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INANCE\Budget_Analyst\Budget 2025\BOR1_BOR2_BOR3_BOR5_Summary\"/>
    </mc:Choice>
  </mc:AlternateContent>
  <xr:revisionPtr revIDLastSave="0" documentId="13_ncr:1_{EEB16F43-2B35-4D8D-A957-151BE868C10E}" xr6:coauthVersionLast="47" xr6:coauthVersionMax="47" xr10:uidLastSave="{00000000-0000-0000-0000-000000000000}"/>
  <bookViews>
    <workbookView xWindow="28680" yWindow="-120" windowWidth="29040" windowHeight="15840" tabRatio="788" xr2:uid="{00000000-000D-0000-FFFF-FFFF00000000}"/>
  </bookViews>
  <sheets>
    <sheet name="Home" sheetId="61" r:id="rId1"/>
    <sheet name="HESummary" sheetId="51" r:id="rId2"/>
    <sheet name="2Year" sheetId="54" r:id="rId3"/>
    <sheet name="4Year" sheetId="53" r:id="rId4"/>
    <sheet name="2&amp;4Year" sheetId="52" r:id="rId5"/>
    <sheet name="Boards" sheetId="59" r:id="rId6"/>
    <sheet name="Specialized" sheetId="58" r:id="rId7"/>
    <sheet name="BORSummary" sheetId="60" r:id="rId8"/>
    <sheet name="BOR" sheetId="35" r:id="rId9"/>
    <sheet name="LUMCON" sheetId="34" r:id="rId10"/>
    <sheet name="LOSFA" sheetId="33" r:id="rId11"/>
    <sheet name="ULS Summary" sheetId="32" r:id="rId12"/>
    <sheet name="ULSBoard" sheetId="22" r:id="rId13"/>
    <sheet name="Grambling" sheetId="31" r:id="rId14"/>
    <sheet name="LATech" sheetId="30" r:id="rId15"/>
    <sheet name="McNeese" sheetId="24" r:id="rId16"/>
    <sheet name="Nicholls" sheetId="29" r:id="rId17"/>
    <sheet name="NwSU" sheetId="28" r:id="rId18"/>
    <sheet name="SLU" sheetId="27" r:id="rId19"/>
    <sheet name="ULL" sheetId="26" r:id="rId20"/>
    <sheet name="ULM" sheetId="25" r:id="rId21"/>
    <sheet name="UNO" sheetId="23" r:id="rId22"/>
    <sheet name="LSU Summary" sheetId="20" r:id="rId23"/>
    <sheet name="LSU" sheetId="19" r:id="rId24"/>
    <sheet name="LSUA" sheetId="18" r:id="rId25"/>
    <sheet name="LSUS" sheetId="17" r:id="rId26"/>
    <sheet name="LSUE" sheetId="16" r:id="rId27"/>
    <sheet name="HSCS" sheetId="14" r:id="rId28"/>
    <sheet name="HSCNO" sheetId="13" r:id="rId29"/>
    <sheet name="LSUAg" sheetId="12" r:id="rId30"/>
    <sheet name="PBRC" sheetId="11" r:id="rId31"/>
    <sheet name="SUSummary" sheetId="1" r:id="rId32"/>
    <sheet name="SUBoard" sheetId="2" r:id="rId33"/>
    <sheet name="SUBR" sheetId="3" r:id="rId34"/>
    <sheet name="SUNO" sheetId="4" r:id="rId35"/>
    <sheet name="SUSLA" sheetId="5" r:id="rId36"/>
    <sheet name="SULaw" sheetId="6" r:id="rId37"/>
    <sheet name="SUAg" sheetId="7" r:id="rId38"/>
    <sheet name="LCTCSummary" sheetId="36" r:id="rId39"/>
    <sheet name="LCTCBoard" sheetId="37" r:id="rId40"/>
    <sheet name="Online" sheetId="38" r:id="rId41"/>
    <sheet name="AE" sheetId="62" r:id="rId42"/>
    <sheet name="RR" sheetId="63" r:id="rId43"/>
    <sheet name="BRCC" sheetId="39" r:id="rId44"/>
    <sheet name="BPCC" sheetId="40" r:id="rId45"/>
    <sheet name="Delgado" sheetId="41" r:id="rId46"/>
    <sheet name="CentLATCC" sheetId="42" r:id="rId47"/>
    <sheet name="Fletcher" sheetId="43" r:id="rId48"/>
    <sheet name="LDCC" sheetId="44" r:id="rId49"/>
    <sheet name="Northshore" sheetId="45" r:id="rId50"/>
    <sheet name="Nunez" sheetId="46" r:id="rId51"/>
    <sheet name="RPCC" sheetId="47" r:id="rId52"/>
    <sheet name="SLCC" sheetId="48" r:id="rId53"/>
    <sheet name="SOWELA" sheetId="49" r:id="rId54"/>
    <sheet name="NWLTC" sheetId="50" r:id="rId55"/>
  </sheets>
  <externalReferences>
    <externalReference r:id="rId56"/>
    <externalReference r:id="rId57"/>
    <externalReference r:id="rId58"/>
    <externalReference r:id="rId59"/>
    <externalReference r:id="rId60"/>
  </externalReferences>
  <definedNames>
    <definedName name="_xlnm.Print_Area" localSheetId="4">'2&amp;4Year'!$A$1:$M$84</definedName>
    <definedName name="_xlnm.Print_Area" localSheetId="2">'2Year'!$A$1:$M$84</definedName>
    <definedName name="_xlnm.Print_Area" localSheetId="3">'4Year'!$A$1:$M$84</definedName>
    <definedName name="_xlnm.Print_Area" localSheetId="41">AE!$A$1:$M$84</definedName>
    <definedName name="_xlnm.Print_Area" localSheetId="5">Boards!$A$1:$M$84</definedName>
    <definedName name="_xlnm.Print_Area" localSheetId="8">BOR!$A$1:$M$84</definedName>
    <definedName name="_xlnm.Print_Area" localSheetId="7">BORSummary!$A$1:$M$84</definedName>
    <definedName name="_xlnm.Print_Area" localSheetId="44">BPCC!$A$1:$M$84</definedName>
    <definedName name="_xlnm.Print_Area" localSheetId="43">BRCC!$A$1:$M$84</definedName>
    <definedName name="_xlnm.Print_Area" localSheetId="46">CentLATCC!$A$1:$M$84</definedName>
    <definedName name="_xlnm.Print_Area" localSheetId="45">Delgado!$A$1:$M$84</definedName>
    <definedName name="_xlnm.Print_Area" localSheetId="47">Fletcher!$A$1:$M$84</definedName>
    <definedName name="_xlnm.Print_Area" localSheetId="13">Grambling!$A$1:$M$84</definedName>
    <definedName name="_xlnm.Print_Area" localSheetId="1">HESummary!$A$1:$M$84</definedName>
    <definedName name="_xlnm.Print_Area" localSheetId="28">HSCNO!$A$1:$M$84</definedName>
    <definedName name="_xlnm.Print_Area" localSheetId="27">HSCS!$A$1:$M$84</definedName>
    <definedName name="_xlnm.Print_Area" localSheetId="14">LATech!$A$1:$M$84</definedName>
    <definedName name="_xlnm.Print_Area" localSheetId="39">LCTCBoard!$A$1:$M$84</definedName>
    <definedName name="_xlnm.Print_Area" localSheetId="38">LCTCSummary!$A$1:$M$84</definedName>
    <definedName name="_xlnm.Print_Area" localSheetId="48">LDCC!$A$1:$M$84</definedName>
    <definedName name="_xlnm.Print_Area" localSheetId="10">LOSFA!$A$1:$M$84</definedName>
    <definedName name="_xlnm.Print_Area" localSheetId="23">LSU!$A$1:$M$84</definedName>
    <definedName name="_xlnm.Print_Area" localSheetId="22">'LSU Summary'!$A$1:$M$84</definedName>
    <definedName name="_xlnm.Print_Area" localSheetId="24">LSUA!$A$1:$M$84</definedName>
    <definedName name="_xlnm.Print_Area" localSheetId="29">LSUAg!$A$1:$M$84</definedName>
    <definedName name="_xlnm.Print_Area" localSheetId="26">LSUE!$A$1:$M$84</definedName>
    <definedName name="_xlnm.Print_Area" localSheetId="25">LSUS!$A$1:$M$84</definedName>
    <definedName name="_xlnm.Print_Area" localSheetId="9">LUMCON!$A$1:$M$84</definedName>
    <definedName name="_xlnm.Print_Area" localSheetId="15">McNeese!$A$1:$M$84</definedName>
    <definedName name="_xlnm.Print_Area" localSheetId="16">Nicholls!$A$1:$M$84</definedName>
    <definedName name="_xlnm.Print_Area" localSheetId="49">Northshore!$A$1:$M$84</definedName>
    <definedName name="_xlnm.Print_Area" localSheetId="50">Nunez!$A$1:$M$84</definedName>
    <definedName name="_xlnm.Print_Area" localSheetId="54">NWLTC!$A$1:$M$84</definedName>
    <definedName name="_xlnm.Print_Area" localSheetId="17">NwSU!$A$1:$M$84</definedName>
    <definedName name="_xlnm.Print_Area" localSheetId="40">Online!$A$1:$M$84</definedName>
    <definedName name="_xlnm.Print_Area" localSheetId="30">PBRC!$A$1:$M$84</definedName>
    <definedName name="_xlnm.Print_Area" localSheetId="51">RPCC!$A$1:$M$84</definedName>
    <definedName name="_xlnm.Print_Area" localSheetId="42">RR!$A$1:$M$84</definedName>
    <definedName name="_xlnm.Print_Area" localSheetId="52">SLCC!$A$1:$M$84</definedName>
    <definedName name="_xlnm.Print_Area" localSheetId="18">SLU!$A$1:$M$84</definedName>
    <definedName name="_xlnm.Print_Area" localSheetId="53">SOWELA!$A$1:$M$84</definedName>
    <definedName name="_xlnm.Print_Area" localSheetId="6">Specialized!$A$1:$M$84</definedName>
    <definedName name="_xlnm.Print_Area" localSheetId="37">SUAg!$A$1:$M$84</definedName>
    <definedName name="_xlnm.Print_Area" localSheetId="32">SUBoard!$A$1:$M$84</definedName>
    <definedName name="_xlnm.Print_Area" localSheetId="33">SUBR!$A$1:$M$84</definedName>
    <definedName name="_xlnm.Print_Area" localSheetId="36">SULaw!$A$1:$M$84</definedName>
    <definedName name="_xlnm.Print_Area" localSheetId="34">SUNO!$A$1:$M$84</definedName>
    <definedName name="_xlnm.Print_Area" localSheetId="35">SUSLA!$A$1:$M$84</definedName>
    <definedName name="_xlnm.Print_Area" localSheetId="31">SUSummary!$A$1:$M$84</definedName>
    <definedName name="_xlnm.Print_Area" localSheetId="19">ULL!$A$1:$M$84</definedName>
    <definedName name="_xlnm.Print_Area" localSheetId="20">ULM!$A$1:$M$84</definedName>
    <definedName name="_xlnm.Print_Area" localSheetId="11">'ULS Summary'!$A$1:$M$84</definedName>
    <definedName name="_xlnm.Print_Area" localSheetId="12">ULSBoard!$A$1:$M$84</definedName>
    <definedName name="_xlnm.Print_Area" localSheetId="21">UNO!$A$1:$M$84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3" i="6" l="1"/>
  <c r="F14" i="6"/>
  <c r="F15" i="6"/>
  <c r="F16" i="6"/>
  <c r="L82" i="18" l="1"/>
  <c r="L84" i="14" l="1"/>
  <c r="L83" i="14"/>
  <c r="L82" i="14"/>
  <c r="L81" i="14"/>
  <c r="L80" i="14"/>
  <c r="L78" i="14"/>
  <c r="L77" i="14"/>
  <c r="L75" i="14"/>
  <c r="L72" i="14"/>
  <c r="L73" i="14"/>
  <c r="L74" i="14"/>
  <c r="L59" i="14"/>
  <c r="L60" i="14"/>
  <c r="L61" i="14"/>
  <c r="L62" i="14"/>
  <c r="L63" i="14"/>
  <c r="L64" i="14"/>
  <c r="L65" i="14"/>
  <c r="L66" i="14"/>
  <c r="L67" i="14"/>
  <c r="L68" i="14"/>
  <c r="L69" i="14"/>
  <c r="L70" i="14"/>
  <c r="L71" i="14"/>
  <c r="L58" i="14"/>
  <c r="L57" i="14"/>
  <c r="L55" i="14"/>
  <c r="L54" i="14"/>
  <c r="L51" i="14"/>
  <c r="L52" i="14"/>
  <c r="L53" i="14"/>
  <c r="L50" i="14"/>
  <c r="L49" i="14"/>
  <c r="L47" i="14"/>
  <c r="L46" i="14"/>
  <c r="L45" i="14"/>
  <c r="L43" i="14"/>
  <c r="L18" i="14"/>
  <c r="L19" i="14"/>
  <c r="L20" i="14"/>
  <c r="L21" i="14"/>
  <c r="L22" i="14"/>
  <c r="L23" i="14"/>
  <c r="L24" i="14"/>
  <c r="L25" i="14"/>
  <c r="L26" i="14"/>
  <c r="L27" i="14"/>
  <c r="L28" i="14"/>
  <c r="L29" i="14"/>
  <c r="L30" i="14"/>
  <c r="L31" i="14"/>
  <c r="L32" i="14"/>
  <c r="L33" i="14"/>
  <c r="L34" i="14"/>
  <c r="L35" i="14"/>
  <c r="L36" i="14"/>
  <c r="L37" i="14"/>
  <c r="L38" i="14"/>
  <c r="L39" i="14"/>
  <c r="L40" i="14"/>
  <c r="L41" i="14"/>
  <c r="L17" i="14"/>
  <c r="L16" i="14"/>
  <c r="L15" i="14"/>
  <c r="L14" i="14"/>
  <c r="L13" i="14"/>
  <c r="H36" i="58" l="1"/>
  <c r="L36" i="58" s="1"/>
  <c r="J36" i="58"/>
  <c r="H37" i="58"/>
  <c r="J37" i="58"/>
  <c r="D36" i="58"/>
  <c r="B37" i="58"/>
  <c r="D37" i="58"/>
  <c r="H36" i="59"/>
  <c r="L36" i="59" s="1"/>
  <c r="J36" i="59"/>
  <c r="K36" i="59" s="1"/>
  <c r="H37" i="59"/>
  <c r="J37" i="59"/>
  <c r="L37" i="59" s="1"/>
  <c r="D36" i="59"/>
  <c r="B37" i="59"/>
  <c r="D37" i="59"/>
  <c r="H36" i="60"/>
  <c r="J36" i="60"/>
  <c r="H37" i="60"/>
  <c r="J37" i="60"/>
  <c r="B36" i="60"/>
  <c r="D36" i="60"/>
  <c r="B37" i="60"/>
  <c r="D37" i="60"/>
  <c r="L36" i="34"/>
  <c r="M36" i="34" s="1"/>
  <c r="L37" i="34"/>
  <c r="M37" i="34"/>
  <c r="L36" i="33"/>
  <c r="M36" i="33" s="1"/>
  <c r="L37" i="33"/>
  <c r="M37" i="33" s="1"/>
  <c r="L36" i="35"/>
  <c r="M36" i="35" s="1"/>
  <c r="L37" i="35"/>
  <c r="M37" i="35" s="1"/>
  <c r="F36" i="34"/>
  <c r="G36" i="34"/>
  <c r="F37" i="34"/>
  <c r="G37" i="34"/>
  <c r="F36" i="33"/>
  <c r="G36" i="33" s="1"/>
  <c r="F37" i="33"/>
  <c r="G37" i="33" s="1"/>
  <c r="F36" i="35"/>
  <c r="G36" i="35"/>
  <c r="F37" i="35"/>
  <c r="G37" i="35" s="1"/>
  <c r="H36" i="32"/>
  <c r="J36" i="32"/>
  <c r="H37" i="32"/>
  <c r="J37" i="32"/>
  <c r="L37" i="32" s="1"/>
  <c r="B36" i="32"/>
  <c r="D36" i="32"/>
  <c r="B37" i="32"/>
  <c r="D37" i="32"/>
  <c r="L36" i="31"/>
  <c r="M36" i="31" s="1"/>
  <c r="L37" i="31"/>
  <c r="M37" i="31" s="1"/>
  <c r="L36" i="30"/>
  <c r="M36" i="30" s="1"/>
  <c r="L37" i="30"/>
  <c r="M37" i="30"/>
  <c r="L36" i="24"/>
  <c r="M36" i="24" s="1"/>
  <c r="L37" i="24"/>
  <c r="M37" i="24" s="1"/>
  <c r="L36" i="29"/>
  <c r="M36" i="29" s="1"/>
  <c r="L37" i="29"/>
  <c r="M37" i="29" s="1"/>
  <c r="L36" i="28"/>
  <c r="M36" i="28" s="1"/>
  <c r="L37" i="28"/>
  <c r="M37" i="28" s="1"/>
  <c r="L36" i="27"/>
  <c r="M36" i="27"/>
  <c r="L37" i="27"/>
  <c r="M37" i="27"/>
  <c r="L36" i="26"/>
  <c r="M36" i="26" s="1"/>
  <c r="L37" i="26"/>
  <c r="M37" i="26" s="1"/>
  <c r="L36" i="25"/>
  <c r="M36" i="25"/>
  <c r="L37" i="25"/>
  <c r="M37" i="25" s="1"/>
  <c r="L36" i="23"/>
  <c r="M36" i="23" s="1"/>
  <c r="L37" i="23"/>
  <c r="M37" i="23"/>
  <c r="L36" i="22"/>
  <c r="M36" i="22" s="1"/>
  <c r="L37" i="22"/>
  <c r="M37" i="22" s="1"/>
  <c r="F36" i="31"/>
  <c r="G36" i="31" s="1"/>
  <c r="F37" i="31"/>
  <c r="G37" i="31" s="1"/>
  <c r="F36" i="30"/>
  <c r="G36" i="30"/>
  <c r="F37" i="30"/>
  <c r="G37" i="30"/>
  <c r="F36" i="24"/>
  <c r="G36" i="24" s="1"/>
  <c r="F37" i="24"/>
  <c r="G37" i="24" s="1"/>
  <c r="F36" i="29"/>
  <c r="G36" i="29"/>
  <c r="F37" i="29"/>
  <c r="G37" i="29" s="1"/>
  <c r="F36" i="28"/>
  <c r="G36" i="28"/>
  <c r="F37" i="28"/>
  <c r="G37" i="28"/>
  <c r="F36" i="27"/>
  <c r="G36" i="27"/>
  <c r="F37" i="27"/>
  <c r="G37" i="27" s="1"/>
  <c r="F36" i="26"/>
  <c r="G36" i="26"/>
  <c r="F37" i="26"/>
  <c r="G37" i="26"/>
  <c r="F36" i="25"/>
  <c r="G36" i="25"/>
  <c r="F37" i="25"/>
  <c r="G37" i="25" s="1"/>
  <c r="F36" i="23"/>
  <c r="G36" i="23"/>
  <c r="F37" i="23"/>
  <c r="G37" i="23"/>
  <c r="F36" i="22"/>
  <c r="G36" i="22"/>
  <c r="F37" i="22"/>
  <c r="G37" i="22" s="1"/>
  <c r="H36" i="20"/>
  <c r="J36" i="20"/>
  <c r="L36" i="20" s="1"/>
  <c r="H37" i="20"/>
  <c r="J37" i="20"/>
  <c r="L37" i="20"/>
  <c r="K37" i="20" s="1"/>
  <c r="M37" i="20"/>
  <c r="B36" i="20"/>
  <c r="D36" i="20"/>
  <c r="B37" i="20"/>
  <c r="D37" i="20"/>
  <c r="L36" i="18"/>
  <c r="M36" i="18" s="1"/>
  <c r="L37" i="18"/>
  <c r="M37" i="18" s="1"/>
  <c r="L36" i="17"/>
  <c r="M36" i="17" s="1"/>
  <c r="L37" i="17"/>
  <c r="M37" i="17"/>
  <c r="L36" i="16"/>
  <c r="M36" i="16" s="1"/>
  <c r="L37" i="16"/>
  <c r="M37" i="16" s="1"/>
  <c r="M36" i="14"/>
  <c r="M37" i="14"/>
  <c r="L36" i="13"/>
  <c r="M36" i="13"/>
  <c r="L37" i="13"/>
  <c r="M37" i="13" s="1"/>
  <c r="L36" i="12"/>
  <c r="M36" i="12" s="1"/>
  <c r="L37" i="12"/>
  <c r="M37" i="12" s="1"/>
  <c r="L36" i="11"/>
  <c r="M36" i="11" s="1"/>
  <c r="L37" i="11"/>
  <c r="M37" i="11" s="1"/>
  <c r="L36" i="19"/>
  <c r="M36" i="19" s="1"/>
  <c r="L37" i="19"/>
  <c r="M37" i="19" s="1"/>
  <c r="F36" i="18"/>
  <c r="F37" i="18"/>
  <c r="F36" i="17"/>
  <c r="G36" i="17" s="1"/>
  <c r="F37" i="17"/>
  <c r="G37" i="17"/>
  <c r="F36" i="16"/>
  <c r="F37" i="16"/>
  <c r="F36" i="14"/>
  <c r="F37" i="14"/>
  <c r="F36" i="13"/>
  <c r="F37" i="13"/>
  <c r="F36" i="12"/>
  <c r="F37" i="12"/>
  <c r="F36" i="11"/>
  <c r="F37" i="11"/>
  <c r="F36" i="19"/>
  <c r="G36" i="19" s="1"/>
  <c r="F37" i="19"/>
  <c r="G37" i="19" s="1"/>
  <c r="H36" i="36"/>
  <c r="J36" i="36"/>
  <c r="H37" i="36"/>
  <c r="J37" i="36"/>
  <c r="B36" i="36"/>
  <c r="D36" i="36"/>
  <c r="B37" i="36"/>
  <c r="D37" i="36"/>
  <c r="L36" i="38"/>
  <c r="M36" i="38" s="1"/>
  <c r="L37" i="38"/>
  <c r="M37" i="38" s="1"/>
  <c r="L36" i="62"/>
  <c r="M36" i="62"/>
  <c r="L37" i="62"/>
  <c r="M37" i="62"/>
  <c r="L36" i="63"/>
  <c r="M36" i="63" s="1"/>
  <c r="L37" i="63"/>
  <c r="M37" i="63" s="1"/>
  <c r="L36" i="39"/>
  <c r="M36" i="39"/>
  <c r="L37" i="39"/>
  <c r="M37" i="39"/>
  <c r="L36" i="40"/>
  <c r="M36" i="40" s="1"/>
  <c r="L37" i="40"/>
  <c r="M37" i="40" s="1"/>
  <c r="L36" i="41"/>
  <c r="M36" i="41" s="1"/>
  <c r="L37" i="41"/>
  <c r="M37" i="41"/>
  <c r="L36" i="42"/>
  <c r="M36" i="42" s="1"/>
  <c r="L37" i="42"/>
  <c r="M37" i="42"/>
  <c r="L36" i="43"/>
  <c r="M36" i="43" s="1"/>
  <c r="L37" i="43"/>
  <c r="M37" i="43" s="1"/>
  <c r="L36" i="44"/>
  <c r="M36" i="44" s="1"/>
  <c r="L37" i="44"/>
  <c r="M37" i="44"/>
  <c r="L36" i="45"/>
  <c r="M36" i="45" s="1"/>
  <c r="L37" i="45"/>
  <c r="M37" i="45" s="1"/>
  <c r="L36" i="46"/>
  <c r="M36" i="46" s="1"/>
  <c r="L37" i="46"/>
  <c r="M37" i="46" s="1"/>
  <c r="L36" i="47"/>
  <c r="M36" i="47" s="1"/>
  <c r="L37" i="47"/>
  <c r="M37" i="47"/>
  <c r="L36" i="48"/>
  <c r="M36" i="48"/>
  <c r="L37" i="48"/>
  <c r="M37" i="48"/>
  <c r="L36" i="49"/>
  <c r="M36" i="49" s="1"/>
  <c r="L37" i="49"/>
  <c r="M37" i="49" s="1"/>
  <c r="L36" i="50"/>
  <c r="M36" i="50" s="1"/>
  <c r="L37" i="50"/>
  <c r="M37" i="50" s="1"/>
  <c r="L36" i="37"/>
  <c r="M36" i="37" s="1"/>
  <c r="L37" i="37"/>
  <c r="M37" i="37"/>
  <c r="F36" i="38"/>
  <c r="G36" i="38"/>
  <c r="F37" i="38"/>
  <c r="G37" i="38"/>
  <c r="F36" i="62"/>
  <c r="G36" i="62" s="1"/>
  <c r="F37" i="62"/>
  <c r="G37" i="62" s="1"/>
  <c r="F36" i="63"/>
  <c r="G36" i="63"/>
  <c r="F37" i="63"/>
  <c r="G37" i="63"/>
  <c r="F36" i="39"/>
  <c r="G36" i="39"/>
  <c r="F37" i="39"/>
  <c r="G37" i="39" s="1"/>
  <c r="F36" i="40"/>
  <c r="G36" i="40"/>
  <c r="F37" i="40"/>
  <c r="G37" i="40" s="1"/>
  <c r="F36" i="41"/>
  <c r="G36" i="41" s="1"/>
  <c r="F37" i="41"/>
  <c r="G37" i="41"/>
  <c r="F36" i="42"/>
  <c r="G36" i="42"/>
  <c r="F37" i="42"/>
  <c r="G37" i="42"/>
  <c r="F36" i="43"/>
  <c r="G36" i="43" s="1"/>
  <c r="F37" i="43"/>
  <c r="G37" i="43" s="1"/>
  <c r="F36" i="44"/>
  <c r="G36" i="44"/>
  <c r="F37" i="44"/>
  <c r="G37" i="44" s="1"/>
  <c r="F36" i="45"/>
  <c r="G36" i="45" s="1"/>
  <c r="F37" i="45"/>
  <c r="G37" i="45"/>
  <c r="F36" i="46"/>
  <c r="G36" i="46"/>
  <c r="F37" i="46"/>
  <c r="G37" i="46"/>
  <c r="F36" i="47"/>
  <c r="G36" i="47" s="1"/>
  <c r="F37" i="47"/>
  <c r="G37" i="47" s="1"/>
  <c r="F36" i="48"/>
  <c r="G36" i="48"/>
  <c r="F37" i="48"/>
  <c r="G37" i="48"/>
  <c r="F36" i="49"/>
  <c r="G36" i="49" s="1"/>
  <c r="F37" i="49"/>
  <c r="G37" i="49"/>
  <c r="F36" i="50"/>
  <c r="G36" i="50"/>
  <c r="F37" i="50"/>
  <c r="G37" i="50"/>
  <c r="F36" i="37"/>
  <c r="G36" i="37" s="1"/>
  <c r="F37" i="37"/>
  <c r="G37" i="37" s="1"/>
  <c r="H36" i="53"/>
  <c r="J37" i="54"/>
  <c r="J37" i="7" s="1"/>
  <c r="J36" i="54"/>
  <c r="H37" i="54"/>
  <c r="B37" i="1"/>
  <c r="D36" i="1"/>
  <c r="D37" i="1"/>
  <c r="L37" i="6"/>
  <c r="M37" i="6" s="1"/>
  <c r="I37" i="6"/>
  <c r="F37" i="6"/>
  <c r="G37" i="6" s="1"/>
  <c r="L37" i="5"/>
  <c r="M37" i="5" s="1"/>
  <c r="F37" i="5"/>
  <c r="G37" i="5" s="1"/>
  <c r="F37" i="4"/>
  <c r="G37" i="4" s="1"/>
  <c r="J37" i="2"/>
  <c r="J37" i="1" s="1"/>
  <c r="D36" i="52"/>
  <c r="D37" i="52"/>
  <c r="B37" i="52"/>
  <c r="F37" i="52"/>
  <c r="G37" i="52" s="1"/>
  <c r="F37" i="53"/>
  <c r="G37" i="53" s="1"/>
  <c r="E37" i="53"/>
  <c r="C37" i="53"/>
  <c r="F37" i="54"/>
  <c r="G37" i="54" s="1"/>
  <c r="F15" i="33"/>
  <c r="F16" i="33"/>
  <c r="D36" i="51" l="1"/>
  <c r="D37" i="51"/>
  <c r="B37" i="51"/>
  <c r="L37" i="58"/>
  <c r="K37" i="58" s="1"/>
  <c r="I36" i="58"/>
  <c r="M36" i="58"/>
  <c r="K36" i="58"/>
  <c r="F37" i="58"/>
  <c r="M36" i="59"/>
  <c r="I36" i="59"/>
  <c r="K37" i="59"/>
  <c r="M37" i="59"/>
  <c r="I37" i="59"/>
  <c r="F37" i="59"/>
  <c r="L36" i="60"/>
  <c r="M36" i="60" s="1"/>
  <c r="L37" i="60"/>
  <c r="M37" i="60" s="1"/>
  <c r="E37" i="60"/>
  <c r="E36" i="60"/>
  <c r="F36" i="60"/>
  <c r="G36" i="60" s="1"/>
  <c r="F37" i="60"/>
  <c r="M37" i="32"/>
  <c r="I37" i="32"/>
  <c r="K37" i="32"/>
  <c r="L36" i="32"/>
  <c r="M36" i="32" s="1"/>
  <c r="C36" i="32"/>
  <c r="F36" i="32"/>
  <c r="G36" i="32" s="1"/>
  <c r="F37" i="32"/>
  <c r="G37" i="32" s="1"/>
  <c r="I36" i="20"/>
  <c r="M36" i="20"/>
  <c r="K36" i="20"/>
  <c r="I37" i="20"/>
  <c r="C36" i="20"/>
  <c r="E37" i="20"/>
  <c r="F36" i="20"/>
  <c r="G36" i="20" s="1"/>
  <c r="F37" i="20"/>
  <c r="G37" i="20" s="1"/>
  <c r="K37" i="36"/>
  <c r="I37" i="36"/>
  <c r="L36" i="36"/>
  <c r="M36" i="36" s="1"/>
  <c r="L37" i="36"/>
  <c r="M37" i="36" s="1"/>
  <c r="F36" i="36"/>
  <c r="G36" i="36" s="1"/>
  <c r="F37" i="36"/>
  <c r="G37" i="36" s="1"/>
  <c r="J37" i="52"/>
  <c r="C37" i="54"/>
  <c r="E37" i="54"/>
  <c r="L37" i="54"/>
  <c r="I37" i="54"/>
  <c r="F37" i="7"/>
  <c r="G37" i="7" s="1"/>
  <c r="K37" i="6"/>
  <c r="I37" i="5"/>
  <c r="K37" i="5"/>
  <c r="L37" i="3"/>
  <c r="M37" i="3" s="1"/>
  <c r="F37" i="3"/>
  <c r="G37" i="3" s="1"/>
  <c r="F37" i="2"/>
  <c r="G37" i="2" s="1"/>
  <c r="F37" i="1"/>
  <c r="G37" i="1" s="1"/>
  <c r="C37" i="52"/>
  <c r="E37" i="52"/>
  <c r="B39" i="59"/>
  <c r="D39" i="59"/>
  <c r="H39" i="59"/>
  <c r="J39" i="59"/>
  <c r="L39" i="59" s="1"/>
  <c r="B39" i="58"/>
  <c r="D39" i="58"/>
  <c r="H39" i="58"/>
  <c r="J39" i="58"/>
  <c r="B39" i="60"/>
  <c r="D39" i="60"/>
  <c r="F39" i="60" s="1"/>
  <c r="H39" i="60"/>
  <c r="J39" i="60"/>
  <c r="F39" i="35"/>
  <c r="G39" i="35" s="1"/>
  <c r="L39" i="35"/>
  <c r="M39" i="35" s="1"/>
  <c r="F39" i="34"/>
  <c r="G39" i="34" s="1"/>
  <c r="L39" i="34"/>
  <c r="M39" i="34" s="1"/>
  <c r="F39" i="33"/>
  <c r="G39" i="33" s="1"/>
  <c r="L39" i="33"/>
  <c r="M39" i="33" s="1"/>
  <c r="B39" i="32"/>
  <c r="B39" i="53" s="1"/>
  <c r="D39" i="32"/>
  <c r="F39" i="32" s="1"/>
  <c r="H39" i="32"/>
  <c r="H39" i="53" s="1"/>
  <c r="J39" i="32"/>
  <c r="J39" i="53" s="1"/>
  <c r="F39" i="22"/>
  <c r="G39" i="22" s="1"/>
  <c r="L39" i="22"/>
  <c r="M39" i="22" s="1"/>
  <c r="F39" i="31"/>
  <c r="G39" i="31" s="1"/>
  <c r="L39" i="31"/>
  <c r="M39" i="31" s="1"/>
  <c r="F39" i="30"/>
  <c r="G39" i="30" s="1"/>
  <c r="L39" i="30"/>
  <c r="M39" i="30" s="1"/>
  <c r="F39" i="24"/>
  <c r="G39" i="24" s="1"/>
  <c r="L39" i="24"/>
  <c r="M39" i="24" s="1"/>
  <c r="F39" i="29"/>
  <c r="G39" i="29" s="1"/>
  <c r="L39" i="29"/>
  <c r="M39" i="29" s="1"/>
  <c r="F39" i="28"/>
  <c r="G39" i="28" s="1"/>
  <c r="L39" i="28"/>
  <c r="M39" i="28" s="1"/>
  <c r="F39" i="27"/>
  <c r="G39" i="27" s="1"/>
  <c r="L39" i="27"/>
  <c r="M39" i="27" s="1"/>
  <c r="F39" i="26"/>
  <c r="G39" i="26" s="1"/>
  <c r="L39" i="26"/>
  <c r="M39" i="26" s="1"/>
  <c r="F39" i="25"/>
  <c r="G39" i="25" s="1"/>
  <c r="L39" i="25"/>
  <c r="M39" i="25" s="1"/>
  <c r="F39" i="23"/>
  <c r="G39" i="23" s="1"/>
  <c r="L39" i="23"/>
  <c r="M39" i="23" s="1"/>
  <c r="B39" i="20"/>
  <c r="D39" i="20"/>
  <c r="H39" i="20"/>
  <c r="J39" i="20"/>
  <c r="F39" i="19"/>
  <c r="L39" i="19"/>
  <c r="M39" i="19" s="1"/>
  <c r="F39" i="18"/>
  <c r="L39" i="18"/>
  <c r="M39" i="18" s="1"/>
  <c r="F39" i="17"/>
  <c r="G39" i="17" s="1"/>
  <c r="L39" i="17"/>
  <c r="M39" i="17" s="1"/>
  <c r="F39" i="16"/>
  <c r="L39" i="16"/>
  <c r="M39" i="16" s="1"/>
  <c r="F39" i="14"/>
  <c r="M39" i="14"/>
  <c r="F39" i="13"/>
  <c r="L39" i="13"/>
  <c r="M39" i="13" s="1"/>
  <c r="F39" i="12"/>
  <c r="L39" i="12"/>
  <c r="M39" i="12" s="1"/>
  <c r="F39" i="11"/>
  <c r="L39" i="11"/>
  <c r="M39" i="11" s="1"/>
  <c r="B39" i="1"/>
  <c r="D39" i="1"/>
  <c r="H39" i="1"/>
  <c r="J39" i="1"/>
  <c r="F39" i="2"/>
  <c r="G39" i="2" s="1"/>
  <c r="L39" i="2"/>
  <c r="M39" i="2" s="1"/>
  <c r="F39" i="3"/>
  <c r="G39" i="3" s="1"/>
  <c r="L39" i="3"/>
  <c r="M39" i="3" s="1"/>
  <c r="F39" i="4"/>
  <c r="G39" i="4" s="1"/>
  <c r="L39" i="4"/>
  <c r="M39" i="4" s="1"/>
  <c r="F39" i="5"/>
  <c r="G39" i="5" s="1"/>
  <c r="L39" i="5"/>
  <c r="M39" i="5" s="1"/>
  <c r="F39" i="6"/>
  <c r="G39" i="6" s="1"/>
  <c r="L39" i="6"/>
  <c r="M39" i="6" s="1"/>
  <c r="F39" i="7"/>
  <c r="G39" i="7" s="1"/>
  <c r="L39" i="7"/>
  <c r="M39" i="7" s="1"/>
  <c r="B39" i="36"/>
  <c r="B39" i="54" s="1"/>
  <c r="D39" i="36"/>
  <c r="D39" i="54" s="1"/>
  <c r="H39" i="36"/>
  <c r="H39" i="54" s="1"/>
  <c r="J39" i="36"/>
  <c r="J39" i="54" s="1"/>
  <c r="F39" i="37"/>
  <c r="G39" i="37" s="1"/>
  <c r="L39" i="37"/>
  <c r="M39" i="37" s="1"/>
  <c r="F39" i="38"/>
  <c r="G39" i="38" s="1"/>
  <c r="L39" i="38"/>
  <c r="M39" i="38" s="1"/>
  <c r="F39" i="62"/>
  <c r="G39" i="62" s="1"/>
  <c r="L39" i="62"/>
  <c r="M39" i="62" s="1"/>
  <c r="F39" i="63"/>
  <c r="G39" i="63" s="1"/>
  <c r="L39" i="63"/>
  <c r="M39" i="63" s="1"/>
  <c r="F39" i="39"/>
  <c r="G39" i="39" s="1"/>
  <c r="L39" i="39"/>
  <c r="M39" i="39" s="1"/>
  <c r="F39" i="40"/>
  <c r="G39" i="40" s="1"/>
  <c r="L39" i="40"/>
  <c r="M39" i="40" s="1"/>
  <c r="F39" i="41"/>
  <c r="G39" i="41" s="1"/>
  <c r="L39" i="41"/>
  <c r="M39" i="41" s="1"/>
  <c r="F39" i="42"/>
  <c r="G39" i="42" s="1"/>
  <c r="L39" i="42"/>
  <c r="M39" i="42" s="1"/>
  <c r="F39" i="43"/>
  <c r="G39" i="43" s="1"/>
  <c r="L39" i="43"/>
  <c r="M39" i="43" s="1"/>
  <c r="F39" i="44"/>
  <c r="G39" i="44" s="1"/>
  <c r="L39" i="44"/>
  <c r="M39" i="44" s="1"/>
  <c r="F39" i="45"/>
  <c r="G39" i="45" s="1"/>
  <c r="L39" i="45"/>
  <c r="M39" i="45" s="1"/>
  <c r="F39" i="46"/>
  <c r="G39" i="46" s="1"/>
  <c r="L39" i="46"/>
  <c r="M39" i="46" s="1"/>
  <c r="F39" i="47"/>
  <c r="G39" i="47" s="1"/>
  <c r="L39" i="47"/>
  <c r="M39" i="47" s="1"/>
  <c r="F39" i="48"/>
  <c r="G39" i="48" s="1"/>
  <c r="L39" i="48"/>
  <c r="M39" i="48" s="1"/>
  <c r="F39" i="49"/>
  <c r="G39" i="49" s="1"/>
  <c r="L39" i="49"/>
  <c r="M39" i="49" s="1"/>
  <c r="F39" i="50"/>
  <c r="G39" i="50" s="1"/>
  <c r="L39" i="50"/>
  <c r="M39" i="50" s="1"/>
  <c r="F37" i="51" l="1"/>
  <c r="G37" i="51" s="1"/>
  <c r="I37" i="58"/>
  <c r="M37" i="58"/>
  <c r="C37" i="20"/>
  <c r="C37" i="51"/>
  <c r="E37" i="51"/>
  <c r="G37" i="58"/>
  <c r="C37" i="58"/>
  <c r="E37" i="58"/>
  <c r="G37" i="59"/>
  <c r="C37" i="59"/>
  <c r="E37" i="59"/>
  <c r="I36" i="60"/>
  <c r="K36" i="60"/>
  <c r="I37" i="60"/>
  <c r="K37" i="60"/>
  <c r="G37" i="60"/>
  <c r="C37" i="60"/>
  <c r="C36" i="60"/>
  <c r="K36" i="32"/>
  <c r="I36" i="32"/>
  <c r="E36" i="32"/>
  <c r="C37" i="32"/>
  <c r="E37" i="32"/>
  <c r="E36" i="20"/>
  <c r="I36" i="36"/>
  <c r="K36" i="36"/>
  <c r="C36" i="36"/>
  <c r="E36" i="36"/>
  <c r="C37" i="36"/>
  <c r="E37" i="36"/>
  <c r="F39" i="20"/>
  <c r="G39" i="20" s="1"/>
  <c r="K37" i="3"/>
  <c r="I37" i="3"/>
  <c r="M37" i="54"/>
  <c r="K37" i="54"/>
  <c r="L39" i="1"/>
  <c r="M39" i="1" s="1"/>
  <c r="F39" i="58"/>
  <c r="G39" i="58" s="1"/>
  <c r="E37" i="1"/>
  <c r="F39" i="59"/>
  <c r="G39" i="59" s="1"/>
  <c r="C37" i="1"/>
  <c r="I39" i="1"/>
  <c r="L39" i="32"/>
  <c r="M39" i="32" s="1"/>
  <c r="D39" i="51"/>
  <c r="L39" i="58"/>
  <c r="K39" i="58" s="1"/>
  <c r="K39" i="1"/>
  <c r="F39" i="1"/>
  <c r="C39" i="1" s="1"/>
  <c r="L39" i="20"/>
  <c r="K39" i="20" s="1"/>
  <c r="I39" i="60"/>
  <c r="I39" i="59"/>
  <c r="M39" i="59"/>
  <c r="K39" i="59"/>
  <c r="L39" i="60"/>
  <c r="M39" i="60" s="1"/>
  <c r="G39" i="32"/>
  <c r="E39" i="32"/>
  <c r="C39" i="60"/>
  <c r="H39" i="52"/>
  <c r="F39" i="54"/>
  <c r="G39" i="54" s="1"/>
  <c r="G39" i="60"/>
  <c r="E39" i="60"/>
  <c r="B39" i="52"/>
  <c r="L39" i="53"/>
  <c r="M39" i="53" s="1"/>
  <c r="J39" i="52"/>
  <c r="L39" i="54"/>
  <c r="M39" i="54" s="1"/>
  <c r="C39" i="59"/>
  <c r="D39" i="53"/>
  <c r="C39" i="32"/>
  <c r="J39" i="51"/>
  <c r="B39" i="51"/>
  <c r="F39" i="36"/>
  <c r="C39" i="36" s="1"/>
  <c r="H39" i="51"/>
  <c r="L39" i="36"/>
  <c r="K39" i="36" s="1"/>
  <c r="L47" i="33"/>
  <c r="F47" i="33"/>
  <c r="L47" i="35"/>
  <c r="L13" i="35"/>
  <c r="L15" i="35"/>
  <c r="L40" i="38"/>
  <c r="M40" i="38" s="1"/>
  <c r="L41" i="38"/>
  <c r="M41" i="38" s="1"/>
  <c r="L40" i="62"/>
  <c r="M40" i="62" s="1"/>
  <c r="L41" i="62"/>
  <c r="M41" i="62" s="1"/>
  <c r="L40" i="63"/>
  <c r="M40" i="63" s="1"/>
  <c r="L41" i="63"/>
  <c r="M41" i="63" s="1"/>
  <c r="L40" i="39"/>
  <c r="M40" i="39" s="1"/>
  <c r="L41" i="39"/>
  <c r="M41" i="39" s="1"/>
  <c r="L40" i="40"/>
  <c r="M40" i="40" s="1"/>
  <c r="L41" i="40"/>
  <c r="M41" i="40" s="1"/>
  <c r="L40" i="41"/>
  <c r="M40" i="41" s="1"/>
  <c r="L41" i="41"/>
  <c r="M41" i="41" s="1"/>
  <c r="L40" i="42"/>
  <c r="M40" i="42" s="1"/>
  <c r="L41" i="42"/>
  <c r="M41" i="42" s="1"/>
  <c r="L40" i="43"/>
  <c r="M40" i="43" s="1"/>
  <c r="L41" i="43"/>
  <c r="M41" i="43" s="1"/>
  <c r="L40" i="44"/>
  <c r="M40" i="44" s="1"/>
  <c r="L41" i="44"/>
  <c r="M41" i="44" s="1"/>
  <c r="L40" i="45"/>
  <c r="M40" i="45" s="1"/>
  <c r="L41" i="45"/>
  <c r="M41" i="45" s="1"/>
  <c r="L40" i="46"/>
  <c r="M40" i="46" s="1"/>
  <c r="L41" i="46"/>
  <c r="M41" i="46" s="1"/>
  <c r="L40" i="47"/>
  <c r="M40" i="47" s="1"/>
  <c r="L41" i="47"/>
  <c r="M41" i="47" s="1"/>
  <c r="L40" i="48"/>
  <c r="M40" i="48" s="1"/>
  <c r="L41" i="48"/>
  <c r="M41" i="48" s="1"/>
  <c r="L40" i="49"/>
  <c r="M40" i="49" s="1"/>
  <c r="L41" i="49"/>
  <c r="M41" i="49" s="1"/>
  <c r="L40" i="50"/>
  <c r="M40" i="50" s="1"/>
  <c r="L41" i="50"/>
  <c r="M41" i="50" s="1"/>
  <c r="L40" i="37"/>
  <c r="M40" i="37" s="1"/>
  <c r="L41" i="37"/>
  <c r="M41" i="37" s="1"/>
  <c r="F40" i="38"/>
  <c r="G40" i="38" s="1"/>
  <c r="F41" i="38"/>
  <c r="G41" i="38" s="1"/>
  <c r="F40" i="62"/>
  <c r="G40" i="62" s="1"/>
  <c r="F41" i="62"/>
  <c r="G41" i="62" s="1"/>
  <c r="F40" i="63"/>
  <c r="G40" i="63" s="1"/>
  <c r="F41" i="63"/>
  <c r="G41" i="63" s="1"/>
  <c r="F40" i="39"/>
  <c r="G40" i="39" s="1"/>
  <c r="F41" i="39"/>
  <c r="G41" i="39" s="1"/>
  <c r="F40" i="40"/>
  <c r="G40" i="40" s="1"/>
  <c r="F41" i="40"/>
  <c r="G41" i="40" s="1"/>
  <c r="F40" i="41"/>
  <c r="G40" i="41" s="1"/>
  <c r="F41" i="41"/>
  <c r="G41" i="41" s="1"/>
  <c r="F40" i="42"/>
  <c r="G40" i="42" s="1"/>
  <c r="F41" i="42"/>
  <c r="G41" i="42" s="1"/>
  <c r="F40" i="43"/>
  <c r="G40" i="43" s="1"/>
  <c r="F41" i="43"/>
  <c r="G41" i="43" s="1"/>
  <c r="F40" i="44"/>
  <c r="G40" i="44" s="1"/>
  <c r="F41" i="44"/>
  <c r="G41" i="44" s="1"/>
  <c r="F40" i="45"/>
  <c r="G40" i="45" s="1"/>
  <c r="F41" i="45"/>
  <c r="G41" i="45" s="1"/>
  <c r="F40" i="46"/>
  <c r="G40" i="46" s="1"/>
  <c r="F41" i="46"/>
  <c r="G41" i="46" s="1"/>
  <c r="F40" i="47"/>
  <c r="G40" i="47" s="1"/>
  <c r="F41" i="47"/>
  <c r="G41" i="47" s="1"/>
  <c r="F40" i="48"/>
  <c r="G40" i="48" s="1"/>
  <c r="F41" i="48"/>
  <c r="G41" i="48" s="1"/>
  <c r="F40" i="49"/>
  <c r="G40" i="49" s="1"/>
  <c r="F41" i="49"/>
  <c r="G41" i="49" s="1"/>
  <c r="F40" i="50"/>
  <c r="F41" i="50"/>
  <c r="F40" i="37"/>
  <c r="G40" i="37" s="1"/>
  <c r="F41" i="37"/>
  <c r="G41" i="37" s="1"/>
  <c r="L40" i="3"/>
  <c r="M40" i="3" s="1"/>
  <c r="L41" i="3"/>
  <c r="M41" i="3" s="1"/>
  <c r="L40" i="4"/>
  <c r="M40" i="4" s="1"/>
  <c r="L41" i="4"/>
  <c r="M41" i="4" s="1"/>
  <c r="L40" i="5"/>
  <c r="M40" i="5" s="1"/>
  <c r="L41" i="5"/>
  <c r="M41" i="5" s="1"/>
  <c r="L40" i="6"/>
  <c r="M40" i="6" s="1"/>
  <c r="L41" i="6"/>
  <c r="M41" i="6" s="1"/>
  <c r="L40" i="7"/>
  <c r="M40" i="7" s="1"/>
  <c r="L41" i="7"/>
  <c r="M41" i="7" s="1"/>
  <c r="L40" i="2"/>
  <c r="M40" i="2" s="1"/>
  <c r="L41" i="2"/>
  <c r="M41" i="2" s="1"/>
  <c r="F40" i="3"/>
  <c r="G40" i="3" s="1"/>
  <c r="F41" i="3"/>
  <c r="G41" i="3" s="1"/>
  <c r="F40" i="4"/>
  <c r="G40" i="4" s="1"/>
  <c r="F41" i="4"/>
  <c r="G41" i="4" s="1"/>
  <c r="F40" i="5"/>
  <c r="G40" i="5" s="1"/>
  <c r="F41" i="5"/>
  <c r="G41" i="5" s="1"/>
  <c r="F40" i="6"/>
  <c r="G40" i="6" s="1"/>
  <c r="F41" i="6"/>
  <c r="G41" i="6" s="1"/>
  <c r="F40" i="7"/>
  <c r="G40" i="7" s="1"/>
  <c r="F41" i="7"/>
  <c r="G41" i="7" s="1"/>
  <c r="F40" i="2"/>
  <c r="G40" i="2" s="1"/>
  <c r="F41" i="2"/>
  <c r="G41" i="2" s="1"/>
  <c r="F35" i="17"/>
  <c r="G35" i="17" s="1"/>
  <c r="F38" i="17"/>
  <c r="G38" i="17" s="1"/>
  <c r="F40" i="17"/>
  <c r="G40" i="17" s="1"/>
  <c r="F41" i="17"/>
  <c r="G41" i="17" s="1"/>
  <c r="F35" i="16"/>
  <c r="F38" i="16"/>
  <c r="F40" i="16"/>
  <c r="F41" i="16"/>
  <c r="F35" i="14"/>
  <c r="F38" i="14"/>
  <c r="F40" i="14"/>
  <c r="F41" i="14"/>
  <c r="F35" i="13"/>
  <c r="F38" i="13"/>
  <c r="F40" i="13"/>
  <c r="F41" i="13"/>
  <c r="F35" i="12"/>
  <c r="F38" i="12"/>
  <c r="F40" i="12"/>
  <c r="F41" i="12"/>
  <c r="F35" i="11"/>
  <c r="F38" i="11"/>
  <c r="F40" i="11"/>
  <c r="F41" i="11"/>
  <c r="F35" i="18"/>
  <c r="F38" i="18"/>
  <c r="F40" i="18"/>
  <c r="F41" i="18"/>
  <c r="L40" i="24"/>
  <c r="M40" i="24" s="1"/>
  <c r="L41" i="24"/>
  <c r="M41" i="24" s="1"/>
  <c r="L40" i="29"/>
  <c r="M40" i="29" s="1"/>
  <c r="L41" i="29"/>
  <c r="M41" i="29" s="1"/>
  <c r="L40" i="28"/>
  <c r="M40" i="28" s="1"/>
  <c r="L41" i="28"/>
  <c r="M41" i="28" s="1"/>
  <c r="L40" i="27"/>
  <c r="M40" i="27" s="1"/>
  <c r="L41" i="27"/>
  <c r="M41" i="27"/>
  <c r="L40" i="26"/>
  <c r="M40" i="26" s="1"/>
  <c r="L41" i="26"/>
  <c r="M41" i="26" s="1"/>
  <c r="L40" i="25"/>
  <c r="M40" i="25" s="1"/>
  <c r="L41" i="25"/>
  <c r="M41" i="25"/>
  <c r="L40" i="23"/>
  <c r="M40" i="23" s="1"/>
  <c r="L41" i="23"/>
  <c r="M41" i="23" s="1"/>
  <c r="L40" i="30"/>
  <c r="M40" i="30" s="1"/>
  <c r="L41" i="30"/>
  <c r="M41" i="30" s="1"/>
  <c r="F38" i="24"/>
  <c r="G38" i="24" s="1"/>
  <c r="F40" i="24"/>
  <c r="G40" i="24" s="1"/>
  <c r="F41" i="24"/>
  <c r="G41" i="24" s="1"/>
  <c r="F38" i="29"/>
  <c r="G38" i="29"/>
  <c r="F40" i="29"/>
  <c r="G40" i="29" s="1"/>
  <c r="F41" i="29"/>
  <c r="G41" i="29" s="1"/>
  <c r="F38" i="28"/>
  <c r="G38" i="28" s="1"/>
  <c r="F40" i="28"/>
  <c r="G40" i="28" s="1"/>
  <c r="F41" i="28"/>
  <c r="G41" i="28" s="1"/>
  <c r="F38" i="27"/>
  <c r="G38" i="27" s="1"/>
  <c r="F40" i="27"/>
  <c r="G40" i="27" s="1"/>
  <c r="F41" i="27"/>
  <c r="G41" i="27" s="1"/>
  <c r="F38" i="26"/>
  <c r="G38" i="26" s="1"/>
  <c r="F40" i="26"/>
  <c r="G40" i="26" s="1"/>
  <c r="F41" i="26"/>
  <c r="G41" i="26" s="1"/>
  <c r="F38" i="25"/>
  <c r="G38" i="25" s="1"/>
  <c r="F40" i="25"/>
  <c r="G40" i="25" s="1"/>
  <c r="F41" i="25"/>
  <c r="G41" i="25" s="1"/>
  <c r="F38" i="23"/>
  <c r="G38" i="23" s="1"/>
  <c r="F40" i="23"/>
  <c r="G40" i="23" s="1"/>
  <c r="F41" i="23"/>
  <c r="G41" i="23" s="1"/>
  <c r="F38" i="30"/>
  <c r="G38" i="30" s="1"/>
  <c r="F40" i="30"/>
  <c r="G40" i="30" s="1"/>
  <c r="F41" i="30"/>
  <c r="G41" i="30" s="1"/>
  <c r="F40" i="22"/>
  <c r="G40" i="22" s="1"/>
  <c r="F41" i="22"/>
  <c r="G41" i="22" s="1"/>
  <c r="F40" i="31"/>
  <c r="G40" i="31" s="1"/>
  <c r="F41" i="31"/>
  <c r="G41" i="31" s="1"/>
  <c r="B41" i="59"/>
  <c r="D41" i="59"/>
  <c r="H41" i="59"/>
  <c r="J41" i="59"/>
  <c r="B41" i="58"/>
  <c r="D41" i="58"/>
  <c r="H41" i="58"/>
  <c r="J41" i="58"/>
  <c r="B41" i="60"/>
  <c r="D41" i="60"/>
  <c r="H41" i="60"/>
  <c r="J41" i="60"/>
  <c r="F41" i="35"/>
  <c r="G41" i="35" s="1"/>
  <c r="L41" i="35"/>
  <c r="M41" i="35" s="1"/>
  <c r="F41" i="34"/>
  <c r="G41" i="34" s="1"/>
  <c r="L41" i="34"/>
  <c r="M41" i="34" s="1"/>
  <c r="F41" i="33"/>
  <c r="G41" i="33" s="1"/>
  <c r="L41" i="33"/>
  <c r="M41" i="33" s="1"/>
  <c r="B41" i="32"/>
  <c r="B41" i="53" s="1"/>
  <c r="D41" i="32"/>
  <c r="D41" i="53" s="1"/>
  <c r="H41" i="32"/>
  <c r="H41" i="53" s="1"/>
  <c r="J41" i="32"/>
  <c r="J41" i="53" s="1"/>
  <c r="B41" i="20"/>
  <c r="D41" i="20"/>
  <c r="H41" i="20"/>
  <c r="J41" i="20"/>
  <c r="F41" i="19"/>
  <c r="B41" i="1"/>
  <c r="D41" i="1"/>
  <c r="H41" i="1"/>
  <c r="J41" i="1"/>
  <c r="B41" i="36"/>
  <c r="D41" i="36"/>
  <c r="H41" i="36"/>
  <c r="H41" i="54" s="1"/>
  <c r="J41" i="36"/>
  <c r="L74" i="38"/>
  <c r="M74" i="38" s="1"/>
  <c r="L74" i="62"/>
  <c r="M74" i="62" s="1"/>
  <c r="L74" i="63"/>
  <c r="M74" i="63" s="1"/>
  <c r="L74" i="39"/>
  <c r="M74" i="39" s="1"/>
  <c r="L74" i="40"/>
  <c r="M74" i="40" s="1"/>
  <c r="L74" i="41"/>
  <c r="M74" i="41" s="1"/>
  <c r="L74" i="42"/>
  <c r="M74" i="42" s="1"/>
  <c r="L74" i="43"/>
  <c r="M74" i="43" s="1"/>
  <c r="L74" i="44"/>
  <c r="M74" i="44" s="1"/>
  <c r="L74" i="45"/>
  <c r="M74" i="45" s="1"/>
  <c r="L74" i="46"/>
  <c r="M74" i="46" s="1"/>
  <c r="L74" i="47"/>
  <c r="L74" i="48"/>
  <c r="M74" i="48" s="1"/>
  <c r="L74" i="49"/>
  <c r="M74" i="49" s="1"/>
  <c r="L74" i="50"/>
  <c r="M74" i="50" s="1"/>
  <c r="L74" i="37"/>
  <c r="M74" i="37" s="1"/>
  <c r="F74" i="38"/>
  <c r="G74" i="38" s="1"/>
  <c r="F74" i="62"/>
  <c r="G74" i="62" s="1"/>
  <c r="F74" i="63"/>
  <c r="G74" i="63" s="1"/>
  <c r="F74" i="39"/>
  <c r="G74" i="39" s="1"/>
  <c r="F74" i="40"/>
  <c r="G74" i="40" s="1"/>
  <c r="F74" i="41"/>
  <c r="G74" i="41" s="1"/>
  <c r="F74" i="42"/>
  <c r="G74" i="42" s="1"/>
  <c r="F74" i="43"/>
  <c r="G74" i="43" s="1"/>
  <c r="F74" i="44"/>
  <c r="G74" i="44" s="1"/>
  <c r="F74" i="45"/>
  <c r="G74" i="45" s="1"/>
  <c r="F74" i="46"/>
  <c r="G74" i="46" s="1"/>
  <c r="F74" i="47"/>
  <c r="G74" i="47" s="1"/>
  <c r="F74" i="48"/>
  <c r="G74" i="48" s="1"/>
  <c r="F74" i="49"/>
  <c r="G74" i="49" s="1"/>
  <c r="F74" i="50"/>
  <c r="G74" i="50" s="1"/>
  <c r="F74" i="37"/>
  <c r="G74" i="37" s="1"/>
  <c r="L74" i="18"/>
  <c r="M74" i="18" s="1"/>
  <c r="L74" i="17"/>
  <c r="M74" i="17" s="1"/>
  <c r="L74" i="16"/>
  <c r="M74" i="16" s="1"/>
  <c r="M74" i="14"/>
  <c r="L74" i="13"/>
  <c r="M74" i="13" s="1"/>
  <c r="L74" i="12"/>
  <c r="M74" i="12" s="1"/>
  <c r="L74" i="11"/>
  <c r="M74" i="11" s="1"/>
  <c r="L74" i="19"/>
  <c r="M74" i="19" s="1"/>
  <c r="F74" i="18"/>
  <c r="F74" i="17"/>
  <c r="G74" i="17" s="1"/>
  <c r="F74" i="16"/>
  <c r="F74" i="14"/>
  <c r="F74" i="13"/>
  <c r="F74" i="12"/>
  <c r="F74" i="11"/>
  <c r="F74" i="19"/>
  <c r="L74" i="31"/>
  <c r="M74" i="31" s="1"/>
  <c r="L74" i="30"/>
  <c r="M74" i="30" s="1"/>
  <c r="L74" i="24"/>
  <c r="M74" i="24" s="1"/>
  <c r="L74" i="29"/>
  <c r="M74" i="29" s="1"/>
  <c r="L74" i="28"/>
  <c r="M74" i="28" s="1"/>
  <c r="L74" i="27"/>
  <c r="M74" i="27" s="1"/>
  <c r="L74" i="26"/>
  <c r="M74" i="26" s="1"/>
  <c r="L74" i="25"/>
  <c r="M74" i="25" s="1"/>
  <c r="M74" i="23"/>
  <c r="L74" i="22"/>
  <c r="M74" i="22" s="1"/>
  <c r="F74" i="31"/>
  <c r="G74" i="31" s="1"/>
  <c r="F74" i="30"/>
  <c r="G74" i="30" s="1"/>
  <c r="F74" i="24"/>
  <c r="G74" i="24" s="1"/>
  <c r="F74" i="29"/>
  <c r="G74" i="29" s="1"/>
  <c r="F74" i="28"/>
  <c r="G74" i="28" s="1"/>
  <c r="F74" i="27"/>
  <c r="G74" i="27" s="1"/>
  <c r="F74" i="26"/>
  <c r="G74" i="26" s="1"/>
  <c r="F74" i="25"/>
  <c r="G74" i="25" s="1"/>
  <c r="F74" i="23"/>
  <c r="G74" i="23" s="1"/>
  <c r="F74" i="22"/>
  <c r="G74" i="22" s="1"/>
  <c r="L74" i="33"/>
  <c r="M74" i="33" s="1"/>
  <c r="F74" i="33"/>
  <c r="G74" i="33" s="1"/>
  <c r="L74" i="35"/>
  <c r="M74" i="35" s="1"/>
  <c r="F74" i="35"/>
  <c r="G74" i="35" s="1"/>
  <c r="L74" i="34"/>
  <c r="M74" i="34" s="1"/>
  <c r="F74" i="34"/>
  <c r="G74" i="34" s="1"/>
  <c r="J74" i="36"/>
  <c r="J74" i="54" s="1"/>
  <c r="H74" i="36"/>
  <c r="D74" i="36"/>
  <c r="B74" i="36"/>
  <c r="J74" i="1"/>
  <c r="H74" i="1"/>
  <c r="D74" i="1"/>
  <c r="B74" i="1"/>
  <c r="J74" i="20"/>
  <c r="H74" i="20"/>
  <c r="D74" i="20"/>
  <c r="B74" i="20"/>
  <c r="J74" i="60"/>
  <c r="H74" i="60"/>
  <c r="D74" i="60"/>
  <c r="B74" i="60"/>
  <c r="J74" i="58"/>
  <c r="H74" i="58"/>
  <c r="D74" i="58"/>
  <c r="B74" i="58"/>
  <c r="J74" i="59"/>
  <c r="H74" i="59"/>
  <c r="D74" i="59"/>
  <c r="B74" i="59"/>
  <c r="J74" i="53"/>
  <c r="H74" i="32"/>
  <c r="H74" i="53" s="1"/>
  <c r="D74" i="32"/>
  <c r="B74" i="32"/>
  <c r="B74" i="53" s="1"/>
  <c r="F81" i="41"/>
  <c r="F80" i="41"/>
  <c r="F82" i="41"/>
  <c r="F65" i="41"/>
  <c r="F66" i="41"/>
  <c r="F67" i="41"/>
  <c r="F68" i="41"/>
  <c r="F69" i="41"/>
  <c r="F70" i="41"/>
  <c r="F71" i="41"/>
  <c r="F72" i="41"/>
  <c r="F73" i="41"/>
  <c r="F64" i="41"/>
  <c r="F62" i="41"/>
  <c r="F61" i="41"/>
  <c r="F60" i="41"/>
  <c r="F59" i="41"/>
  <c r="F58" i="41"/>
  <c r="F57" i="41"/>
  <c r="G41" i="50"/>
  <c r="G40" i="50"/>
  <c r="L74" i="2"/>
  <c r="M74" i="2" s="1"/>
  <c r="F74" i="2"/>
  <c r="G74" i="2" s="1"/>
  <c r="L74" i="3"/>
  <c r="F74" i="3"/>
  <c r="G74" i="3" s="1"/>
  <c r="F74" i="7"/>
  <c r="G74" i="7" s="1"/>
  <c r="G74" i="4"/>
  <c r="G74" i="5"/>
  <c r="G74" i="6"/>
  <c r="K74" i="32"/>
  <c r="M74" i="32"/>
  <c r="M74" i="3"/>
  <c r="M74" i="4"/>
  <c r="M74" i="5"/>
  <c r="M74" i="6"/>
  <c r="M74" i="7"/>
  <c r="L75" i="23"/>
  <c r="M75" i="23" s="1"/>
  <c r="B40" i="20"/>
  <c r="D40" i="20"/>
  <c r="H40" i="20"/>
  <c r="J40" i="20"/>
  <c r="F40" i="19"/>
  <c r="B40" i="36"/>
  <c r="D40" i="36"/>
  <c r="H40" i="36"/>
  <c r="J40" i="36"/>
  <c r="B40" i="1"/>
  <c r="D40" i="1"/>
  <c r="H40" i="1"/>
  <c r="J40" i="1"/>
  <c r="B40" i="59"/>
  <c r="D40" i="59"/>
  <c r="H40" i="59"/>
  <c r="J40" i="59"/>
  <c r="B40" i="58"/>
  <c r="D40" i="58"/>
  <c r="H40" i="58"/>
  <c r="J40" i="58"/>
  <c r="B40" i="60"/>
  <c r="D40" i="60"/>
  <c r="H40" i="60"/>
  <c r="J40" i="60"/>
  <c r="F40" i="35"/>
  <c r="G40" i="35" s="1"/>
  <c r="L40" i="35"/>
  <c r="M40" i="35" s="1"/>
  <c r="F40" i="34"/>
  <c r="G40" i="34" s="1"/>
  <c r="L40" i="34"/>
  <c r="M40" i="34" s="1"/>
  <c r="F40" i="33"/>
  <c r="G40" i="33" s="1"/>
  <c r="L40" i="33"/>
  <c r="M40" i="33" s="1"/>
  <c r="B40" i="32"/>
  <c r="B40" i="53" s="1"/>
  <c r="D40" i="32"/>
  <c r="D40" i="53" s="1"/>
  <c r="H40" i="32"/>
  <c r="H40" i="53" s="1"/>
  <c r="J40" i="32"/>
  <c r="J40" i="53" s="1"/>
  <c r="L63" i="31"/>
  <c r="J14" i="59"/>
  <c r="J15" i="59"/>
  <c r="J16" i="59"/>
  <c r="J17" i="59"/>
  <c r="J18" i="59"/>
  <c r="J19" i="59"/>
  <c r="J20" i="59"/>
  <c r="J21" i="59"/>
  <c r="J22" i="59"/>
  <c r="J23" i="59"/>
  <c r="J24" i="59"/>
  <c r="J25" i="59"/>
  <c r="J26" i="59"/>
  <c r="J27" i="59"/>
  <c r="J28" i="59"/>
  <c r="J29" i="59"/>
  <c r="J30" i="59"/>
  <c r="J31" i="59"/>
  <c r="J32" i="59"/>
  <c r="J33" i="59"/>
  <c r="J34" i="59"/>
  <c r="J35" i="59"/>
  <c r="J38" i="59"/>
  <c r="J42" i="59"/>
  <c r="J43" i="59"/>
  <c r="J44" i="59"/>
  <c r="J45" i="59"/>
  <c r="J46" i="59"/>
  <c r="J47" i="59"/>
  <c r="J48" i="59"/>
  <c r="J49" i="59"/>
  <c r="J50" i="59"/>
  <c r="J51" i="59"/>
  <c r="J52" i="59"/>
  <c r="J53" i="59"/>
  <c r="J54" i="59"/>
  <c r="J55" i="59"/>
  <c r="J56" i="59"/>
  <c r="J57" i="59"/>
  <c r="J58" i="59"/>
  <c r="J59" i="59"/>
  <c r="J60" i="59"/>
  <c r="J61" i="59"/>
  <c r="J62" i="59"/>
  <c r="J63" i="59"/>
  <c r="J64" i="59"/>
  <c r="J65" i="59"/>
  <c r="J66" i="59"/>
  <c r="J67" i="59"/>
  <c r="J68" i="59"/>
  <c r="J69" i="59"/>
  <c r="J70" i="59"/>
  <c r="J71" i="59"/>
  <c r="J72" i="59"/>
  <c r="J73" i="59"/>
  <c r="J76" i="59"/>
  <c r="J77" i="59"/>
  <c r="J78" i="59"/>
  <c r="J79" i="59"/>
  <c r="J80" i="59"/>
  <c r="J81" i="59"/>
  <c r="J82" i="59"/>
  <c r="J83" i="59"/>
  <c r="H14" i="59"/>
  <c r="H15" i="59"/>
  <c r="H16" i="59"/>
  <c r="H17" i="59"/>
  <c r="H18" i="59"/>
  <c r="H19" i="59"/>
  <c r="H20" i="59"/>
  <c r="H21" i="59"/>
  <c r="H22" i="59"/>
  <c r="H23" i="59"/>
  <c r="H24" i="59"/>
  <c r="H25" i="59"/>
  <c r="H26" i="59"/>
  <c r="H27" i="59"/>
  <c r="H28" i="59"/>
  <c r="H29" i="59"/>
  <c r="H30" i="59"/>
  <c r="H31" i="59"/>
  <c r="H32" i="59"/>
  <c r="H33" i="59"/>
  <c r="H34" i="59"/>
  <c r="H35" i="59"/>
  <c r="H38" i="59"/>
  <c r="H43" i="59"/>
  <c r="H45" i="59"/>
  <c r="H46" i="59"/>
  <c r="H47" i="59"/>
  <c r="H48" i="59"/>
  <c r="H49" i="59"/>
  <c r="H50" i="59"/>
  <c r="H51" i="59"/>
  <c r="H52" i="59"/>
  <c r="H53" i="59"/>
  <c r="H54" i="59"/>
  <c r="H55" i="59"/>
  <c r="H56" i="59"/>
  <c r="H57" i="59"/>
  <c r="H58" i="59"/>
  <c r="H59" i="59"/>
  <c r="H60" i="59"/>
  <c r="L60" i="59" s="1"/>
  <c r="I60" i="59" s="1"/>
  <c r="H61" i="59"/>
  <c r="H62" i="59"/>
  <c r="H63" i="59"/>
  <c r="H64" i="59"/>
  <c r="H65" i="59"/>
  <c r="H66" i="59"/>
  <c r="H67" i="59"/>
  <c r="H68" i="59"/>
  <c r="H69" i="59"/>
  <c r="H70" i="59"/>
  <c r="H71" i="59"/>
  <c r="H72" i="59"/>
  <c r="H73" i="59"/>
  <c r="H76" i="59"/>
  <c r="H77" i="59"/>
  <c r="H78" i="59"/>
  <c r="H79" i="59"/>
  <c r="H80" i="59"/>
  <c r="H81" i="59"/>
  <c r="H82" i="59"/>
  <c r="H83" i="59"/>
  <c r="D14" i="59"/>
  <c r="D15" i="59"/>
  <c r="D16" i="59"/>
  <c r="D17" i="59"/>
  <c r="D18" i="59"/>
  <c r="D19" i="59"/>
  <c r="D20" i="59"/>
  <c r="D21" i="59"/>
  <c r="D22" i="59"/>
  <c r="D23" i="59"/>
  <c r="D24" i="59"/>
  <c r="D25" i="59"/>
  <c r="D26" i="59"/>
  <c r="D27" i="59"/>
  <c r="D28" i="59"/>
  <c r="D29" i="59"/>
  <c r="D30" i="59"/>
  <c r="D31" i="59"/>
  <c r="D32" i="59"/>
  <c r="D33" i="59"/>
  <c r="D34" i="59"/>
  <c r="D35" i="59"/>
  <c r="D38" i="59"/>
  <c r="D42" i="59"/>
  <c r="D43" i="59"/>
  <c r="D45" i="59"/>
  <c r="D46" i="59"/>
  <c r="D47" i="59"/>
  <c r="D48" i="59"/>
  <c r="D49" i="59"/>
  <c r="D50" i="59"/>
  <c r="D51" i="59"/>
  <c r="D52" i="59"/>
  <c r="D53" i="59"/>
  <c r="D54" i="59"/>
  <c r="D55" i="59"/>
  <c r="D56" i="59"/>
  <c r="D57" i="59"/>
  <c r="D58" i="59"/>
  <c r="D59" i="59"/>
  <c r="D60" i="59"/>
  <c r="D61" i="59"/>
  <c r="D62" i="59"/>
  <c r="D63" i="59"/>
  <c r="D64" i="59"/>
  <c r="D65" i="59"/>
  <c r="D66" i="59"/>
  <c r="D67" i="59"/>
  <c r="D68" i="59"/>
  <c r="D69" i="59"/>
  <c r="D70" i="59"/>
  <c r="D71" i="59"/>
  <c r="D72" i="59"/>
  <c r="D73" i="59"/>
  <c r="D76" i="59"/>
  <c r="D77" i="59"/>
  <c r="D78" i="59"/>
  <c r="D79" i="59"/>
  <c r="D80" i="59"/>
  <c r="D81" i="59"/>
  <c r="D82" i="59"/>
  <c r="D83" i="59"/>
  <c r="B14" i="59"/>
  <c r="B15" i="59"/>
  <c r="B16" i="59"/>
  <c r="B17" i="59"/>
  <c r="B18" i="59"/>
  <c r="B19" i="59"/>
  <c r="B20" i="59"/>
  <c r="B21" i="59"/>
  <c r="B22" i="59"/>
  <c r="B23" i="59"/>
  <c r="B24" i="59"/>
  <c r="B25" i="59"/>
  <c r="B26" i="59"/>
  <c r="B27" i="59"/>
  <c r="B28" i="59"/>
  <c r="B29" i="59"/>
  <c r="B30" i="59"/>
  <c r="B31" i="59"/>
  <c r="B32" i="59"/>
  <c r="B33" i="59"/>
  <c r="B34" i="59"/>
  <c r="B35" i="59"/>
  <c r="F35" i="59" s="1"/>
  <c r="B38" i="59"/>
  <c r="B43" i="59"/>
  <c r="B45" i="59"/>
  <c r="B46" i="59"/>
  <c r="B48" i="59"/>
  <c r="B49" i="59"/>
  <c r="B50" i="59"/>
  <c r="B51" i="59"/>
  <c r="B52" i="59"/>
  <c r="B53" i="59"/>
  <c r="B54" i="59"/>
  <c r="B55" i="59"/>
  <c r="B56" i="59"/>
  <c r="B57" i="59"/>
  <c r="B58" i="59"/>
  <c r="B59" i="59"/>
  <c r="B60" i="59"/>
  <c r="B61" i="59"/>
  <c r="B62" i="59"/>
  <c r="B63" i="59"/>
  <c r="B64" i="59"/>
  <c r="B65" i="59"/>
  <c r="B66" i="59"/>
  <c r="B67" i="59"/>
  <c r="B68" i="59"/>
  <c r="B69" i="59"/>
  <c r="B70" i="59"/>
  <c r="B71" i="59"/>
  <c r="B72" i="59"/>
  <c r="B73" i="59"/>
  <c r="B76" i="59"/>
  <c r="B77" i="59"/>
  <c r="B78" i="59"/>
  <c r="B79" i="59"/>
  <c r="B80" i="59"/>
  <c r="B81" i="59"/>
  <c r="B82" i="59"/>
  <c r="B83" i="59"/>
  <c r="J13" i="59"/>
  <c r="H13" i="59"/>
  <c r="B13" i="59"/>
  <c r="D13" i="59"/>
  <c r="J18" i="60"/>
  <c r="H18" i="60"/>
  <c r="L18" i="60" s="1"/>
  <c r="J81" i="60"/>
  <c r="H81" i="60"/>
  <c r="L81" i="60" s="1"/>
  <c r="J80" i="60"/>
  <c r="H80" i="60"/>
  <c r="J78" i="60"/>
  <c r="L78" i="60" s="1"/>
  <c r="K78" i="60" s="1"/>
  <c r="H78" i="60"/>
  <c r="J77" i="60"/>
  <c r="H77" i="60"/>
  <c r="J73" i="60"/>
  <c r="H73" i="60"/>
  <c r="J72" i="60"/>
  <c r="H72" i="60"/>
  <c r="J71" i="60"/>
  <c r="H71" i="60"/>
  <c r="J70" i="60"/>
  <c r="H70" i="60"/>
  <c r="J69" i="60"/>
  <c r="H69" i="60"/>
  <c r="J68" i="60"/>
  <c r="H68" i="60"/>
  <c r="J67" i="60"/>
  <c r="H67" i="60"/>
  <c r="J66" i="60"/>
  <c r="H66" i="60"/>
  <c r="J65" i="60"/>
  <c r="H65" i="60"/>
  <c r="J64" i="60"/>
  <c r="H64" i="60"/>
  <c r="J62" i="60"/>
  <c r="J60" i="60"/>
  <c r="J59" i="60"/>
  <c r="J58" i="60"/>
  <c r="J57" i="60"/>
  <c r="H62" i="60"/>
  <c r="H60" i="60"/>
  <c r="H59" i="60"/>
  <c r="L59" i="60" s="1"/>
  <c r="H58" i="60"/>
  <c r="H57" i="60"/>
  <c r="J53" i="60"/>
  <c r="H53" i="60"/>
  <c r="J52" i="60"/>
  <c r="H52" i="60"/>
  <c r="J51" i="60"/>
  <c r="H51" i="60"/>
  <c r="J50" i="60"/>
  <c r="H50" i="60"/>
  <c r="J49" i="60"/>
  <c r="H49" i="60"/>
  <c r="J13" i="60"/>
  <c r="H13" i="60"/>
  <c r="J14" i="60"/>
  <c r="H14" i="60"/>
  <c r="J15" i="60"/>
  <c r="H15" i="60"/>
  <c r="J43" i="60"/>
  <c r="H43" i="60"/>
  <c r="J45" i="60"/>
  <c r="H45" i="60"/>
  <c r="J55" i="60"/>
  <c r="H55" i="60"/>
  <c r="J83" i="60"/>
  <c r="H83" i="60"/>
  <c r="J19" i="60"/>
  <c r="H19" i="60"/>
  <c r="L19" i="60" s="1"/>
  <c r="K19" i="60" s="1"/>
  <c r="J20" i="60"/>
  <c r="H20" i="60"/>
  <c r="J21" i="60"/>
  <c r="H21" i="60"/>
  <c r="J22" i="60"/>
  <c r="H22" i="60"/>
  <c r="J23" i="60"/>
  <c r="H23" i="60"/>
  <c r="L23" i="60" s="1"/>
  <c r="I23" i="60" s="1"/>
  <c r="J24" i="60"/>
  <c r="H24" i="60"/>
  <c r="J25" i="60"/>
  <c r="H25" i="60"/>
  <c r="J26" i="60"/>
  <c r="H26" i="60"/>
  <c r="F82" i="18"/>
  <c r="F54" i="18"/>
  <c r="F47" i="18"/>
  <c r="F55" i="18"/>
  <c r="F83" i="18"/>
  <c r="F82" i="17"/>
  <c r="F54" i="17"/>
  <c r="F47" i="17"/>
  <c r="F55" i="17"/>
  <c r="F83" i="17"/>
  <c r="F82" i="16"/>
  <c r="F54" i="16"/>
  <c r="F47" i="16"/>
  <c r="F55" i="16"/>
  <c r="F83" i="16"/>
  <c r="F82" i="14"/>
  <c r="F54" i="14"/>
  <c r="F47" i="14"/>
  <c r="F55" i="14"/>
  <c r="F83" i="14"/>
  <c r="F82" i="13"/>
  <c r="F54" i="13"/>
  <c r="F47" i="13"/>
  <c r="F55" i="13"/>
  <c r="F83" i="13"/>
  <c r="F82" i="12"/>
  <c r="F54" i="12"/>
  <c r="F47" i="12"/>
  <c r="F55" i="12"/>
  <c r="F83" i="12"/>
  <c r="F82" i="11"/>
  <c r="F54" i="11"/>
  <c r="F47" i="11"/>
  <c r="F55" i="11"/>
  <c r="F83" i="11"/>
  <c r="F82" i="19"/>
  <c r="F54" i="19"/>
  <c r="F47" i="19"/>
  <c r="F55" i="19"/>
  <c r="F83" i="19"/>
  <c r="L47" i="23"/>
  <c r="M47" i="23" s="1"/>
  <c r="L84" i="23"/>
  <c r="M34" i="23" s="1"/>
  <c r="L14" i="23"/>
  <c r="L15" i="23"/>
  <c r="L16" i="23"/>
  <c r="L17" i="23"/>
  <c r="L18" i="23"/>
  <c r="L19" i="23"/>
  <c r="L20" i="23"/>
  <c r="M20" i="23" s="1"/>
  <c r="L21" i="23"/>
  <c r="M21" i="23" s="1"/>
  <c r="L22" i="23"/>
  <c r="L23" i="23"/>
  <c r="L24" i="23"/>
  <c r="L25" i="23"/>
  <c r="L26" i="23"/>
  <c r="L27" i="23"/>
  <c r="L28" i="23"/>
  <c r="M28" i="23" s="1"/>
  <c r="L29" i="23"/>
  <c r="M29" i="23" s="1"/>
  <c r="L30" i="23"/>
  <c r="L31" i="23"/>
  <c r="L32" i="23"/>
  <c r="L33" i="23"/>
  <c r="L34" i="23"/>
  <c r="L35" i="23"/>
  <c r="M35" i="23" s="1"/>
  <c r="L38" i="23"/>
  <c r="M38" i="23" s="1"/>
  <c r="L13" i="23"/>
  <c r="M13" i="23" s="1"/>
  <c r="B81" i="32"/>
  <c r="B81" i="53" s="1"/>
  <c r="B80" i="32"/>
  <c r="B80" i="53" s="1"/>
  <c r="B78" i="32"/>
  <c r="B77" i="32"/>
  <c r="B73" i="32"/>
  <c r="B73" i="53" s="1"/>
  <c r="B72" i="32"/>
  <c r="B72" i="53" s="1"/>
  <c r="B71" i="32"/>
  <c r="B71" i="53" s="1"/>
  <c r="B70" i="32"/>
  <c r="B70" i="53" s="1"/>
  <c r="B69" i="32"/>
  <c r="B69" i="53" s="1"/>
  <c r="B68" i="32"/>
  <c r="B68" i="53" s="1"/>
  <c r="B67" i="32"/>
  <c r="B66" i="32"/>
  <c r="B66" i="53" s="1"/>
  <c r="B65" i="32"/>
  <c r="B65" i="53" s="1"/>
  <c r="B64" i="32"/>
  <c r="B62" i="32"/>
  <c r="B62" i="53" s="1"/>
  <c r="B60" i="32"/>
  <c r="B60" i="53" s="1"/>
  <c r="B59" i="32"/>
  <c r="B59" i="53" s="1"/>
  <c r="B58" i="32"/>
  <c r="B57" i="32"/>
  <c r="B53" i="32"/>
  <c r="B53" i="53" s="1"/>
  <c r="B52" i="32"/>
  <c r="B52" i="53" s="1"/>
  <c r="B51" i="32"/>
  <c r="B51" i="53" s="1"/>
  <c r="B50" i="32"/>
  <c r="B50" i="53" s="1"/>
  <c r="B49" i="32"/>
  <c r="B49" i="53" s="1"/>
  <c r="B13" i="32"/>
  <c r="B14" i="32"/>
  <c r="B15" i="32"/>
  <c r="B15" i="53" s="1"/>
  <c r="B43" i="32"/>
  <c r="B43" i="53" s="1"/>
  <c r="B45" i="32"/>
  <c r="B45" i="53" s="1"/>
  <c r="B55" i="32"/>
  <c r="B55" i="53" s="1"/>
  <c r="B83" i="32"/>
  <c r="B83" i="53" s="1"/>
  <c r="L46" i="17"/>
  <c r="L45" i="17"/>
  <c r="L43" i="17"/>
  <c r="L34" i="17"/>
  <c r="L29" i="17"/>
  <c r="L28" i="17"/>
  <c r="L26" i="17"/>
  <c r="L27" i="17"/>
  <c r="L25" i="17"/>
  <c r="L24" i="17"/>
  <c r="L23" i="17"/>
  <c r="L22" i="17"/>
  <c r="L21" i="17"/>
  <c r="L20" i="17"/>
  <c r="L19" i="17"/>
  <c r="L18" i="17"/>
  <c r="L17" i="17"/>
  <c r="L16" i="17"/>
  <c r="L14" i="17"/>
  <c r="L13" i="17"/>
  <c r="L30" i="17"/>
  <c r="L31" i="17"/>
  <c r="L32" i="17"/>
  <c r="L33" i="17"/>
  <c r="L46" i="18"/>
  <c r="L45" i="18"/>
  <c r="L43" i="18"/>
  <c r="L34" i="18"/>
  <c r="L29" i="18"/>
  <c r="L28" i="18"/>
  <c r="L26" i="18"/>
  <c r="L27" i="18"/>
  <c r="L25" i="18"/>
  <c r="L24" i="18"/>
  <c r="L23" i="18"/>
  <c r="L22" i="18"/>
  <c r="L21" i="18"/>
  <c r="L20" i="18"/>
  <c r="L19" i="18"/>
  <c r="L18" i="18"/>
  <c r="L17" i="18"/>
  <c r="L16" i="18"/>
  <c r="L14" i="18"/>
  <c r="L13" i="18"/>
  <c r="L30" i="18"/>
  <c r="L31" i="18"/>
  <c r="L32" i="18"/>
  <c r="L33" i="18"/>
  <c r="L46" i="19"/>
  <c r="L45" i="19"/>
  <c r="L43" i="19"/>
  <c r="L38" i="19"/>
  <c r="M38" i="19" s="1"/>
  <c r="L35" i="19"/>
  <c r="M35" i="19" s="1"/>
  <c r="L34" i="19"/>
  <c r="L29" i="19"/>
  <c r="L28" i="19"/>
  <c r="L26" i="19"/>
  <c r="L27" i="19"/>
  <c r="L25" i="19"/>
  <c r="L24" i="19"/>
  <c r="L23" i="19"/>
  <c r="L22" i="19"/>
  <c r="L21" i="19"/>
  <c r="L20" i="19"/>
  <c r="L19" i="19"/>
  <c r="L18" i="19"/>
  <c r="L17" i="19"/>
  <c r="L16" i="19"/>
  <c r="L14" i="19"/>
  <c r="L13" i="19"/>
  <c r="L30" i="19"/>
  <c r="L31" i="19"/>
  <c r="L32" i="19"/>
  <c r="L33" i="19"/>
  <c r="D60" i="60"/>
  <c r="B60" i="60"/>
  <c r="H13" i="32"/>
  <c r="H13" i="53" s="1"/>
  <c r="H14" i="32"/>
  <c r="H14" i="53" s="1"/>
  <c r="H15" i="32"/>
  <c r="H15" i="53" s="1"/>
  <c r="H43" i="32"/>
  <c r="H43" i="53" s="1"/>
  <c r="H45" i="32"/>
  <c r="H45" i="53" s="1"/>
  <c r="D13" i="60"/>
  <c r="B13" i="60"/>
  <c r="D14" i="60"/>
  <c r="B14" i="60"/>
  <c r="D15" i="60"/>
  <c r="B15" i="60"/>
  <c r="D43" i="60"/>
  <c r="B43" i="60"/>
  <c r="D45" i="60"/>
  <c r="B45" i="60"/>
  <c r="F45" i="60" s="1"/>
  <c r="D13" i="32"/>
  <c r="D13" i="53" s="1"/>
  <c r="D14" i="32"/>
  <c r="D14" i="53" s="1"/>
  <c r="D15" i="32"/>
  <c r="D43" i="32"/>
  <c r="D45" i="32"/>
  <c r="D45" i="53" s="1"/>
  <c r="D81" i="60"/>
  <c r="D80" i="60"/>
  <c r="D78" i="60"/>
  <c r="D77" i="60"/>
  <c r="D73" i="60"/>
  <c r="D72" i="60"/>
  <c r="D71" i="60"/>
  <c r="D70" i="60"/>
  <c r="D69" i="60"/>
  <c r="D68" i="60"/>
  <c r="D67" i="60"/>
  <c r="F67" i="60" s="1"/>
  <c r="C67" i="60" s="1"/>
  <c r="D66" i="60"/>
  <c r="D65" i="60"/>
  <c r="D64" i="60"/>
  <c r="D62" i="60"/>
  <c r="D59" i="60"/>
  <c r="D58" i="60"/>
  <c r="D57" i="60"/>
  <c r="D53" i="60"/>
  <c r="F53" i="60" s="1"/>
  <c r="D52" i="60"/>
  <c r="D51" i="60"/>
  <c r="F51" i="60" s="1"/>
  <c r="D50" i="60"/>
  <c r="D49" i="60"/>
  <c r="D55" i="60"/>
  <c r="D83" i="60"/>
  <c r="D81" i="32"/>
  <c r="D81" i="53" s="1"/>
  <c r="D80" i="32"/>
  <c r="D80" i="53" s="1"/>
  <c r="D78" i="32"/>
  <c r="D78" i="53" s="1"/>
  <c r="D77" i="32"/>
  <c r="D73" i="32"/>
  <c r="D72" i="32"/>
  <c r="D72" i="53" s="1"/>
  <c r="D71" i="32"/>
  <c r="D71" i="53" s="1"/>
  <c r="D70" i="32"/>
  <c r="D69" i="32"/>
  <c r="D69" i="53" s="1"/>
  <c r="D68" i="32"/>
  <c r="D68" i="53" s="1"/>
  <c r="D67" i="32"/>
  <c r="D66" i="32"/>
  <c r="D65" i="32"/>
  <c r="D65" i="53" s="1"/>
  <c r="D64" i="32"/>
  <c r="D64" i="53" s="1"/>
  <c r="D62" i="32"/>
  <c r="D62" i="53" s="1"/>
  <c r="D60" i="32"/>
  <c r="D59" i="32"/>
  <c r="D58" i="32"/>
  <c r="D57" i="32"/>
  <c r="D57" i="53" s="1"/>
  <c r="D61" i="32"/>
  <c r="D61" i="53" s="1"/>
  <c r="D53" i="32"/>
  <c r="D53" i="53" s="1"/>
  <c r="D52" i="32"/>
  <c r="D52" i="53" s="1"/>
  <c r="D51" i="32"/>
  <c r="D51" i="53" s="1"/>
  <c r="D50" i="32"/>
  <c r="D50" i="53" s="1"/>
  <c r="D49" i="32"/>
  <c r="D49" i="53" s="1"/>
  <c r="D55" i="32"/>
  <c r="D55" i="53" s="1"/>
  <c r="D83" i="32"/>
  <c r="D83" i="53" s="1"/>
  <c r="B81" i="60"/>
  <c r="B80" i="60"/>
  <c r="B78" i="60"/>
  <c r="B77" i="60"/>
  <c r="B73" i="60"/>
  <c r="B72" i="60"/>
  <c r="B71" i="60"/>
  <c r="B70" i="60"/>
  <c r="B69" i="60"/>
  <c r="B68" i="60"/>
  <c r="B67" i="60"/>
  <c r="B66" i="60"/>
  <c r="B65" i="60"/>
  <c r="B64" i="60"/>
  <c r="B62" i="60"/>
  <c r="F62" i="60" s="1"/>
  <c r="C62" i="60" s="1"/>
  <c r="B59" i="60"/>
  <c r="B58" i="60"/>
  <c r="B57" i="60"/>
  <c r="B53" i="60"/>
  <c r="B52" i="60"/>
  <c r="B51" i="60"/>
  <c r="B50" i="60"/>
  <c r="B49" i="60"/>
  <c r="F49" i="60" s="1"/>
  <c r="B55" i="60"/>
  <c r="B83" i="60"/>
  <c r="F83" i="60" s="1"/>
  <c r="L81" i="33"/>
  <c r="L80" i="33"/>
  <c r="L78" i="33"/>
  <c r="L77" i="33"/>
  <c r="L73" i="33"/>
  <c r="L72" i="33"/>
  <c r="L71" i="33"/>
  <c r="L70" i="33"/>
  <c r="L69" i="33"/>
  <c r="L68" i="33"/>
  <c r="L67" i="33"/>
  <c r="L66" i="33"/>
  <c r="L65" i="33"/>
  <c r="L64" i="33"/>
  <c r="L63" i="33"/>
  <c r="L53" i="33"/>
  <c r="L52" i="33"/>
  <c r="M52" i="33" s="1"/>
  <c r="L51" i="33"/>
  <c r="L50" i="33"/>
  <c r="M50" i="33" s="1"/>
  <c r="L49" i="33"/>
  <c r="M49" i="33" s="1"/>
  <c r="L46" i="33"/>
  <c r="L45" i="33"/>
  <c r="L43" i="33"/>
  <c r="L34" i="33"/>
  <c r="L29" i="33"/>
  <c r="L28" i="33"/>
  <c r="L26" i="33"/>
  <c r="L27" i="33"/>
  <c r="L25" i="33"/>
  <c r="L24" i="33"/>
  <c r="L23" i="33"/>
  <c r="L22" i="33"/>
  <c r="L21" i="33"/>
  <c r="L20" i="33"/>
  <c r="L19" i="33"/>
  <c r="L18" i="33"/>
  <c r="L17" i="33"/>
  <c r="L16" i="33"/>
  <c r="L14" i="33"/>
  <c r="L13" i="33"/>
  <c r="L30" i="33"/>
  <c r="L31" i="33"/>
  <c r="L32" i="33"/>
  <c r="L33" i="33"/>
  <c r="L55" i="33"/>
  <c r="L83" i="33"/>
  <c r="L81" i="22"/>
  <c r="L80" i="22"/>
  <c r="L78" i="22"/>
  <c r="L77" i="22"/>
  <c r="L73" i="22"/>
  <c r="L72" i="22"/>
  <c r="L71" i="22"/>
  <c r="L70" i="22"/>
  <c r="L69" i="22"/>
  <c r="L68" i="22"/>
  <c r="L67" i="22"/>
  <c r="L66" i="22"/>
  <c r="L65" i="22"/>
  <c r="L64" i="22"/>
  <c r="L63" i="22"/>
  <c r="L53" i="22"/>
  <c r="L52" i="22"/>
  <c r="L51" i="22"/>
  <c r="L50" i="22"/>
  <c r="L49" i="22"/>
  <c r="L46" i="22"/>
  <c r="L45" i="22"/>
  <c r="L43" i="22"/>
  <c r="L34" i="22"/>
  <c r="L29" i="22"/>
  <c r="L28" i="22"/>
  <c r="L26" i="22"/>
  <c r="L27" i="22"/>
  <c r="L25" i="22"/>
  <c r="L24" i="22"/>
  <c r="L23" i="22"/>
  <c r="L22" i="22"/>
  <c r="L21" i="22"/>
  <c r="L20" i="22"/>
  <c r="L19" i="22"/>
  <c r="L18" i="22"/>
  <c r="L17" i="22"/>
  <c r="L16" i="22"/>
  <c r="L14" i="22"/>
  <c r="L13" i="22"/>
  <c r="L30" i="22"/>
  <c r="L31" i="22"/>
  <c r="L32" i="22"/>
  <c r="L33" i="22"/>
  <c r="L55" i="22"/>
  <c r="L83" i="22"/>
  <c r="L81" i="2"/>
  <c r="L80" i="2"/>
  <c r="L78" i="2"/>
  <c r="L77" i="2"/>
  <c r="L73" i="2"/>
  <c r="L72" i="2"/>
  <c r="L71" i="2"/>
  <c r="L70" i="2"/>
  <c r="L69" i="2"/>
  <c r="L68" i="2"/>
  <c r="L67" i="2"/>
  <c r="L66" i="2"/>
  <c r="L65" i="2"/>
  <c r="L64" i="2"/>
  <c r="L63" i="2"/>
  <c r="L53" i="2"/>
  <c r="L52" i="2"/>
  <c r="M52" i="2" s="1"/>
  <c r="L51" i="2"/>
  <c r="M51" i="2" s="1"/>
  <c r="L50" i="2"/>
  <c r="M50" i="2" s="1"/>
  <c r="L49" i="2"/>
  <c r="M49" i="2" s="1"/>
  <c r="L46" i="2"/>
  <c r="L45" i="2"/>
  <c r="L43" i="2"/>
  <c r="L34" i="2"/>
  <c r="L29" i="2"/>
  <c r="L28" i="2"/>
  <c r="L26" i="2"/>
  <c r="L27" i="2"/>
  <c r="L25" i="2"/>
  <c r="L24" i="2"/>
  <c r="L23" i="2"/>
  <c r="L22" i="2"/>
  <c r="L21" i="2"/>
  <c r="L20" i="2"/>
  <c r="L19" i="2"/>
  <c r="L18" i="2"/>
  <c r="L17" i="2"/>
  <c r="L16" i="2"/>
  <c r="L14" i="2"/>
  <c r="L13" i="2"/>
  <c r="L30" i="2"/>
  <c r="L31" i="2"/>
  <c r="L32" i="2"/>
  <c r="L33" i="2"/>
  <c r="L55" i="2"/>
  <c r="L83" i="2"/>
  <c r="L81" i="4"/>
  <c r="L80" i="4"/>
  <c r="L78" i="4"/>
  <c r="L77" i="4"/>
  <c r="L73" i="4"/>
  <c r="L72" i="4"/>
  <c r="L71" i="4"/>
  <c r="L70" i="4"/>
  <c r="L69" i="4"/>
  <c r="L68" i="4"/>
  <c r="L67" i="4"/>
  <c r="L66" i="4"/>
  <c r="L65" i="4"/>
  <c r="L64" i="4"/>
  <c r="L63" i="4"/>
  <c r="L53" i="4"/>
  <c r="L52" i="4"/>
  <c r="L51" i="4"/>
  <c r="M51" i="4" s="1"/>
  <c r="L50" i="4"/>
  <c r="M50" i="4" s="1"/>
  <c r="L49" i="4"/>
  <c r="M49" i="4" s="1"/>
  <c r="L46" i="4"/>
  <c r="L45" i="4"/>
  <c r="L43" i="4"/>
  <c r="L34" i="4"/>
  <c r="L29" i="4"/>
  <c r="L28" i="4"/>
  <c r="L26" i="4"/>
  <c r="L27" i="4"/>
  <c r="L25" i="4"/>
  <c r="L24" i="4"/>
  <c r="L23" i="4"/>
  <c r="L22" i="4"/>
  <c r="L21" i="4"/>
  <c r="L20" i="4"/>
  <c r="L19" i="4"/>
  <c r="L18" i="4"/>
  <c r="L17" i="4"/>
  <c r="L16" i="4"/>
  <c r="L14" i="4"/>
  <c r="L13" i="4"/>
  <c r="L30" i="4"/>
  <c r="L31" i="4"/>
  <c r="L32" i="4"/>
  <c r="L33" i="4"/>
  <c r="L55" i="4"/>
  <c r="L83" i="4"/>
  <c r="L81" i="5"/>
  <c r="L80" i="5"/>
  <c r="L78" i="5"/>
  <c r="L77" i="5"/>
  <c r="L73" i="5"/>
  <c r="L72" i="5"/>
  <c r="L71" i="5"/>
  <c r="L70" i="5"/>
  <c r="L69" i="5"/>
  <c r="L68" i="5"/>
  <c r="L67" i="5"/>
  <c r="L66" i="5"/>
  <c r="L65" i="5"/>
  <c r="L64" i="5"/>
  <c r="L63" i="5"/>
  <c r="L53" i="5"/>
  <c r="L52" i="5"/>
  <c r="L51" i="5"/>
  <c r="L50" i="5"/>
  <c r="L49" i="5"/>
  <c r="M49" i="5" s="1"/>
  <c r="L46" i="5"/>
  <c r="L45" i="5"/>
  <c r="L43" i="5"/>
  <c r="L34" i="5"/>
  <c r="L29" i="5"/>
  <c r="L28" i="5"/>
  <c r="L26" i="5"/>
  <c r="L27" i="5"/>
  <c r="L25" i="5"/>
  <c r="L24" i="5"/>
  <c r="L23" i="5"/>
  <c r="L22" i="5"/>
  <c r="L21" i="5"/>
  <c r="L20" i="5"/>
  <c r="L19" i="5"/>
  <c r="L18" i="5"/>
  <c r="L17" i="5"/>
  <c r="L16" i="5"/>
  <c r="L14" i="5"/>
  <c r="L13" i="5"/>
  <c r="L30" i="5"/>
  <c r="L31" i="5"/>
  <c r="L32" i="5"/>
  <c r="L33" i="5"/>
  <c r="L55" i="5"/>
  <c r="L83" i="5"/>
  <c r="L81" i="6"/>
  <c r="L80" i="6"/>
  <c r="L78" i="6"/>
  <c r="L77" i="6"/>
  <c r="L73" i="6"/>
  <c r="L72" i="6"/>
  <c r="L71" i="6"/>
  <c r="L70" i="6"/>
  <c r="L69" i="6"/>
  <c r="L68" i="6"/>
  <c r="L67" i="6"/>
  <c r="L66" i="6"/>
  <c r="L65" i="6"/>
  <c r="L64" i="6"/>
  <c r="L63" i="6"/>
  <c r="L53" i="6"/>
  <c r="L52" i="6"/>
  <c r="M52" i="6" s="1"/>
  <c r="L51" i="6"/>
  <c r="M51" i="6" s="1"/>
  <c r="L50" i="6"/>
  <c r="L49" i="6"/>
  <c r="L46" i="6"/>
  <c r="L45" i="6"/>
  <c r="L43" i="6"/>
  <c r="L34" i="6"/>
  <c r="L29" i="6"/>
  <c r="L28" i="6"/>
  <c r="L26" i="6"/>
  <c r="L27" i="6"/>
  <c r="L25" i="6"/>
  <c r="L24" i="6"/>
  <c r="L23" i="6"/>
  <c r="L22" i="6"/>
  <c r="L21" i="6"/>
  <c r="L20" i="6"/>
  <c r="L19" i="6"/>
  <c r="L18" i="6"/>
  <c r="L17" i="6"/>
  <c r="L16" i="6"/>
  <c r="L14" i="6"/>
  <c r="L13" i="6"/>
  <c r="L30" i="6"/>
  <c r="L31" i="6"/>
  <c r="L32" i="6"/>
  <c r="L33" i="6"/>
  <c r="L55" i="6"/>
  <c r="L83" i="6"/>
  <c r="L81" i="7"/>
  <c r="L80" i="7"/>
  <c r="L78" i="7"/>
  <c r="L77" i="7"/>
  <c r="L73" i="7"/>
  <c r="L72" i="7"/>
  <c r="L71" i="7"/>
  <c r="L70" i="7"/>
  <c r="L69" i="7"/>
  <c r="L68" i="7"/>
  <c r="L67" i="7"/>
  <c r="L66" i="7"/>
  <c r="L65" i="7"/>
  <c r="L64" i="7"/>
  <c r="L63" i="7"/>
  <c r="L53" i="7"/>
  <c r="L52" i="7"/>
  <c r="M52" i="7" s="1"/>
  <c r="L51" i="7"/>
  <c r="M51" i="7" s="1"/>
  <c r="L50" i="7"/>
  <c r="M50" i="7" s="1"/>
  <c r="L49" i="7"/>
  <c r="L46" i="7"/>
  <c r="L45" i="7"/>
  <c r="L43" i="7"/>
  <c r="L34" i="7"/>
  <c r="L29" i="7"/>
  <c r="L28" i="7"/>
  <c r="L26" i="7"/>
  <c r="L27" i="7"/>
  <c r="L25" i="7"/>
  <c r="L24" i="7"/>
  <c r="L23" i="7"/>
  <c r="L22" i="7"/>
  <c r="L21" i="7"/>
  <c r="L20" i="7"/>
  <c r="L19" i="7"/>
  <c r="L18" i="7"/>
  <c r="L17" i="7"/>
  <c r="L16" i="7"/>
  <c r="L14" i="7"/>
  <c r="L13" i="7"/>
  <c r="L30" i="7"/>
  <c r="L31" i="7"/>
  <c r="L32" i="7"/>
  <c r="L33" i="7"/>
  <c r="L55" i="7"/>
  <c r="L83" i="7"/>
  <c r="L81" i="37"/>
  <c r="L80" i="37"/>
  <c r="L78" i="37"/>
  <c r="L77" i="37"/>
  <c r="L73" i="37"/>
  <c r="L72" i="37"/>
  <c r="L71" i="37"/>
  <c r="L70" i="37"/>
  <c r="L69" i="37"/>
  <c r="L68" i="37"/>
  <c r="L67" i="37"/>
  <c r="L66" i="37"/>
  <c r="L65" i="37"/>
  <c r="L64" i="37"/>
  <c r="L63" i="37"/>
  <c r="L53" i="37"/>
  <c r="L52" i="37"/>
  <c r="M52" i="37" s="1"/>
  <c r="L51" i="37"/>
  <c r="M51" i="37" s="1"/>
  <c r="L50" i="37"/>
  <c r="M50" i="37" s="1"/>
  <c r="L49" i="37"/>
  <c r="M49" i="37" s="1"/>
  <c r="L46" i="37"/>
  <c r="L45" i="37"/>
  <c r="L43" i="37"/>
  <c r="L34" i="37"/>
  <c r="L29" i="37"/>
  <c r="L28" i="37"/>
  <c r="L26" i="37"/>
  <c r="L27" i="37"/>
  <c r="L25" i="37"/>
  <c r="L24" i="37"/>
  <c r="L23" i="37"/>
  <c r="L22" i="37"/>
  <c r="L21" i="37"/>
  <c r="L20" i="37"/>
  <c r="L19" i="37"/>
  <c r="L18" i="37"/>
  <c r="L17" i="37"/>
  <c r="L16" i="37"/>
  <c r="L14" i="37"/>
  <c r="L13" i="37"/>
  <c r="L30" i="37"/>
  <c r="L31" i="37"/>
  <c r="L32" i="37"/>
  <c r="L33" i="37"/>
  <c r="L55" i="37"/>
  <c r="L83" i="37"/>
  <c r="L81" i="38"/>
  <c r="L80" i="38"/>
  <c r="L78" i="38"/>
  <c r="L77" i="38"/>
  <c r="L73" i="38"/>
  <c r="L72" i="38"/>
  <c r="L71" i="38"/>
  <c r="L70" i="38"/>
  <c r="L69" i="38"/>
  <c r="L68" i="38"/>
  <c r="L67" i="38"/>
  <c r="L66" i="38"/>
  <c r="L65" i="38"/>
  <c r="L64" i="38"/>
  <c r="L63" i="38"/>
  <c r="L53" i="38"/>
  <c r="L52" i="38"/>
  <c r="M52" i="38" s="1"/>
  <c r="L51" i="38"/>
  <c r="M51" i="38" s="1"/>
  <c r="L50" i="38"/>
  <c r="L49" i="38"/>
  <c r="M49" i="38" s="1"/>
  <c r="L46" i="38"/>
  <c r="L45" i="38"/>
  <c r="L43" i="38"/>
  <c r="L34" i="38"/>
  <c r="L29" i="38"/>
  <c r="L28" i="38"/>
  <c r="L26" i="38"/>
  <c r="L27" i="38"/>
  <c r="L25" i="38"/>
  <c r="L24" i="38"/>
  <c r="L23" i="38"/>
  <c r="L22" i="38"/>
  <c r="L21" i="38"/>
  <c r="L20" i="38"/>
  <c r="L19" i="38"/>
  <c r="L18" i="38"/>
  <c r="L17" i="38"/>
  <c r="L16" i="38"/>
  <c r="L14" i="38"/>
  <c r="L13" i="38"/>
  <c r="L30" i="38"/>
  <c r="L31" i="38"/>
  <c r="L32" i="38"/>
  <c r="L33" i="38"/>
  <c r="L55" i="38"/>
  <c r="L83" i="38"/>
  <c r="L81" i="62"/>
  <c r="L80" i="62"/>
  <c r="L78" i="62"/>
  <c r="L77" i="62"/>
  <c r="L73" i="62"/>
  <c r="L72" i="62"/>
  <c r="L71" i="62"/>
  <c r="L70" i="62"/>
  <c r="L69" i="62"/>
  <c r="L68" i="62"/>
  <c r="L67" i="62"/>
  <c r="L66" i="62"/>
  <c r="L65" i="62"/>
  <c r="L64" i="62"/>
  <c r="L63" i="62"/>
  <c r="L53" i="62"/>
  <c r="L52" i="62"/>
  <c r="M52" i="62" s="1"/>
  <c r="L51" i="62"/>
  <c r="M51" i="62" s="1"/>
  <c r="L50" i="62"/>
  <c r="M50" i="62" s="1"/>
  <c r="L49" i="62"/>
  <c r="M49" i="62" s="1"/>
  <c r="L46" i="62"/>
  <c r="L45" i="62"/>
  <c r="L43" i="62"/>
  <c r="L34" i="62"/>
  <c r="L29" i="62"/>
  <c r="L28" i="62"/>
  <c r="L26" i="62"/>
  <c r="L27" i="62"/>
  <c r="L25" i="62"/>
  <c r="L24" i="62"/>
  <c r="L23" i="62"/>
  <c r="L22" i="62"/>
  <c r="L21" i="62"/>
  <c r="L20" i="62"/>
  <c r="L19" i="62"/>
  <c r="L18" i="62"/>
  <c r="L17" i="62"/>
  <c r="L16" i="62"/>
  <c r="L14" i="62"/>
  <c r="L13" i="62"/>
  <c r="L30" i="62"/>
  <c r="L31" i="62"/>
  <c r="L32" i="62"/>
  <c r="L33" i="62"/>
  <c r="L55" i="62"/>
  <c r="L83" i="62"/>
  <c r="L81" i="63"/>
  <c r="L80" i="63"/>
  <c r="L78" i="63"/>
  <c r="L77" i="63"/>
  <c r="L73" i="63"/>
  <c r="L72" i="63"/>
  <c r="L71" i="63"/>
  <c r="L70" i="63"/>
  <c r="L69" i="63"/>
  <c r="L68" i="63"/>
  <c r="L67" i="63"/>
  <c r="L66" i="63"/>
  <c r="L65" i="63"/>
  <c r="L64" i="63"/>
  <c r="L63" i="63"/>
  <c r="L53" i="63"/>
  <c r="L52" i="63"/>
  <c r="M52" i="63" s="1"/>
  <c r="L51" i="63"/>
  <c r="M51" i="63" s="1"/>
  <c r="L50" i="63"/>
  <c r="M50" i="63"/>
  <c r="L49" i="63"/>
  <c r="M49" i="63" s="1"/>
  <c r="L46" i="63"/>
  <c r="L45" i="63"/>
  <c r="L43" i="63"/>
  <c r="L34" i="63"/>
  <c r="L29" i="63"/>
  <c r="L28" i="63"/>
  <c r="L26" i="63"/>
  <c r="L27" i="63"/>
  <c r="L25" i="63"/>
  <c r="L24" i="63"/>
  <c r="L23" i="63"/>
  <c r="L22" i="63"/>
  <c r="L21" i="63"/>
  <c r="L20" i="63"/>
  <c r="L19" i="63"/>
  <c r="L18" i="63"/>
  <c r="L17" i="63"/>
  <c r="L16" i="63"/>
  <c r="L14" i="63"/>
  <c r="L13" i="63"/>
  <c r="L30" i="63"/>
  <c r="L31" i="63"/>
  <c r="L32" i="63"/>
  <c r="L33" i="63"/>
  <c r="L55" i="63"/>
  <c r="L83" i="63"/>
  <c r="L81" i="39"/>
  <c r="L80" i="39"/>
  <c r="L78" i="39"/>
  <c r="L77" i="39"/>
  <c r="L73" i="39"/>
  <c r="L72" i="39"/>
  <c r="L71" i="39"/>
  <c r="L70" i="39"/>
  <c r="L69" i="39"/>
  <c r="L68" i="39"/>
  <c r="L67" i="39"/>
  <c r="L66" i="39"/>
  <c r="L65" i="39"/>
  <c r="L64" i="39"/>
  <c r="L63" i="39"/>
  <c r="L53" i="39"/>
  <c r="L52" i="39"/>
  <c r="M52" i="39" s="1"/>
  <c r="L51" i="39"/>
  <c r="M51" i="39" s="1"/>
  <c r="L50" i="39"/>
  <c r="M50" i="39" s="1"/>
  <c r="L49" i="39"/>
  <c r="M49" i="39" s="1"/>
  <c r="L46" i="39"/>
  <c r="L45" i="39"/>
  <c r="L43" i="39"/>
  <c r="L34" i="39"/>
  <c r="L29" i="39"/>
  <c r="L28" i="39"/>
  <c r="L26" i="39"/>
  <c r="L27" i="39"/>
  <c r="L25" i="39"/>
  <c r="L24" i="39"/>
  <c r="L23" i="39"/>
  <c r="L22" i="39"/>
  <c r="L21" i="39"/>
  <c r="L20" i="39"/>
  <c r="L19" i="39"/>
  <c r="L18" i="39"/>
  <c r="L17" i="39"/>
  <c r="L16" i="39"/>
  <c r="L14" i="39"/>
  <c r="L13" i="39"/>
  <c r="L30" i="39"/>
  <c r="L31" i="39"/>
  <c r="L32" i="39"/>
  <c r="L33" i="39"/>
  <c r="L55" i="39"/>
  <c r="L83" i="39"/>
  <c r="L81" i="43"/>
  <c r="L80" i="43"/>
  <c r="L78" i="43"/>
  <c r="L77" i="43"/>
  <c r="L73" i="43"/>
  <c r="L72" i="43"/>
  <c r="L71" i="43"/>
  <c r="L70" i="43"/>
  <c r="L69" i="43"/>
  <c r="L68" i="43"/>
  <c r="L67" i="43"/>
  <c r="L66" i="43"/>
  <c r="L65" i="43"/>
  <c r="L64" i="43"/>
  <c r="L63" i="43"/>
  <c r="L53" i="43"/>
  <c r="L52" i="43"/>
  <c r="M52" i="43" s="1"/>
  <c r="L51" i="43"/>
  <c r="M51" i="43" s="1"/>
  <c r="L50" i="43"/>
  <c r="L49" i="43"/>
  <c r="L46" i="43"/>
  <c r="L45" i="43"/>
  <c r="L43" i="43"/>
  <c r="L34" i="43"/>
  <c r="L29" i="43"/>
  <c r="L28" i="43"/>
  <c r="L26" i="43"/>
  <c r="L27" i="43"/>
  <c r="L25" i="43"/>
  <c r="L24" i="43"/>
  <c r="L23" i="43"/>
  <c r="L22" i="43"/>
  <c r="L21" i="43"/>
  <c r="L20" i="43"/>
  <c r="L19" i="43"/>
  <c r="L18" i="43"/>
  <c r="L17" i="43"/>
  <c r="L16" i="43"/>
  <c r="L14" i="43"/>
  <c r="L13" i="43"/>
  <c r="L30" i="43"/>
  <c r="L31" i="43"/>
  <c r="L32" i="43"/>
  <c r="L33" i="43"/>
  <c r="L55" i="43"/>
  <c r="L83" i="43"/>
  <c r="L81" i="45"/>
  <c r="L80" i="45"/>
  <c r="L78" i="45"/>
  <c r="L77" i="45"/>
  <c r="L73" i="45"/>
  <c r="L72" i="45"/>
  <c r="L71" i="45"/>
  <c r="L70" i="45"/>
  <c r="L69" i="45"/>
  <c r="L68" i="45"/>
  <c r="L67" i="45"/>
  <c r="L66" i="45"/>
  <c r="L65" i="45"/>
  <c r="L64" i="45"/>
  <c r="L63" i="45"/>
  <c r="L53" i="45"/>
  <c r="L52" i="45"/>
  <c r="M52" i="45" s="1"/>
  <c r="L51" i="45"/>
  <c r="L50" i="45"/>
  <c r="M50" i="45" s="1"/>
  <c r="L49" i="45"/>
  <c r="M49" i="45" s="1"/>
  <c r="L46" i="45"/>
  <c r="L45" i="45"/>
  <c r="L43" i="45"/>
  <c r="L34" i="45"/>
  <c r="L29" i="45"/>
  <c r="L28" i="45"/>
  <c r="L26" i="45"/>
  <c r="L27" i="45"/>
  <c r="L25" i="45"/>
  <c r="L24" i="45"/>
  <c r="L23" i="45"/>
  <c r="L22" i="45"/>
  <c r="L21" i="45"/>
  <c r="L20" i="45"/>
  <c r="L19" i="45"/>
  <c r="L18" i="45"/>
  <c r="L17" i="45"/>
  <c r="L16" i="45"/>
  <c r="L14" i="45"/>
  <c r="L13" i="45"/>
  <c r="L30" i="45"/>
  <c r="L31" i="45"/>
  <c r="L32" i="45"/>
  <c r="L33" i="45"/>
  <c r="L55" i="45"/>
  <c r="L83" i="45"/>
  <c r="L81" i="48"/>
  <c r="L80" i="48"/>
  <c r="L78" i="48"/>
  <c r="L77" i="48"/>
  <c r="L73" i="48"/>
  <c r="L72" i="48"/>
  <c r="L71" i="48"/>
  <c r="L70" i="48"/>
  <c r="L69" i="48"/>
  <c r="L68" i="48"/>
  <c r="L67" i="48"/>
  <c r="L66" i="48"/>
  <c r="L65" i="48"/>
  <c r="L64" i="48"/>
  <c r="L63" i="48"/>
  <c r="L53" i="48"/>
  <c r="L52" i="48"/>
  <c r="M52" i="48" s="1"/>
  <c r="L51" i="48"/>
  <c r="M51" i="48" s="1"/>
  <c r="L50" i="48"/>
  <c r="M50" i="48" s="1"/>
  <c r="L49" i="48"/>
  <c r="L46" i="48"/>
  <c r="L45" i="48"/>
  <c r="L43" i="48"/>
  <c r="L34" i="48"/>
  <c r="L29" i="48"/>
  <c r="L28" i="48"/>
  <c r="L26" i="48"/>
  <c r="L27" i="48"/>
  <c r="L25" i="48"/>
  <c r="L24" i="48"/>
  <c r="L23" i="48"/>
  <c r="L22" i="48"/>
  <c r="L21" i="48"/>
  <c r="L20" i="48"/>
  <c r="L19" i="48"/>
  <c r="L18" i="48"/>
  <c r="L17" i="48"/>
  <c r="L16" i="48"/>
  <c r="L14" i="48"/>
  <c r="L13" i="48"/>
  <c r="L30" i="48"/>
  <c r="L31" i="48"/>
  <c r="L32" i="48"/>
  <c r="L33" i="48"/>
  <c r="L55" i="48"/>
  <c r="L83" i="48"/>
  <c r="L81" i="49"/>
  <c r="L80" i="49"/>
  <c r="L78" i="49"/>
  <c r="L77" i="49"/>
  <c r="L73" i="49"/>
  <c r="L72" i="49"/>
  <c r="L71" i="49"/>
  <c r="L70" i="49"/>
  <c r="L69" i="49"/>
  <c r="L68" i="49"/>
  <c r="L67" i="49"/>
  <c r="L66" i="49"/>
  <c r="L65" i="49"/>
  <c r="L64" i="49"/>
  <c r="L63" i="49"/>
  <c r="L53" i="49"/>
  <c r="L54" i="49" s="1"/>
  <c r="L52" i="49"/>
  <c r="L51" i="49"/>
  <c r="M51" i="49" s="1"/>
  <c r="L50" i="49"/>
  <c r="M50" i="49" s="1"/>
  <c r="L49" i="49"/>
  <c r="M49" i="49" s="1"/>
  <c r="L46" i="49"/>
  <c r="L45" i="49"/>
  <c r="L43" i="49"/>
  <c r="L34" i="49"/>
  <c r="L29" i="49"/>
  <c r="L28" i="49"/>
  <c r="L26" i="49"/>
  <c r="L27" i="49"/>
  <c r="L25" i="49"/>
  <c r="L24" i="49"/>
  <c r="L23" i="49"/>
  <c r="L22" i="49"/>
  <c r="L21" i="49"/>
  <c r="L20" i="49"/>
  <c r="L19" i="49"/>
  <c r="L18" i="49"/>
  <c r="L17" i="49"/>
  <c r="L16" i="49"/>
  <c r="L14" i="49"/>
  <c r="L13" i="49"/>
  <c r="L30" i="49"/>
  <c r="L31" i="49"/>
  <c r="L32" i="49"/>
  <c r="L33" i="49"/>
  <c r="L55" i="49"/>
  <c r="L83" i="49"/>
  <c r="L81" i="50"/>
  <c r="L82" i="50" s="1"/>
  <c r="L80" i="50"/>
  <c r="L78" i="50"/>
  <c r="L77" i="50"/>
  <c r="L73" i="50"/>
  <c r="L72" i="50"/>
  <c r="L71" i="50"/>
  <c r="L70" i="50"/>
  <c r="L69" i="50"/>
  <c r="L68" i="50"/>
  <c r="L67" i="50"/>
  <c r="L66" i="50"/>
  <c r="L65" i="50"/>
  <c r="L64" i="50"/>
  <c r="L63" i="50"/>
  <c r="L53" i="50"/>
  <c r="L52" i="50"/>
  <c r="M52" i="50" s="1"/>
  <c r="L51" i="50"/>
  <c r="L50" i="50"/>
  <c r="L49" i="50"/>
  <c r="M49" i="50" s="1"/>
  <c r="L46" i="50"/>
  <c r="L45" i="50"/>
  <c r="L43" i="50"/>
  <c r="L34" i="50"/>
  <c r="L29" i="50"/>
  <c r="L28" i="50"/>
  <c r="L26" i="50"/>
  <c r="L27" i="50"/>
  <c r="L25" i="50"/>
  <c r="L24" i="50"/>
  <c r="L23" i="50"/>
  <c r="L22" i="50"/>
  <c r="L21" i="50"/>
  <c r="L20" i="50"/>
  <c r="L19" i="50"/>
  <c r="L18" i="50"/>
  <c r="L17" i="50"/>
  <c r="L16" i="50"/>
  <c r="L14" i="50"/>
  <c r="L13" i="50"/>
  <c r="L30" i="50"/>
  <c r="L31" i="50"/>
  <c r="L32" i="50"/>
  <c r="L33" i="50"/>
  <c r="L55" i="50"/>
  <c r="L83" i="50"/>
  <c r="F81" i="35"/>
  <c r="F80" i="35"/>
  <c r="F78" i="35"/>
  <c r="F82" i="35" s="1"/>
  <c r="F77" i="35"/>
  <c r="F73" i="35"/>
  <c r="F72" i="35"/>
  <c r="F71" i="35"/>
  <c r="F70" i="35"/>
  <c r="F69" i="35"/>
  <c r="F68" i="35"/>
  <c r="F67" i="35"/>
  <c r="F66" i="35"/>
  <c r="F65" i="35"/>
  <c r="F64" i="35"/>
  <c r="F62" i="35"/>
  <c r="F60" i="35"/>
  <c r="F59" i="35"/>
  <c r="F58" i="35"/>
  <c r="F57" i="35"/>
  <c r="F61" i="35"/>
  <c r="F53" i="35"/>
  <c r="F54" i="35" s="1"/>
  <c r="F52" i="35"/>
  <c r="G52" i="35" s="1"/>
  <c r="F51" i="35"/>
  <c r="G51" i="35" s="1"/>
  <c r="F50" i="35"/>
  <c r="G50" i="35"/>
  <c r="F49" i="35"/>
  <c r="G49" i="35"/>
  <c r="F45" i="35"/>
  <c r="F43" i="35"/>
  <c r="F34" i="35"/>
  <c r="F29" i="35"/>
  <c r="F28" i="35"/>
  <c r="F26" i="35"/>
  <c r="F27" i="35"/>
  <c r="F25" i="35"/>
  <c r="F24" i="35"/>
  <c r="F23" i="35"/>
  <c r="F22" i="35"/>
  <c r="F21" i="35"/>
  <c r="F20" i="35"/>
  <c r="F19" i="35"/>
  <c r="F18" i="35"/>
  <c r="F17" i="35"/>
  <c r="F16" i="35"/>
  <c r="F14" i="35"/>
  <c r="F13" i="35"/>
  <c r="F30" i="35"/>
  <c r="F31" i="35"/>
  <c r="F32" i="35"/>
  <c r="F33" i="35"/>
  <c r="F55" i="35"/>
  <c r="F83" i="35"/>
  <c r="F81" i="34"/>
  <c r="F80" i="34"/>
  <c r="F78" i="34"/>
  <c r="F77" i="34"/>
  <c r="F73" i="34"/>
  <c r="F72" i="34"/>
  <c r="F71" i="34"/>
  <c r="F70" i="34"/>
  <c r="F69" i="34"/>
  <c r="F68" i="34"/>
  <c r="F67" i="34"/>
  <c r="F66" i="34"/>
  <c r="F65" i="34"/>
  <c r="F64" i="34"/>
  <c r="F62" i="34"/>
  <c r="F60" i="34"/>
  <c r="F59" i="34"/>
  <c r="F58" i="34"/>
  <c r="F57" i="34"/>
  <c r="F61" i="34"/>
  <c r="F53" i="34"/>
  <c r="F52" i="34"/>
  <c r="G52" i="34" s="1"/>
  <c r="F51" i="34"/>
  <c r="G51" i="34" s="1"/>
  <c r="F50" i="34"/>
  <c r="G50" i="34" s="1"/>
  <c r="F49" i="34"/>
  <c r="G49" i="34" s="1"/>
  <c r="F45" i="34"/>
  <c r="F43" i="34"/>
  <c r="F34" i="34"/>
  <c r="F29" i="34"/>
  <c r="F28" i="34"/>
  <c r="F26" i="34"/>
  <c r="F27" i="34"/>
  <c r="F25" i="34"/>
  <c r="F24" i="34"/>
  <c r="F23" i="34"/>
  <c r="F22" i="34"/>
  <c r="F21" i="34"/>
  <c r="F20" i="34"/>
  <c r="F19" i="34"/>
  <c r="F18" i="34"/>
  <c r="F17" i="34"/>
  <c r="F16" i="34"/>
  <c r="F14" i="34"/>
  <c r="F13" i="34"/>
  <c r="F30" i="34"/>
  <c r="F31" i="34"/>
  <c r="F32" i="34"/>
  <c r="F33" i="34"/>
  <c r="F55" i="34"/>
  <c r="F83" i="34"/>
  <c r="F81" i="33"/>
  <c r="F80" i="33"/>
  <c r="F78" i="33"/>
  <c r="F77" i="33"/>
  <c r="F73" i="33"/>
  <c r="F72" i="33"/>
  <c r="F71" i="33"/>
  <c r="F70" i="33"/>
  <c r="F69" i="33"/>
  <c r="F68" i="33"/>
  <c r="F67" i="33"/>
  <c r="F66" i="33"/>
  <c r="F65" i="33"/>
  <c r="F64" i="33"/>
  <c r="F62" i="33"/>
  <c r="F60" i="33"/>
  <c r="F59" i="33"/>
  <c r="F58" i="33"/>
  <c r="F57" i="33"/>
  <c r="F61" i="33"/>
  <c r="F53" i="33"/>
  <c r="F52" i="33"/>
  <c r="G52" i="33" s="1"/>
  <c r="F51" i="33"/>
  <c r="G51" i="33" s="1"/>
  <c r="F50" i="33"/>
  <c r="G50" i="33" s="1"/>
  <c r="F49" i="33"/>
  <c r="G49" i="33" s="1"/>
  <c r="F46" i="33"/>
  <c r="F45" i="33"/>
  <c r="F43" i="33"/>
  <c r="F34" i="33"/>
  <c r="F29" i="33"/>
  <c r="F28" i="33"/>
  <c r="F26" i="33"/>
  <c r="F27" i="33"/>
  <c r="F25" i="33"/>
  <c r="F24" i="33"/>
  <c r="F23" i="33"/>
  <c r="F22" i="33"/>
  <c r="F21" i="33"/>
  <c r="F20" i="33"/>
  <c r="F19" i="33"/>
  <c r="F18" i="33"/>
  <c r="F17" i="33"/>
  <c r="F14" i="33"/>
  <c r="F13" i="33"/>
  <c r="F30" i="33"/>
  <c r="F31" i="33"/>
  <c r="F32" i="33"/>
  <c r="F33" i="33"/>
  <c r="F55" i="33"/>
  <c r="F83" i="33"/>
  <c r="B61" i="32"/>
  <c r="B61" i="53" s="1"/>
  <c r="F81" i="22"/>
  <c r="F80" i="22"/>
  <c r="F78" i="22"/>
  <c r="F77" i="22"/>
  <c r="F73" i="22"/>
  <c r="F72" i="22"/>
  <c r="F71" i="22"/>
  <c r="F70" i="22"/>
  <c r="F69" i="22"/>
  <c r="F68" i="22"/>
  <c r="F67" i="22"/>
  <c r="F66" i="22"/>
  <c r="F65" i="22"/>
  <c r="F64" i="22"/>
  <c r="F62" i="22"/>
  <c r="F60" i="22"/>
  <c r="F59" i="22"/>
  <c r="F58" i="22"/>
  <c r="F57" i="22"/>
  <c r="F61" i="22"/>
  <c r="F53" i="22"/>
  <c r="F52" i="22"/>
  <c r="G52" i="22" s="1"/>
  <c r="F51" i="22"/>
  <c r="G51" i="22" s="1"/>
  <c r="F50" i="22"/>
  <c r="G50" i="22" s="1"/>
  <c r="F49" i="22"/>
  <c r="G49" i="22" s="1"/>
  <c r="F46" i="22"/>
  <c r="F45" i="22"/>
  <c r="F43" i="22"/>
  <c r="F34" i="22"/>
  <c r="F29" i="22"/>
  <c r="F28" i="22"/>
  <c r="F26" i="22"/>
  <c r="F27" i="22"/>
  <c r="F25" i="22"/>
  <c r="F24" i="22"/>
  <c r="F23" i="22"/>
  <c r="F22" i="22"/>
  <c r="F21" i="22"/>
  <c r="F20" i="22"/>
  <c r="F19" i="22"/>
  <c r="F18" i="22"/>
  <c r="F17" i="22"/>
  <c r="F16" i="22"/>
  <c r="F14" i="22"/>
  <c r="F13" i="22"/>
  <c r="F30" i="22"/>
  <c r="F31" i="22"/>
  <c r="F32" i="22"/>
  <c r="F33" i="22"/>
  <c r="F55" i="22"/>
  <c r="F83" i="22"/>
  <c r="F81" i="31"/>
  <c r="F80" i="31"/>
  <c r="F78" i="31"/>
  <c r="F77" i="31"/>
  <c r="F73" i="31"/>
  <c r="F72" i="31"/>
  <c r="F71" i="31"/>
  <c r="F70" i="31"/>
  <c r="F69" i="31"/>
  <c r="F68" i="31"/>
  <c r="F67" i="31"/>
  <c r="F66" i="31"/>
  <c r="F65" i="31"/>
  <c r="F64" i="31"/>
  <c r="F62" i="31"/>
  <c r="F60" i="31"/>
  <c r="F59" i="31"/>
  <c r="F58" i="31"/>
  <c r="F57" i="31"/>
  <c r="F61" i="31"/>
  <c r="F53" i="31"/>
  <c r="F52" i="31"/>
  <c r="G52" i="31" s="1"/>
  <c r="F51" i="31"/>
  <c r="G51" i="31" s="1"/>
  <c r="F50" i="31"/>
  <c r="G50" i="31" s="1"/>
  <c r="F49" i="31"/>
  <c r="G49" i="31" s="1"/>
  <c r="F46" i="31"/>
  <c r="F45" i="31"/>
  <c r="F43" i="31"/>
  <c r="F34" i="31"/>
  <c r="F29" i="31"/>
  <c r="F28" i="31"/>
  <c r="F26" i="31"/>
  <c r="F27" i="31"/>
  <c r="F25" i="31"/>
  <c r="F24" i="31"/>
  <c r="F23" i="31"/>
  <c r="F22" i="31"/>
  <c r="F21" i="31"/>
  <c r="F20" i="31"/>
  <c r="F19" i="31"/>
  <c r="F18" i="31"/>
  <c r="F17" i="31"/>
  <c r="F16" i="31"/>
  <c r="F14" i="31"/>
  <c r="F13" i="31"/>
  <c r="F30" i="31"/>
  <c r="F31" i="31"/>
  <c r="F32" i="31"/>
  <c r="F33" i="31"/>
  <c r="F55" i="31"/>
  <c r="F83" i="31"/>
  <c r="F81" i="30"/>
  <c r="F80" i="30"/>
  <c r="F78" i="30"/>
  <c r="F77" i="30"/>
  <c r="F73" i="30"/>
  <c r="F72" i="30"/>
  <c r="F71" i="30"/>
  <c r="F70" i="30"/>
  <c r="F69" i="30"/>
  <c r="F68" i="30"/>
  <c r="F67" i="30"/>
  <c r="F66" i="30"/>
  <c r="F65" i="30"/>
  <c r="F64" i="30"/>
  <c r="F62" i="30"/>
  <c r="F60" i="30"/>
  <c r="F59" i="30"/>
  <c r="F58" i="30"/>
  <c r="F57" i="30"/>
  <c r="F61" i="30"/>
  <c r="F53" i="30"/>
  <c r="F52" i="30"/>
  <c r="G52" i="30" s="1"/>
  <c r="F51" i="30"/>
  <c r="G51" i="30" s="1"/>
  <c r="F50" i="30"/>
  <c r="G50" i="30"/>
  <c r="F49" i="30"/>
  <c r="G49" i="30" s="1"/>
  <c r="F46" i="30"/>
  <c r="F45" i="30"/>
  <c r="F43" i="30"/>
  <c r="F34" i="30"/>
  <c r="F29" i="30"/>
  <c r="F28" i="30"/>
  <c r="F26" i="30"/>
  <c r="F27" i="30"/>
  <c r="F25" i="30"/>
  <c r="F24" i="30"/>
  <c r="F23" i="30"/>
  <c r="F22" i="30"/>
  <c r="F21" i="30"/>
  <c r="F20" i="30"/>
  <c r="F19" i="30"/>
  <c r="F18" i="30"/>
  <c r="F17" i="30"/>
  <c r="F16" i="30"/>
  <c r="F14" i="30"/>
  <c r="F13" i="30"/>
  <c r="F30" i="30"/>
  <c r="F31" i="30"/>
  <c r="F32" i="30"/>
  <c r="F33" i="30"/>
  <c r="F55" i="30"/>
  <c r="F83" i="30"/>
  <c r="F81" i="24"/>
  <c r="F80" i="24"/>
  <c r="F78" i="24"/>
  <c r="F77" i="24"/>
  <c r="F73" i="24"/>
  <c r="F72" i="24"/>
  <c r="F71" i="24"/>
  <c r="F70" i="24"/>
  <c r="F69" i="24"/>
  <c r="F68" i="24"/>
  <c r="F67" i="24"/>
  <c r="F66" i="24"/>
  <c r="F65" i="24"/>
  <c r="F64" i="24"/>
  <c r="F62" i="24"/>
  <c r="F60" i="24"/>
  <c r="F59" i="24"/>
  <c r="F58" i="24"/>
  <c r="F57" i="24"/>
  <c r="F61" i="24"/>
  <c r="F53" i="24"/>
  <c r="F52" i="24"/>
  <c r="G52" i="24" s="1"/>
  <c r="F51" i="24"/>
  <c r="F50" i="24"/>
  <c r="G50" i="24" s="1"/>
  <c r="F49" i="24"/>
  <c r="G49" i="24"/>
  <c r="F46" i="24"/>
  <c r="F45" i="24"/>
  <c r="F43" i="24"/>
  <c r="F34" i="24"/>
  <c r="F29" i="24"/>
  <c r="F28" i="24"/>
  <c r="F26" i="24"/>
  <c r="F27" i="24"/>
  <c r="F25" i="24"/>
  <c r="F24" i="24"/>
  <c r="F23" i="24"/>
  <c r="F22" i="24"/>
  <c r="F21" i="24"/>
  <c r="F20" i="24"/>
  <c r="F19" i="24"/>
  <c r="F18" i="24"/>
  <c r="F17" i="24"/>
  <c r="F16" i="24"/>
  <c r="F14" i="24"/>
  <c r="F13" i="24"/>
  <c r="F30" i="24"/>
  <c r="F31" i="24"/>
  <c r="F32" i="24"/>
  <c r="F33" i="24"/>
  <c r="F55" i="24"/>
  <c r="F83" i="24"/>
  <c r="F81" i="29"/>
  <c r="F80" i="29"/>
  <c r="F78" i="29"/>
  <c r="F77" i="29"/>
  <c r="F73" i="29"/>
  <c r="F72" i="29"/>
  <c r="F71" i="29"/>
  <c r="F70" i="29"/>
  <c r="F69" i="29"/>
  <c r="F68" i="29"/>
  <c r="F67" i="29"/>
  <c r="F66" i="29"/>
  <c r="F65" i="29"/>
  <c r="F64" i="29"/>
  <c r="F62" i="29"/>
  <c r="F60" i="29"/>
  <c r="F59" i="29"/>
  <c r="F58" i="29"/>
  <c r="F57" i="29"/>
  <c r="F61" i="29"/>
  <c r="F53" i="29"/>
  <c r="F52" i="29"/>
  <c r="F51" i="29"/>
  <c r="G51" i="29" s="1"/>
  <c r="F50" i="29"/>
  <c r="G50" i="29" s="1"/>
  <c r="F49" i="29"/>
  <c r="G49" i="29" s="1"/>
  <c r="F46" i="29"/>
  <c r="F45" i="29"/>
  <c r="F43" i="29"/>
  <c r="F34" i="29"/>
  <c r="F29" i="29"/>
  <c r="F28" i="29"/>
  <c r="F26" i="29"/>
  <c r="F27" i="29"/>
  <c r="F25" i="29"/>
  <c r="F24" i="29"/>
  <c r="F23" i="29"/>
  <c r="F22" i="29"/>
  <c r="F21" i="29"/>
  <c r="F20" i="29"/>
  <c r="F19" i="29"/>
  <c r="F18" i="29"/>
  <c r="F17" i="29"/>
  <c r="F16" i="29"/>
  <c r="F14" i="29"/>
  <c r="F13" i="29"/>
  <c r="F30" i="29"/>
  <c r="F31" i="29"/>
  <c r="F32" i="29"/>
  <c r="F33" i="29"/>
  <c r="F55" i="29"/>
  <c r="F83" i="29"/>
  <c r="F81" i="28"/>
  <c r="F80" i="28"/>
  <c r="F78" i="28"/>
  <c r="F77" i="28"/>
  <c r="F73" i="28"/>
  <c r="F72" i="28"/>
  <c r="F71" i="28"/>
  <c r="F70" i="28"/>
  <c r="F69" i="28"/>
  <c r="F68" i="28"/>
  <c r="F67" i="28"/>
  <c r="F66" i="28"/>
  <c r="F65" i="28"/>
  <c r="F64" i="28"/>
  <c r="F62" i="28"/>
  <c r="F60" i="28"/>
  <c r="F59" i="28"/>
  <c r="F58" i="28"/>
  <c r="F57" i="28"/>
  <c r="F61" i="28"/>
  <c r="F53" i="28"/>
  <c r="F52" i="28"/>
  <c r="G52" i="28" s="1"/>
  <c r="F51" i="28"/>
  <c r="F50" i="28"/>
  <c r="G50" i="28" s="1"/>
  <c r="F49" i="28"/>
  <c r="G49" i="28" s="1"/>
  <c r="F46" i="28"/>
  <c r="F45" i="28"/>
  <c r="F43" i="28"/>
  <c r="F34" i="28"/>
  <c r="F29" i="28"/>
  <c r="F28" i="28"/>
  <c r="F26" i="28"/>
  <c r="F27" i="28"/>
  <c r="F25" i="28"/>
  <c r="F24" i="28"/>
  <c r="F23" i="28"/>
  <c r="F22" i="28"/>
  <c r="F21" i="28"/>
  <c r="F20" i="28"/>
  <c r="F19" i="28"/>
  <c r="F18" i="28"/>
  <c r="F17" i="28"/>
  <c r="F16" i="28"/>
  <c r="F14" i="28"/>
  <c r="F13" i="28"/>
  <c r="F30" i="28"/>
  <c r="F31" i="28"/>
  <c r="F32" i="28"/>
  <c r="F33" i="28"/>
  <c r="F55" i="28"/>
  <c r="F83" i="28"/>
  <c r="F81" i="27"/>
  <c r="F80" i="27"/>
  <c r="F78" i="27"/>
  <c r="F77" i="27"/>
  <c r="F73" i="27"/>
  <c r="F72" i="27"/>
  <c r="F71" i="27"/>
  <c r="F70" i="27"/>
  <c r="F69" i="27"/>
  <c r="F68" i="27"/>
  <c r="F67" i="27"/>
  <c r="F66" i="27"/>
  <c r="F65" i="27"/>
  <c r="F64" i="27"/>
  <c r="F62" i="27"/>
  <c r="F60" i="27"/>
  <c r="F59" i="27"/>
  <c r="F58" i="27"/>
  <c r="F57" i="27"/>
  <c r="F61" i="27"/>
  <c r="F53" i="27"/>
  <c r="F52" i="27"/>
  <c r="F51" i="27"/>
  <c r="F50" i="27"/>
  <c r="G50" i="27" s="1"/>
  <c r="F49" i="27"/>
  <c r="F46" i="27"/>
  <c r="F45" i="27"/>
  <c r="F43" i="27"/>
  <c r="F34" i="27"/>
  <c r="F29" i="27"/>
  <c r="F28" i="27"/>
  <c r="F26" i="27"/>
  <c r="F27" i="27"/>
  <c r="F25" i="27"/>
  <c r="F24" i="27"/>
  <c r="F23" i="27"/>
  <c r="F22" i="27"/>
  <c r="F21" i="27"/>
  <c r="F20" i="27"/>
  <c r="F19" i="27"/>
  <c r="F18" i="27"/>
  <c r="F17" i="27"/>
  <c r="F16" i="27"/>
  <c r="F14" i="27"/>
  <c r="F13" i="27"/>
  <c r="F30" i="27"/>
  <c r="F31" i="27"/>
  <c r="F32" i="27"/>
  <c r="F33" i="27"/>
  <c r="F55" i="27"/>
  <c r="F83" i="27"/>
  <c r="F81" i="26"/>
  <c r="F80" i="26"/>
  <c r="F78" i="26"/>
  <c r="F77" i="26"/>
  <c r="F82" i="26" s="1"/>
  <c r="F73" i="26"/>
  <c r="F72" i="26"/>
  <c r="F71" i="26"/>
  <c r="F70" i="26"/>
  <c r="F69" i="26"/>
  <c r="F68" i="26"/>
  <c r="F67" i="26"/>
  <c r="F66" i="26"/>
  <c r="F65" i="26"/>
  <c r="F64" i="26"/>
  <c r="F62" i="26"/>
  <c r="F60" i="26"/>
  <c r="F59" i="26"/>
  <c r="F58" i="26"/>
  <c r="F57" i="26"/>
  <c r="F61" i="26"/>
  <c r="F53" i="26"/>
  <c r="F52" i="26"/>
  <c r="F51" i="26"/>
  <c r="G51" i="26" s="1"/>
  <c r="F50" i="26"/>
  <c r="G50" i="26" s="1"/>
  <c r="F49" i="26"/>
  <c r="F46" i="26"/>
  <c r="F45" i="26"/>
  <c r="F43" i="26"/>
  <c r="F34" i="26"/>
  <c r="F29" i="26"/>
  <c r="F28" i="26"/>
  <c r="F26" i="26"/>
  <c r="F27" i="26"/>
  <c r="F25" i="26"/>
  <c r="F24" i="26"/>
  <c r="F23" i="26"/>
  <c r="F22" i="26"/>
  <c r="F21" i="26"/>
  <c r="F20" i="26"/>
  <c r="F19" i="26"/>
  <c r="F18" i="26"/>
  <c r="F17" i="26"/>
  <c r="F16" i="26"/>
  <c r="F14" i="26"/>
  <c r="F13" i="26"/>
  <c r="F30" i="26"/>
  <c r="F31" i="26"/>
  <c r="F32" i="26"/>
  <c r="F33" i="26"/>
  <c r="F55" i="26"/>
  <c r="F83" i="26"/>
  <c r="F81" i="25"/>
  <c r="F80" i="25"/>
  <c r="F78" i="25"/>
  <c r="F77" i="25"/>
  <c r="F73" i="25"/>
  <c r="F72" i="25"/>
  <c r="F71" i="25"/>
  <c r="F70" i="25"/>
  <c r="F69" i="25"/>
  <c r="F68" i="25"/>
  <c r="F67" i="25"/>
  <c r="F66" i="25"/>
  <c r="F65" i="25"/>
  <c r="F64" i="25"/>
  <c r="F62" i="25"/>
  <c r="F60" i="25"/>
  <c r="F59" i="25"/>
  <c r="F58" i="25"/>
  <c r="F57" i="25"/>
  <c r="F61" i="25"/>
  <c r="F53" i="25"/>
  <c r="F52" i="25"/>
  <c r="F51" i="25"/>
  <c r="G51" i="25" s="1"/>
  <c r="F50" i="25"/>
  <c r="G50" i="25"/>
  <c r="F49" i="25"/>
  <c r="G49" i="25" s="1"/>
  <c r="F46" i="25"/>
  <c r="F45" i="25"/>
  <c r="F43" i="25"/>
  <c r="F34" i="25"/>
  <c r="F29" i="25"/>
  <c r="F28" i="25"/>
  <c r="F26" i="25"/>
  <c r="F27" i="25"/>
  <c r="F25" i="25"/>
  <c r="F24" i="25"/>
  <c r="F23" i="25"/>
  <c r="F22" i="25"/>
  <c r="F21" i="25"/>
  <c r="F20" i="25"/>
  <c r="F19" i="25"/>
  <c r="F18" i="25"/>
  <c r="F17" i="25"/>
  <c r="F16" i="25"/>
  <c r="F14" i="25"/>
  <c r="F13" i="25"/>
  <c r="F30" i="25"/>
  <c r="F31" i="25"/>
  <c r="F32" i="25"/>
  <c r="F33" i="25"/>
  <c r="F55" i="25"/>
  <c r="F83" i="25"/>
  <c r="F81" i="23"/>
  <c r="F80" i="23"/>
  <c r="F78" i="23"/>
  <c r="F77" i="23"/>
  <c r="F73" i="23"/>
  <c r="F72" i="23"/>
  <c r="F71" i="23"/>
  <c r="F70" i="23"/>
  <c r="F69" i="23"/>
  <c r="F68" i="23"/>
  <c r="F67" i="23"/>
  <c r="F66" i="23"/>
  <c r="F65" i="23"/>
  <c r="F64" i="23"/>
  <c r="F62" i="23"/>
  <c r="F60" i="23"/>
  <c r="F59" i="23"/>
  <c r="F58" i="23"/>
  <c r="F57" i="23"/>
  <c r="F61" i="23"/>
  <c r="F53" i="23"/>
  <c r="F52" i="23"/>
  <c r="G52" i="23" s="1"/>
  <c r="F51" i="23"/>
  <c r="G51" i="23" s="1"/>
  <c r="F50" i="23"/>
  <c r="G50" i="23" s="1"/>
  <c r="F49" i="23"/>
  <c r="G49" i="23" s="1"/>
  <c r="F46" i="23"/>
  <c r="F45" i="23"/>
  <c r="F43" i="23"/>
  <c r="F34" i="23"/>
  <c r="F29" i="23"/>
  <c r="F28" i="23"/>
  <c r="F26" i="23"/>
  <c r="F27" i="23"/>
  <c r="F25" i="23"/>
  <c r="F24" i="23"/>
  <c r="F23" i="23"/>
  <c r="F22" i="23"/>
  <c r="F21" i="23"/>
  <c r="F20" i="23"/>
  <c r="F19" i="23"/>
  <c r="F18" i="23"/>
  <c r="F17" i="23"/>
  <c r="F16" i="23"/>
  <c r="F14" i="23"/>
  <c r="F13" i="23"/>
  <c r="F30" i="23"/>
  <c r="F31" i="23"/>
  <c r="F32" i="23"/>
  <c r="F33" i="23"/>
  <c r="F55" i="23"/>
  <c r="F83" i="23"/>
  <c r="F81" i="37"/>
  <c r="F82" i="37" s="1"/>
  <c r="F80" i="37"/>
  <c r="F78" i="37"/>
  <c r="F77" i="37"/>
  <c r="F73" i="37"/>
  <c r="F72" i="37"/>
  <c r="F71" i="37"/>
  <c r="F70" i="37"/>
  <c r="F69" i="37"/>
  <c r="F68" i="37"/>
  <c r="F67" i="37"/>
  <c r="F66" i="37"/>
  <c r="F65" i="37"/>
  <c r="F64" i="37"/>
  <c r="F62" i="37"/>
  <c r="F60" i="37"/>
  <c r="F59" i="37"/>
  <c r="F58" i="37"/>
  <c r="F57" i="37"/>
  <c r="F61" i="37"/>
  <c r="F53" i="37"/>
  <c r="F52" i="37"/>
  <c r="F51" i="37"/>
  <c r="G51" i="37" s="1"/>
  <c r="F50" i="37"/>
  <c r="G50" i="37" s="1"/>
  <c r="F49" i="37"/>
  <c r="G49" i="37" s="1"/>
  <c r="F46" i="37"/>
  <c r="F45" i="37"/>
  <c r="F43" i="37"/>
  <c r="F34" i="37"/>
  <c r="F29" i="37"/>
  <c r="F28" i="37"/>
  <c r="F26" i="37"/>
  <c r="F27" i="37"/>
  <c r="F25" i="37"/>
  <c r="F24" i="37"/>
  <c r="F23" i="37"/>
  <c r="F22" i="37"/>
  <c r="F21" i="37"/>
  <c r="F20" i="37"/>
  <c r="F19" i="37"/>
  <c r="F18" i="37"/>
  <c r="F17" i="37"/>
  <c r="F16" i="37"/>
  <c r="F14" i="37"/>
  <c r="F13" i="37"/>
  <c r="F30" i="37"/>
  <c r="F31" i="37"/>
  <c r="F32" i="37"/>
  <c r="F33" i="37"/>
  <c r="F55" i="37"/>
  <c r="F83" i="37"/>
  <c r="F81" i="38"/>
  <c r="F80" i="38"/>
  <c r="F78" i="38"/>
  <c r="F77" i="38"/>
  <c r="F73" i="38"/>
  <c r="F72" i="38"/>
  <c r="F71" i="38"/>
  <c r="F70" i="38"/>
  <c r="F69" i="38"/>
  <c r="F68" i="38"/>
  <c r="F67" i="38"/>
  <c r="F66" i="38"/>
  <c r="F65" i="38"/>
  <c r="F64" i="38"/>
  <c r="F62" i="38"/>
  <c r="F60" i="38"/>
  <c r="F59" i="38"/>
  <c r="F58" i="38"/>
  <c r="F57" i="38"/>
  <c r="F61" i="38"/>
  <c r="F53" i="38"/>
  <c r="F52" i="38"/>
  <c r="G52" i="38" s="1"/>
  <c r="F51" i="38"/>
  <c r="G51" i="38" s="1"/>
  <c r="F50" i="38"/>
  <c r="G50" i="38" s="1"/>
  <c r="F49" i="38"/>
  <c r="F46" i="38"/>
  <c r="F45" i="38"/>
  <c r="F43" i="38"/>
  <c r="F34" i="38"/>
  <c r="F29" i="38"/>
  <c r="F28" i="38"/>
  <c r="F26" i="38"/>
  <c r="F27" i="38"/>
  <c r="F25" i="38"/>
  <c r="F24" i="38"/>
  <c r="F23" i="38"/>
  <c r="F22" i="38"/>
  <c r="F21" i="38"/>
  <c r="F20" i="38"/>
  <c r="F19" i="38"/>
  <c r="F18" i="38"/>
  <c r="F17" i="38"/>
  <c r="F16" i="38"/>
  <c r="F14" i="38"/>
  <c r="F13" i="38"/>
  <c r="F30" i="38"/>
  <c r="F31" i="38"/>
  <c r="F32" i="38"/>
  <c r="F33" i="38"/>
  <c r="F55" i="38"/>
  <c r="F83" i="38"/>
  <c r="F81" i="62"/>
  <c r="F80" i="62"/>
  <c r="F78" i="62"/>
  <c r="F82" i="62" s="1"/>
  <c r="F77" i="62"/>
  <c r="F73" i="62"/>
  <c r="F72" i="62"/>
  <c r="F71" i="62"/>
  <c r="F70" i="62"/>
  <c r="F69" i="62"/>
  <c r="F68" i="62"/>
  <c r="F67" i="62"/>
  <c r="F66" i="62"/>
  <c r="F65" i="62"/>
  <c r="F64" i="62"/>
  <c r="F62" i="62"/>
  <c r="F60" i="62"/>
  <c r="F59" i="62"/>
  <c r="F58" i="62"/>
  <c r="F57" i="62"/>
  <c r="F61" i="62"/>
  <c r="F53" i="62"/>
  <c r="F52" i="62"/>
  <c r="G52" i="62" s="1"/>
  <c r="F51" i="62"/>
  <c r="G51" i="62" s="1"/>
  <c r="F50" i="62"/>
  <c r="F49" i="62"/>
  <c r="G49" i="62" s="1"/>
  <c r="F46" i="62"/>
  <c r="F45" i="62"/>
  <c r="F43" i="62"/>
  <c r="F34" i="62"/>
  <c r="F29" i="62"/>
  <c r="F28" i="62"/>
  <c r="F26" i="62"/>
  <c r="F27" i="62"/>
  <c r="F25" i="62"/>
  <c r="F24" i="62"/>
  <c r="F23" i="62"/>
  <c r="F22" i="62"/>
  <c r="F21" i="62"/>
  <c r="F20" i="62"/>
  <c r="F19" i="62"/>
  <c r="F18" i="62"/>
  <c r="F17" i="62"/>
  <c r="F16" i="62"/>
  <c r="F14" i="62"/>
  <c r="F13" i="62"/>
  <c r="F30" i="62"/>
  <c r="F31" i="62"/>
  <c r="F32" i="62"/>
  <c r="F33" i="62"/>
  <c r="F55" i="62"/>
  <c r="F83" i="62"/>
  <c r="F81" i="63"/>
  <c r="F80" i="63"/>
  <c r="F78" i="63"/>
  <c r="F77" i="63"/>
  <c r="F73" i="63"/>
  <c r="F72" i="63"/>
  <c r="F71" i="63"/>
  <c r="F70" i="63"/>
  <c r="F69" i="63"/>
  <c r="F68" i="63"/>
  <c r="F67" i="63"/>
  <c r="F66" i="63"/>
  <c r="F65" i="63"/>
  <c r="F64" i="63"/>
  <c r="F62" i="63"/>
  <c r="F60" i="63"/>
  <c r="F59" i="63"/>
  <c r="F58" i="63"/>
  <c r="F57" i="63"/>
  <c r="F61" i="63"/>
  <c r="F53" i="63"/>
  <c r="F52" i="63"/>
  <c r="G52" i="63" s="1"/>
  <c r="F51" i="63"/>
  <c r="G51" i="63" s="1"/>
  <c r="F50" i="63"/>
  <c r="G50" i="63" s="1"/>
  <c r="F49" i="63"/>
  <c r="G49" i="63" s="1"/>
  <c r="F46" i="63"/>
  <c r="F45" i="63"/>
  <c r="F43" i="63"/>
  <c r="F34" i="63"/>
  <c r="F29" i="63"/>
  <c r="F28" i="63"/>
  <c r="F26" i="63"/>
  <c r="F27" i="63"/>
  <c r="F25" i="63"/>
  <c r="F24" i="63"/>
  <c r="F23" i="63"/>
  <c r="F22" i="63"/>
  <c r="F21" i="63"/>
  <c r="F20" i="63"/>
  <c r="F19" i="63"/>
  <c r="F18" i="63"/>
  <c r="F17" i="63"/>
  <c r="F16" i="63"/>
  <c r="F14" i="63"/>
  <c r="F13" i="63"/>
  <c r="F30" i="63"/>
  <c r="F31" i="63"/>
  <c r="F32" i="63"/>
  <c r="F33" i="63"/>
  <c r="F55" i="63"/>
  <c r="F83" i="63"/>
  <c r="F81" i="39"/>
  <c r="F80" i="39"/>
  <c r="F78" i="39"/>
  <c r="F82" i="39" s="1"/>
  <c r="F77" i="39"/>
  <c r="F73" i="39"/>
  <c r="F72" i="39"/>
  <c r="F71" i="39"/>
  <c r="F70" i="39"/>
  <c r="F69" i="39"/>
  <c r="F68" i="39"/>
  <c r="F67" i="39"/>
  <c r="F66" i="39"/>
  <c r="F65" i="39"/>
  <c r="F64" i="39"/>
  <c r="F62" i="39"/>
  <c r="F60" i="39"/>
  <c r="F59" i="39"/>
  <c r="F58" i="39"/>
  <c r="F57" i="39"/>
  <c r="F63" i="39" s="1"/>
  <c r="F61" i="39"/>
  <c r="F53" i="39"/>
  <c r="F52" i="39"/>
  <c r="G52" i="39" s="1"/>
  <c r="F51" i="39"/>
  <c r="G51" i="39" s="1"/>
  <c r="F50" i="39"/>
  <c r="G50" i="39" s="1"/>
  <c r="F49" i="39"/>
  <c r="G49" i="39" s="1"/>
  <c r="F46" i="39"/>
  <c r="F45" i="39"/>
  <c r="F47" i="39" s="1"/>
  <c r="F43" i="39"/>
  <c r="F34" i="39"/>
  <c r="F29" i="39"/>
  <c r="F28" i="39"/>
  <c r="F26" i="39"/>
  <c r="F27" i="39"/>
  <c r="F25" i="39"/>
  <c r="F24" i="39"/>
  <c r="F23" i="39"/>
  <c r="F22" i="39"/>
  <c r="F21" i="39"/>
  <c r="F20" i="39"/>
  <c r="F19" i="39"/>
  <c r="F18" i="39"/>
  <c r="F17" i="39"/>
  <c r="F16" i="39"/>
  <c r="F14" i="39"/>
  <c r="F13" i="39"/>
  <c r="F30" i="39"/>
  <c r="F31" i="39"/>
  <c r="F32" i="39"/>
  <c r="F33" i="39"/>
  <c r="F55" i="39"/>
  <c r="F83" i="39"/>
  <c r="F81" i="40"/>
  <c r="F80" i="40"/>
  <c r="F78" i="40"/>
  <c r="F77" i="40"/>
  <c r="F73" i="40"/>
  <c r="F72" i="40"/>
  <c r="F71" i="40"/>
  <c r="F70" i="40"/>
  <c r="F69" i="40"/>
  <c r="F68" i="40"/>
  <c r="F67" i="40"/>
  <c r="F66" i="40"/>
  <c r="F65" i="40"/>
  <c r="F64" i="40"/>
  <c r="F62" i="40"/>
  <c r="F60" i="40"/>
  <c r="F59" i="40"/>
  <c r="F58" i="40"/>
  <c r="F57" i="40"/>
  <c r="F61" i="40"/>
  <c r="F53" i="40"/>
  <c r="F52" i="40"/>
  <c r="F51" i="40"/>
  <c r="F50" i="40"/>
  <c r="G50" i="40" s="1"/>
  <c r="F49" i="40"/>
  <c r="G49" i="40" s="1"/>
  <c r="F46" i="40"/>
  <c r="F45" i="40"/>
  <c r="F43" i="40"/>
  <c r="F34" i="40"/>
  <c r="F29" i="40"/>
  <c r="F28" i="40"/>
  <c r="F26" i="40"/>
  <c r="F27" i="40"/>
  <c r="F25" i="40"/>
  <c r="F24" i="40"/>
  <c r="F23" i="40"/>
  <c r="F22" i="40"/>
  <c r="F21" i="40"/>
  <c r="F20" i="40"/>
  <c r="F19" i="40"/>
  <c r="F18" i="40"/>
  <c r="F17" i="40"/>
  <c r="F16" i="40"/>
  <c r="F14" i="40"/>
  <c r="F13" i="40"/>
  <c r="F30" i="40"/>
  <c r="F31" i="40"/>
  <c r="F32" i="40"/>
  <c r="F33" i="40"/>
  <c r="F55" i="40"/>
  <c r="F83" i="40"/>
  <c r="F53" i="41"/>
  <c r="F52" i="41"/>
  <c r="G52" i="41" s="1"/>
  <c r="F51" i="41"/>
  <c r="G51" i="41" s="1"/>
  <c r="F50" i="41"/>
  <c r="G50" i="41" s="1"/>
  <c r="F49" i="41"/>
  <c r="G49" i="41" s="1"/>
  <c r="F46" i="41"/>
  <c r="F45" i="41"/>
  <c r="F43" i="41"/>
  <c r="F34" i="41"/>
  <c r="F29" i="41"/>
  <c r="F28" i="41"/>
  <c r="F26" i="41"/>
  <c r="F27" i="41"/>
  <c r="F25" i="41"/>
  <c r="F24" i="41"/>
  <c r="F23" i="41"/>
  <c r="F22" i="41"/>
  <c r="F21" i="41"/>
  <c r="F20" i="41"/>
  <c r="F19" i="41"/>
  <c r="F18" i="41"/>
  <c r="F17" i="41"/>
  <c r="F16" i="41"/>
  <c r="F14" i="41"/>
  <c r="F13" i="41"/>
  <c r="F30" i="41"/>
  <c r="F31" i="41"/>
  <c r="F32" i="41"/>
  <c r="F33" i="41"/>
  <c r="F81" i="43"/>
  <c r="F80" i="43"/>
  <c r="F78" i="43"/>
  <c r="F77" i="43"/>
  <c r="F73" i="43"/>
  <c r="F72" i="43"/>
  <c r="F71" i="43"/>
  <c r="F70" i="43"/>
  <c r="F69" i="43"/>
  <c r="F68" i="43"/>
  <c r="F67" i="43"/>
  <c r="F66" i="43"/>
  <c r="F65" i="43"/>
  <c r="F64" i="43"/>
  <c r="F62" i="43"/>
  <c r="F60" i="43"/>
  <c r="F59" i="43"/>
  <c r="F58" i="43"/>
  <c r="F57" i="43"/>
  <c r="F61" i="43"/>
  <c r="F53" i="43"/>
  <c r="F52" i="43"/>
  <c r="G52" i="43" s="1"/>
  <c r="F51" i="43"/>
  <c r="G51" i="43" s="1"/>
  <c r="F50" i="43"/>
  <c r="G50" i="43" s="1"/>
  <c r="F49" i="43"/>
  <c r="G49" i="43" s="1"/>
  <c r="F46" i="43"/>
  <c r="F45" i="43"/>
  <c r="F43" i="43"/>
  <c r="F34" i="43"/>
  <c r="F29" i="43"/>
  <c r="F28" i="43"/>
  <c r="F26" i="43"/>
  <c r="F27" i="43"/>
  <c r="F25" i="43"/>
  <c r="F24" i="43"/>
  <c r="F23" i="43"/>
  <c r="F22" i="43"/>
  <c r="F21" i="43"/>
  <c r="F20" i="43"/>
  <c r="F19" i="43"/>
  <c r="F18" i="43"/>
  <c r="F17" i="43"/>
  <c r="F16" i="43"/>
  <c r="F14" i="43"/>
  <c r="F13" i="43"/>
  <c r="F30" i="43"/>
  <c r="F31" i="43"/>
  <c r="F32" i="43"/>
  <c r="F33" i="43"/>
  <c r="F55" i="43"/>
  <c r="F83" i="43"/>
  <c r="F81" i="46"/>
  <c r="F80" i="46"/>
  <c r="F78" i="46"/>
  <c r="F77" i="46"/>
  <c r="F73" i="46"/>
  <c r="F72" i="46"/>
  <c r="F71" i="46"/>
  <c r="F70" i="46"/>
  <c r="F69" i="46"/>
  <c r="F68" i="46"/>
  <c r="F67" i="46"/>
  <c r="F66" i="46"/>
  <c r="F65" i="46"/>
  <c r="F64" i="46"/>
  <c r="F62" i="46"/>
  <c r="F60" i="46"/>
  <c r="F59" i="46"/>
  <c r="F58" i="46"/>
  <c r="F57" i="46"/>
  <c r="F61" i="46"/>
  <c r="F53" i="46"/>
  <c r="F52" i="46"/>
  <c r="G52" i="46" s="1"/>
  <c r="F51" i="46"/>
  <c r="F50" i="46"/>
  <c r="G50" i="46" s="1"/>
  <c r="F49" i="46"/>
  <c r="G49" i="46" s="1"/>
  <c r="F46" i="46"/>
  <c r="F45" i="46"/>
  <c r="F43" i="46"/>
  <c r="F34" i="46"/>
  <c r="F29" i="46"/>
  <c r="F28" i="46"/>
  <c r="F26" i="46"/>
  <c r="F27" i="46"/>
  <c r="F25" i="46"/>
  <c r="F24" i="46"/>
  <c r="F23" i="46"/>
  <c r="F22" i="46"/>
  <c r="F21" i="46"/>
  <c r="F20" i="46"/>
  <c r="F19" i="46"/>
  <c r="F18" i="46"/>
  <c r="F17" i="46"/>
  <c r="F16" i="46"/>
  <c r="F14" i="46"/>
  <c r="F13" i="46"/>
  <c r="F30" i="46"/>
  <c r="F31" i="46"/>
  <c r="F32" i="46"/>
  <c r="F33" i="46"/>
  <c r="F55" i="46"/>
  <c r="F83" i="46"/>
  <c r="F81" i="50"/>
  <c r="F80" i="50"/>
  <c r="F78" i="50"/>
  <c r="F77" i="50"/>
  <c r="F73" i="50"/>
  <c r="F72" i="50"/>
  <c r="F71" i="50"/>
  <c r="F70" i="50"/>
  <c r="F69" i="50"/>
  <c r="F68" i="50"/>
  <c r="F67" i="50"/>
  <c r="F66" i="50"/>
  <c r="F65" i="50"/>
  <c r="F64" i="50"/>
  <c r="F62" i="50"/>
  <c r="F60" i="50"/>
  <c r="F59" i="50"/>
  <c r="F58" i="50"/>
  <c r="F57" i="50"/>
  <c r="F61" i="50"/>
  <c r="F53" i="50"/>
  <c r="F52" i="50"/>
  <c r="G52" i="50" s="1"/>
  <c r="F51" i="50"/>
  <c r="G51" i="50" s="1"/>
  <c r="F50" i="50"/>
  <c r="G50" i="50" s="1"/>
  <c r="F49" i="50"/>
  <c r="G49" i="50" s="1"/>
  <c r="F46" i="50"/>
  <c r="F45" i="50"/>
  <c r="F43" i="50"/>
  <c r="F34" i="50"/>
  <c r="F29" i="50"/>
  <c r="F28" i="50"/>
  <c r="F26" i="50"/>
  <c r="F27" i="50"/>
  <c r="F25" i="50"/>
  <c r="F24" i="50"/>
  <c r="F23" i="50"/>
  <c r="F22" i="50"/>
  <c r="F21" i="50"/>
  <c r="F20" i="50"/>
  <c r="F19" i="50"/>
  <c r="F18" i="50"/>
  <c r="F17" i="50"/>
  <c r="F16" i="50"/>
  <c r="F14" i="50"/>
  <c r="F13" i="50"/>
  <c r="F30" i="50"/>
  <c r="F31" i="50"/>
  <c r="F32" i="50"/>
  <c r="F33" i="50"/>
  <c r="F55" i="50"/>
  <c r="F83" i="50"/>
  <c r="H38" i="58"/>
  <c r="J38" i="58"/>
  <c r="H38" i="60"/>
  <c r="J38" i="60"/>
  <c r="L38" i="35"/>
  <c r="M38" i="35" s="1"/>
  <c r="L38" i="34"/>
  <c r="M38" i="34" s="1"/>
  <c r="L38" i="33"/>
  <c r="M38" i="33" s="1"/>
  <c r="H38" i="32"/>
  <c r="H38" i="53" s="1"/>
  <c r="J38" i="32"/>
  <c r="J38" i="53" s="1"/>
  <c r="L38" i="22"/>
  <c r="M38" i="22" s="1"/>
  <c r="L38" i="31"/>
  <c r="M38" i="31" s="1"/>
  <c r="L38" i="30"/>
  <c r="M38" i="30" s="1"/>
  <c r="L38" i="24"/>
  <c r="M38" i="24" s="1"/>
  <c r="L38" i="29"/>
  <c r="M38" i="29" s="1"/>
  <c r="L38" i="28"/>
  <c r="M38" i="28" s="1"/>
  <c r="L38" i="27"/>
  <c r="M38" i="27" s="1"/>
  <c r="L38" i="26"/>
  <c r="M38" i="26" s="1"/>
  <c r="L38" i="25"/>
  <c r="M38" i="25" s="1"/>
  <c r="H38" i="20"/>
  <c r="J38" i="20"/>
  <c r="L38" i="18"/>
  <c r="M38" i="18" s="1"/>
  <c r="L38" i="17"/>
  <c r="M38" i="17" s="1"/>
  <c r="L38" i="16"/>
  <c r="M38" i="16" s="1"/>
  <c r="M38" i="14"/>
  <c r="L38" i="13"/>
  <c r="M38" i="13" s="1"/>
  <c r="L38" i="12"/>
  <c r="M38" i="12" s="1"/>
  <c r="L38" i="11"/>
  <c r="M38" i="11" s="1"/>
  <c r="H38" i="1"/>
  <c r="J38" i="1"/>
  <c r="L38" i="2"/>
  <c r="M38" i="2" s="1"/>
  <c r="L38" i="3"/>
  <c r="M38" i="3" s="1"/>
  <c r="L38" i="4"/>
  <c r="M38" i="4" s="1"/>
  <c r="L38" i="5"/>
  <c r="M38" i="5" s="1"/>
  <c r="L38" i="6"/>
  <c r="M38" i="6" s="1"/>
  <c r="L38" i="7"/>
  <c r="M38" i="7" s="1"/>
  <c r="H38" i="36"/>
  <c r="H38" i="54" s="1"/>
  <c r="J38" i="36"/>
  <c r="J38" i="54" s="1"/>
  <c r="L38" i="37"/>
  <c r="M38" i="37" s="1"/>
  <c r="L38" i="38"/>
  <c r="M38" i="38" s="1"/>
  <c r="L38" i="62"/>
  <c r="M38" i="62" s="1"/>
  <c r="L38" i="63"/>
  <c r="M38" i="63" s="1"/>
  <c r="L38" i="39"/>
  <c r="M38" i="39" s="1"/>
  <c r="L38" i="40"/>
  <c r="M38" i="40" s="1"/>
  <c r="L38" i="41"/>
  <c r="M38" i="41" s="1"/>
  <c r="L38" i="42"/>
  <c r="M38" i="42" s="1"/>
  <c r="L38" i="43"/>
  <c r="M38" i="43" s="1"/>
  <c r="L38" i="44"/>
  <c r="M38" i="44" s="1"/>
  <c r="L38" i="45"/>
  <c r="M38" i="45" s="1"/>
  <c r="L38" i="46"/>
  <c r="M38" i="46" s="1"/>
  <c r="L38" i="47"/>
  <c r="M38" i="47" s="1"/>
  <c r="L38" i="48"/>
  <c r="M38" i="48" s="1"/>
  <c r="L38" i="49"/>
  <c r="M38" i="49" s="1"/>
  <c r="L38" i="50"/>
  <c r="M38" i="50" s="1"/>
  <c r="F38" i="35"/>
  <c r="G38" i="35" s="1"/>
  <c r="F38" i="34"/>
  <c r="G38" i="34" s="1"/>
  <c r="F38" i="33"/>
  <c r="G38" i="33" s="1"/>
  <c r="F38" i="22"/>
  <c r="G38" i="22" s="1"/>
  <c r="F38" i="31"/>
  <c r="G38" i="31" s="1"/>
  <c r="F38" i="19"/>
  <c r="F38" i="2"/>
  <c r="G38" i="2" s="1"/>
  <c r="F38" i="3"/>
  <c r="G38" i="3" s="1"/>
  <c r="F38" i="4"/>
  <c r="G38" i="4" s="1"/>
  <c r="F38" i="5"/>
  <c r="G38" i="5" s="1"/>
  <c r="F38" i="6"/>
  <c r="G38" i="6" s="1"/>
  <c r="F38" i="7"/>
  <c r="G38" i="7" s="1"/>
  <c r="F38" i="37"/>
  <c r="G38" i="37" s="1"/>
  <c r="F38" i="38"/>
  <c r="G38" i="38" s="1"/>
  <c r="F38" i="62"/>
  <c r="G38" i="62" s="1"/>
  <c r="F38" i="63"/>
  <c r="G38" i="63" s="1"/>
  <c r="F38" i="39"/>
  <c r="G38" i="39" s="1"/>
  <c r="F38" i="40"/>
  <c r="G38" i="40" s="1"/>
  <c r="F38" i="41"/>
  <c r="G38" i="41" s="1"/>
  <c r="F38" i="42"/>
  <c r="G38" i="42" s="1"/>
  <c r="F38" i="43"/>
  <c r="G38" i="43" s="1"/>
  <c r="F38" i="44"/>
  <c r="G38" i="44" s="1"/>
  <c r="F38" i="45"/>
  <c r="G38" i="45" s="1"/>
  <c r="F38" i="46"/>
  <c r="G38" i="46" s="1"/>
  <c r="F38" i="47"/>
  <c r="G38" i="47" s="1"/>
  <c r="F38" i="48"/>
  <c r="G38" i="48" s="1"/>
  <c r="F38" i="49"/>
  <c r="G38" i="49" s="1"/>
  <c r="F38" i="50"/>
  <c r="D38" i="58"/>
  <c r="B38" i="58"/>
  <c r="D38" i="60"/>
  <c r="B38" i="60"/>
  <c r="D38" i="32"/>
  <c r="D38" i="53" s="1"/>
  <c r="D38" i="20"/>
  <c r="D38" i="1"/>
  <c r="D38" i="36"/>
  <c r="D38" i="54" s="1"/>
  <c r="B38" i="32"/>
  <c r="B38" i="53" s="1"/>
  <c r="B38" i="20"/>
  <c r="B38" i="1"/>
  <c r="B38" i="36"/>
  <c r="B38" i="54" s="1"/>
  <c r="J46" i="36"/>
  <c r="H46" i="36"/>
  <c r="D46" i="36"/>
  <c r="B46" i="36"/>
  <c r="J14" i="36"/>
  <c r="J15" i="36"/>
  <c r="J15" i="54" s="1"/>
  <c r="J16" i="36"/>
  <c r="J16" i="54" s="1"/>
  <c r="J17" i="36"/>
  <c r="J17" i="54" s="1"/>
  <c r="J18" i="36"/>
  <c r="J18" i="54" s="1"/>
  <c r="J19" i="36"/>
  <c r="J20" i="36"/>
  <c r="J20" i="54" s="1"/>
  <c r="J21" i="36"/>
  <c r="J22" i="36"/>
  <c r="J22" i="54" s="1"/>
  <c r="J23" i="36"/>
  <c r="J24" i="36"/>
  <c r="J24" i="54" s="1"/>
  <c r="J25" i="36"/>
  <c r="J26" i="36"/>
  <c r="J26" i="54" s="1"/>
  <c r="J27" i="36"/>
  <c r="J27" i="54" s="1"/>
  <c r="J28" i="36"/>
  <c r="J29" i="36"/>
  <c r="J30" i="36"/>
  <c r="J30" i="54" s="1"/>
  <c r="J31" i="36"/>
  <c r="J31" i="54" s="1"/>
  <c r="J32" i="36"/>
  <c r="J32" i="54" s="1"/>
  <c r="J33" i="36"/>
  <c r="J33" i="54" s="1"/>
  <c r="J34" i="36"/>
  <c r="J34" i="54" s="1"/>
  <c r="J35" i="36"/>
  <c r="J35" i="54" s="1"/>
  <c r="J43" i="36"/>
  <c r="J43" i="54" s="1"/>
  <c r="J44" i="36"/>
  <c r="J45" i="36"/>
  <c r="J13" i="36"/>
  <c r="J13" i="54" s="1"/>
  <c r="J83" i="36"/>
  <c r="J83" i="54" s="1"/>
  <c r="H83" i="36"/>
  <c r="H83" i="54" s="1"/>
  <c r="D83" i="36"/>
  <c r="B83" i="36"/>
  <c r="J78" i="36"/>
  <c r="J78" i="54" s="1"/>
  <c r="J80" i="36"/>
  <c r="J80" i="54" s="1"/>
  <c r="J81" i="36"/>
  <c r="H78" i="36"/>
  <c r="H78" i="54" s="1"/>
  <c r="H80" i="36"/>
  <c r="H81" i="36"/>
  <c r="H81" i="54" s="1"/>
  <c r="J77" i="36"/>
  <c r="J77" i="54" s="1"/>
  <c r="H77" i="36"/>
  <c r="J65" i="36"/>
  <c r="J65" i="54" s="1"/>
  <c r="J66" i="36"/>
  <c r="J66" i="54" s="1"/>
  <c r="J67" i="36"/>
  <c r="J67" i="54" s="1"/>
  <c r="J68" i="36"/>
  <c r="J68" i="54" s="1"/>
  <c r="J69" i="36"/>
  <c r="J69" i="54" s="1"/>
  <c r="J70" i="36"/>
  <c r="J71" i="36"/>
  <c r="J71" i="54" s="1"/>
  <c r="J72" i="36"/>
  <c r="H65" i="36"/>
  <c r="H65" i="54" s="1"/>
  <c r="H66" i="36"/>
  <c r="H66" i="54" s="1"/>
  <c r="H67" i="36"/>
  <c r="H68" i="36"/>
  <c r="H68" i="54" s="1"/>
  <c r="H69" i="36"/>
  <c r="H69" i="54" s="1"/>
  <c r="H70" i="36"/>
  <c r="H70" i="54" s="1"/>
  <c r="H71" i="36"/>
  <c r="H72" i="36"/>
  <c r="H72" i="54" s="1"/>
  <c r="H73" i="36"/>
  <c r="H73" i="54" s="1"/>
  <c r="J64" i="36"/>
  <c r="J64" i="54" s="1"/>
  <c r="H64" i="36"/>
  <c r="H64" i="54" s="1"/>
  <c r="J58" i="36"/>
  <c r="J59" i="36"/>
  <c r="J59" i="54" s="1"/>
  <c r="J60" i="36"/>
  <c r="J60" i="54" s="1"/>
  <c r="J61" i="36"/>
  <c r="J61" i="54" s="1"/>
  <c r="J62" i="36"/>
  <c r="H58" i="36"/>
  <c r="H58" i="54" s="1"/>
  <c r="H59" i="36"/>
  <c r="H60" i="36"/>
  <c r="H60" i="54" s="1"/>
  <c r="H61" i="36"/>
  <c r="H62" i="36"/>
  <c r="J57" i="36"/>
  <c r="J57" i="54" s="1"/>
  <c r="H57" i="36"/>
  <c r="H57" i="54" s="1"/>
  <c r="J55" i="36"/>
  <c r="J55" i="54" s="1"/>
  <c r="H55" i="36"/>
  <c r="H55" i="54" s="1"/>
  <c r="J50" i="36"/>
  <c r="J50" i="54" s="1"/>
  <c r="J51" i="36"/>
  <c r="J51" i="54" s="1"/>
  <c r="J52" i="36"/>
  <c r="J52" i="54" s="1"/>
  <c r="J53" i="36"/>
  <c r="J53" i="54" s="1"/>
  <c r="H50" i="36"/>
  <c r="H51" i="36"/>
  <c r="H52" i="36"/>
  <c r="H52" i="54" s="1"/>
  <c r="H53" i="36"/>
  <c r="H53" i="54" s="1"/>
  <c r="J49" i="36"/>
  <c r="H49" i="36"/>
  <c r="H14" i="36"/>
  <c r="H14" i="54" s="1"/>
  <c r="H15" i="36"/>
  <c r="H15" i="54" s="1"/>
  <c r="H16" i="36"/>
  <c r="H16" i="54" s="1"/>
  <c r="H17" i="36"/>
  <c r="H18" i="36"/>
  <c r="H18" i="54" s="1"/>
  <c r="H19" i="36"/>
  <c r="H19" i="54" s="1"/>
  <c r="H20" i="36"/>
  <c r="H20" i="54" s="1"/>
  <c r="H21" i="36"/>
  <c r="H21" i="54" s="1"/>
  <c r="H22" i="36"/>
  <c r="H22" i="54" s="1"/>
  <c r="H23" i="36"/>
  <c r="H23" i="54" s="1"/>
  <c r="H24" i="36"/>
  <c r="H24" i="54" s="1"/>
  <c r="H25" i="36"/>
  <c r="H25" i="54" s="1"/>
  <c r="H26" i="36"/>
  <c r="H27" i="36"/>
  <c r="H27" i="54" s="1"/>
  <c r="H28" i="36"/>
  <c r="H28" i="54" s="1"/>
  <c r="H29" i="36"/>
  <c r="H29" i="54" s="1"/>
  <c r="H30" i="36"/>
  <c r="H30" i="54" s="1"/>
  <c r="H31" i="36"/>
  <c r="H32" i="36"/>
  <c r="H33" i="36"/>
  <c r="H34" i="36"/>
  <c r="H35" i="36"/>
  <c r="H35" i="54" s="1"/>
  <c r="H43" i="36"/>
  <c r="H44" i="36"/>
  <c r="H45" i="36"/>
  <c r="H45" i="54" s="1"/>
  <c r="H13" i="36"/>
  <c r="H13" i="54" s="1"/>
  <c r="D78" i="36"/>
  <c r="D78" i="54" s="1"/>
  <c r="D80" i="36"/>
  <c r="D81" i="36"/>
  <c r="D81" i="54" s="1"/>
  <c r="B78" i="36"/>
  <c r="B78" i="54" s="1"/>
  <c r="B80" i="36"/>
  <c r="B80" i="54" s="1"/>
  <c r="B81" i="36"/>
  <c r="D77" i="36"/>
  <c r="D77" i="54" s="1"/>
  <c r="B77" i="36"/>
  <c r="D65" i="36"/>
  <c r="D65" i="54" s="1"/>
  <c r="D66" i="36"/>
  <c r="D66" i="54" s="1"/>
  <c r="D67" i="36"/>
  <c r="D68" i="36"/>
  <c r="D68" i="54" s="1"/>
  <c r="D69" i="36"/>
  <c r="D69" i="54" s="1"/>
  <c r="D70" i="36"/>
  <c r="D70" i="54" s="1"/>
  <c r="D71" i="36"/>
  <c r="D71" i="54" s="1"/>
  <c r="D72" i="36"/>
  <c r="D72" i="54" s="1"/>
  <c r="D73" i="36"/>
  <c r="D73" i="54" s="1"/>
  <c r="B65" i="36"/>
  <c r="B65" i="54" s="1"/>
  <c r="B66" i="36"/>
  <c r="B66" i="54" s="1"/>
  <c r="B67" i="36"/>
  <c r="B67" i="54" s="1"/>
  <c r="B68" i="36"/>
  <c r="B68" i="54" s="1"/>
  <c r="B69" i="36"/>
  <c r="B69" i="54" s="1"/>
  <c r="B70" i="36"/>
  <c r="B70" i="54" s="1"/>
  <c r="B71" i="36"/>
  <c r="B71" i="54" s="1"/>
  <c r="B72" i="36"/>
  <c r="B73" i="36"/>
  <c r="B73" i="54" s="1"/>
  <c r="D64" i="36"/>
  <c r="D64" i="54" s="1"/>
  <c r="B64" i="36"/>
  <c r="B64" i="54" s="1"/>
  <c r="D58" i="36"/>
  <c r="D58" i="54" s="1"/>
  <c r="D59" i="36"/>
  <c r="D59" i="54" s="1"/>
  <c r="D60" i="36"/>
  <c r="D60" i="54" s="1"/>
  <c r="D61" i="36"/>
  <c r="D61" i="54" s="1"/>
  <c r="D62" i="36"/>
  <c r="D62" i="54" s="1"/>
  <c r="B58" i="36"/>
  <c r="B59" i="36"/>
  <c r="B59" i="54" s="1"/>
  <c r="B60" i="36"/>
  <c r="B61" i="36"/>
  <c r="B61" i="54" s="1"/>
  <c r="B62" i="36"/>
  <c r="B62" i="54" s="1"/>
  <c r="D57" i="36"/>
  <c r="D57" i="54" s="1"/>
  <c r="B57" i="36"/>
  <c r="D55" i="36"/>
  <c r="D55" i="54" s="1"/>
  <c r="B55" i="36"/>
  <c r="B55" i="54" s="1"/>
  <c r="D50" i="36"/>
  <c r="D51" i="36"/>
  <c r="D51" i="54" s="1"/>
  <c r="D52" i="36"/>
  <c r="D52" i="54" s="1"/>
  <c r="D53" i="36"/>
  <c r="B50" i="36"/>
  <c r="B50" i="54" s="1"/>
  <c r="B51" i="36"/>
  <c r="B52" i="36"/>
  <c r="B52" i="54" s="1"/>
  <c r="B53" i="36"/>
  <c r="B53" i="54" s="1"/>
  <c r="D49" i="36"/>
  <c r="B49" i="36"/>
  <c r="B49" i="54" s="1"/>
  <c r="D14" i="36"/>
  <c r="D14" i="54" s="1"/>
  <c r="D15" i="36"/>
  <c r="D15" i="54" s="1"/>
  <c r="D16" i="36"/>
  <c r="D16" i="54" s="1"/>
  <c r="D17" i="36"/>
  <c r="D17" i="54" s="1"/>
  <c r="D18" i="36"/>
  <c r="D18" i="54" s="1"/>
  <c r="D19" i="36"/>
  <c r="D19" i="54" s="1"/>
  <c r="D20" i="36"/>
  <c r="D20" i="54" s="1"/>
  <c r="D21" i="36"/>
  <c r="D21" i="54" s="1"/>
  <c r="D22" i="36"/>
  <c r="D22" i="54" s="1"/>
  <c r="D23" i="36"/>
  <c r="D23" i="54" s="1"/>
  <c r="D24" i="36"/>
  <c r="D24" i="54" s="1"/>
  <c r="D25" i="36"/>
  <c r="D26" i="36"/>
  <c r="D27" i="36"/>
  <c r="D27" i="54" s="1"/>
  <c r="D28" i="36"/>
  <c r="D28" i="54" s="1"/>
  <c r="D29" i="36"/>
  <c r="D29" i="54" s="1"/>
  <c r="D30" i="36"/>
  <c r="D30" i="54" s="1"/>
  <c r="D31" i="36"/>
  <c r="D31" i="54" s="1"/>
  <c r="D32" i="36"/>
  <c r="D32" i="54" s="1"/>
  <c r="D33" i="36"/>
  <c r="D33" i="54" s="1"/>
  <c r="D34" i="36"/>
  <c r="D35" i="36"/>
  <c r="D35" i="54" s="1"/>
  <c r="D43" i="36"/>
  <c r="D43" i="54" s="1"/>
  <c r="D45" i="36"/>
  <c r="B14" i="36"/>
  <c r="B14" i="54" s="1"/>
  <c r="B15" i="36"/>
  <c r="B15" i="54" s="1"/>
  <c r="B16" i="36"/>
  <c r="B16" i="54" s="1"/>
  <c r="B17" i="36"/>
  <c r="B18" i="36"/>
  <c r="B18" i="54" s="1"/>
  <c r="B19" i="36"/>
  <c r="B19" i="54" s="1"/>
  <c r="B20" i="36"/>
  <c r="B21" i="36"/>
  <c r="B21" i="54" s="1"/>
  <c r="B22" i="36"/>
  <c r="B22" i="54" s="1"/>
  <c r="B23" i="36"/>
  <c r="B23" i="54" s="1"/>
  <c r="B24" i="36"/>
  <c r="B25" i="36"/>
  <c r="B25" i="54" s="1"/>
  <c r="B26" i="36"/>
  <c r="B26" i="54" s="1"/>
  <c r="B27" i="36"/>
  <c r="B27" i="54" s="1"/>
  <c r="B28" i="36"/>
  <c r="B29" i="36"/>
  <c r="B29" i="54" s="1"/>
  <c r="B30" i="36"/>
  <c r="B30" i="54" s="1"/>
  <c r="B31" i="36"/>
  <c r="B31" i="54" s="1"/>
  <c r="B32" i="36"/>
  <c r="B33" i="36"/>
  <c r="B33" i="54" s="1"/>
  <c r="B34" i="36"/>
  <c r="B34" i="54" s="1"/>
  <c r="B35" i="36"/>
  <c r="B35" i="54" s="1"/>
  <c r="B43" i="36"/>
  <c r="B45" i="36"/>
  <c r="B45" i="54" s="1"/>
  <c r="D13" i="36"/>
  <c r="D13" i="54" s="1"/>
  <c r="B13" i="36"/>
  <c r="L62" i="63"/>
  <c r="L61" i="63"/>
  <c r="L60" i="63"/>
  <c r="L59" i="63"/>
  <c r="L58" i="63"/>
  <c r="L57" i="63"/>
  <c r="L35" i="63"/>
  <c r="M35" i="63" s="1"/>
  <c r="F35" i="63"/>
  <c r="G35" i="63" s="1"/>
  <c r="L15" i="63"/>
  <c r="F15" i="63"/>
  <c r="L62" i="62"/>
  <c r="L61" i="62"/>
  <c r="L60" i="62"/>
  <c r="L59" i="62"/>
  <c r="L58" i="62"/>
  <c r="L57" i="62"/>
  <c r="G50" i="62"/>
  <c r="L35" i="62"/>
  <c r="M35" i="62" s="1"/>
  <c r="F35" i="62"/>
  <c r="G35" i="62" s="1"/>
  <c r="L15" i="62"/>
  <c r="F15" i="62"/>
  <c r="F81" i="48"/>
  <c r="F80" i="48"/>
  <c r="F78" i="48"/>
  <c r="F77" i="48"/>
  <c r="F73" i="48"/>
  <c r="F72" i="48"/>
  <c r="F71" i="48"/>
  <c r="F70" i="48"/>
  <c r="F69" i="48"/>
  <c r="F68" i="48"/>
  <c r="F67" i="48"/>
  <c r="F66" i="48"/>
  <c r="F65" i="48"/>
  <c r="F64" i="48"/>
  <c r="F62" i="48"/>
  <c r="F60" i="48"/>
  <c r="F59" i="48"/>
  <c r="F58" i="48"/>
  <c r="F57" i="48"/>
  <c r="F61" i="48"/>
  <c r="F53" i="48"/>
  <c r="F52" i="48"/>
  <c r="G52" i="48" s="1"/>
  <c r="F51" i="48"/>
  <c r="F50" i="48"/>
  <c r="F49" i="48"/>
  <c r="G49" i="48" s="1"/>
  <c r="F46" i="48"/>
  <c r="F45" i="48"/>
  <c r="F43" i="48"/>
  <c r="F34" i="48"/>
  <c r="F29" i="48"/>
  <c r="F28" i="48"/>
  <c r="F26" i="48"/>
  <c r="F27" i="48"/>
  <c r="F25" i="48"/>
  <c r="F24" i="48"/>
  <c r="F23" i="48"/>
  <c r="F22" i="48"/>
  <c r="F21" i="48"/>
  <c r="F20" i="48"/>
  <c r="F19" i="48"/>
  <c r="F18" i="48"/>
  <c r="F17" i="48"/>
  <c r="F16" i="48"/>
  <c r="F14" i="48"/>
  <c r="F13" i="48"/>
  <c r="F30" i="48"/>
  <c r="F31" i="48"/>
  <c r="F32" i="48"/>
  <c r="F33" i="48"/>
  <c r="F55" i="48"/>
  <c r="F83" i="48"/>
  <c r="L81" i="30"/>
  <c r="L80" i="30"/>
  <c r="L78" i="30"/>
  <c r="L77" i="30"/>
  <c r="L82" i="30" s="1"/>
  <c r="L73" i="30"/>
  <c r="L72" i="30"/>
  <c r="L71" i="30"/>
  <c r="L70" i="30"/>
  <c r="L69" i="30"/>
  <c r="L68" i="30"/>
  <c r="L67" i="30"/>
  <c r="L66" i="30"/>
  <c r="L65" i="30"/>
  <c r="L64" i="30"/>
  <c r="L63" i="30"/>
  <c r="L53" i="30"/>
  <c r="L52" i="30"/>
  <c r="L51" i="30"/>
  <c r="L50" i="30"/>
  <c r="L49" i="30"/>
  <c r="M49" i="30" s="1"/>
  <c r="L46" i="30"/>
  <c r="L45" i="30"/>
  <c r="L43" i="30"/>
  <c r="L34" i="30"/>
  <c r="L29" i="30"/>
  <c r="L28" i="30"/>
  <c r="L26" i="30"/>
  <c r="L27" i="30"/>
  <c r="L25" i="30"/>
  <c r="L24" i="30"/>
  <c r="L23" i="30"/>
  <c r="L22" i="30"/>
  <c r="L21" i="30"/>
  <c r="L20" i="30"/>
  <c r="L19" i="30"/>
  <c r="L18" i="30"/>
  <c r="L17" i="30"/>
  <c r="L16" i="30"/>
  <c r="L14" i="30"/>
  <c r="L13" i="30"/>
  <c r="L30" i="30"/>
  <c r="L31" i="30"/>
  <c r="L32" i="30"/>
  <c r="L33" i="30"/>
  <c r="L55" i="30"/>
  <c r="L83" i="30"/>
  <c r="L81" i="24"/>
  <c r="L82" i="24" s="1"/>
  <c r="L80" i="24"/>
  <c r="L78" i="24"/>
  <c r="L77" i="24"/>
  <c r="L73" i="24"/>
  <c r="L72" i="24"/>
  <c r="L71" i="24"/>
  <c r="L70" i="24"/>
  <c r="L69" i="24"/>
  <c r="L68" i="24"/>
  <c r="L67" i="24"/>
  <c r="L66" i="24"/>
  <c r="L65" i="24"/>
  <c r="L64" i="24"/>
  <c r="L63" i="24"/>
  <c r="L53" i="24"/>
  <c r="L52" i="24"/>
  <c r="M52" i="24" s="1"/>
  <c r="L51" i="24"/>
  <c r="M51" i="24" s="1"/>
  <c r="L50" i="24"/>
  <c r="M50" i="24" s="1"/>
  <c r="L49" i="24"/>
  <c r="M49" i="24" s="1"/>
  <c r="L46" i="24"/>
  <c r="L45" i="24"/>
  <c r="L43" i="24"/>
  <c r="L34" i="24"/>
  <c r="L29" i="24"/>
  <c r="L28" i="24"/>
  <c r="L26" i="24"/>
  <c r="L27" i="24"/>
  <c r="L25" i="24"/>
  <c r="L24" i="24"/>
  <c r="L23" i="24"/>
  <c r="L22" i="24"/>
  <c r="L21" i="24"/>
  <c r="L20" i="24"/>
  <c r="L19" i="24"/>
  <c r="L18" i="24"/>
  <c r="L17" i="24"/>
  <c r="L16" i="24"/>
  <c r="L14" i="24"/>
  <c r="L13" i="24"/>
  <c r="L30" i="24"/>
  <c r="L31" i="24"/>
  <c r="L32" i="24"/>
  <c r="L33" i="24"/>
  <c r="L55" i="24"/>
  <c r="L83" i="24"/>
  <c r="L81" i="29"/>
  <c r="L80" i="29"/>
  <c r="L78" i="29"/>
  <c r="L77" i="29"/>
  <c r="L73" i="29"/>
  <c r="L72" i="29"/>
  <c r="L71" i="29"/>
  <c r="L70" i="29"/>
  <c r="L69" i="29"/>
  <c r="L68" i="29"/>
  <c r="L67" i="29"/>
  <c r="L66" i="29"/>
  <c r="L65" i="29"/>
  <c r="L64" i="29"/>
  <c r="L63" i="29"/>
  <c r="L53" i="29"/>
  <c r="L52" i="29"/>
  <c r="M52" i="29" s="1"/>
  <c r="L51" i="29"/>
  <c r="M51" i="29" s="1"/>
  <c r="L50" i="29"/>
  <c r="M50" i="29" s="1"/>
  <c r="L49" i="29"/>
  <c r="M49" i="29" s="1"/>
  <c r="L46" i="29"/>
  <c r="L45" i="29"/>
  <c r="L43" i="29"/>
  <c r="L34" i="29"/>
  <c r="L29" i="29"/>
  <c r="L28" i="29"/>
  <c r="L26" i="29"/>
  <c r="L27" i="29"/>
  <c r="L25" i="29"/>
  <c r="L24" i="29"/>
  <c r="L23" i="29"/>
  <c r="L22" i="29"/>
  <c r="L21" i="29"/>
  <c r="L20" i="29"/>
  <c r="L19" i="29"/>
  <c r="L18" i="29"/>
  <c r="L17" i="29"/>
  <c r="L16" i="29"/>
  <c r="L14" i="29"/>
  <c r="L13" i="29"/>
  <c r="L30" i="29"/>
  <c r="L31" i="29"/>
  <c r="L32" i="29"/>
  <c r="L33" i="29"/>
  <c r="L55" i="29"/>
  <c r="L83" i="29"/>
  <c r="L81" i="28"/>
  <c r="L80" i="28"/>
  <c r="L78" i="28"/>
  <c r="L77" i="28"/>
  <c r="L82" i="28" s="1"/>
  <c r="L73" i="28"/>
  <c r="L72" i="28"/>
  <c r="L71" i="28"/>
  <c r="L70" i="28"/>
  <c r="L69" i="28"/>
  <c r="L68" i="28"/>
  <c r="L67" i="28"/>
  <c r="L66" i="28"/>
  <c r="L65" i="28"/>
  <c r="L64" i="28"/>
  <c r="L63" i="28"/>
  <c r="L53" i="28"/>
  <c r="L52" i="28"/>
  <c r="L51" i="28"/>
  <c r="M51" i="28" s="1"/>
  <c r="L50" i="28"/>
  <c r="M50" i="28" s="1"/>
  <c r="L49" i="28"/>
  <c r="M49" i="28" s="1"/>
  <c r="L46" i="28"/>
  <c r="L45" i="28"/>
  <c r="L43" i="28"/>
  <c r="L34" i="28"/>
  <c r="L29" i="28"/>
  <c r="L28" i="28"/>
  <c r="L26" i="28"/>
  <c r="L27" i="28"/>
  <c r="L25" i="28"/>
  <c r="L24" i="28"/>
  <c r="L23" i="28"/>
  <c r="L22" i="28"/>
  <c r="L21" i="28"/>
  <c r="L20" i="28"/>
  <c r="L19" i="28"/>
  <c r="L18" i="28"/>
  <c r="L17" i="28"/>
  <c r="L16" i="28"/>
  <c r="L14" i="28"/>
  <c r="L13" i="28"/>
  <c r="L30" i="28"/>
  <c r="L31" i="28"/>
  <c r="L32" i="28"/>
  <c r="L33" i="28"/>
  <c r="L55" i="28"/>
  <c r="L83" i="28"/>
  <c r="L81" i="27"/>
  <c r="L80" i="27"/>
  <c r="L78" i="27"/>
  <c r="L77" i="27"/>
  <c r="L73" i="27"/>
  <c r="L72" i="27"/>
  <c r="L71" i="27"/>
  <c r="L70" i="27"/>
  <c r="L69" i="27"/>
  <c r="L68" i="27"/>
  <c r="L67" i="27"/>
  <c r="L66" i="27"/>
  <c r="L65" i="27"/>
  <c r="L64" i="27"/>
  <c r="L63" i="27"/>
  <c r="L53" i="27"/>
  <c r="L52" i="27"/>
  <c r="M52" i="27" s="1"/>
  <c r="L51" i="27"/>
  <c r="L50" i="27"/>
  <c r="L49" i="27"/>
  <c r="M49" i="27" s="1"/>
  <c r="L46" i="27"/>
  <c r="L45" i="27"/>
  <c r="L43" i="27"/>
  <c r="L34" i="27"/>
  <c r="L29" i="27"/>
  <c r="L28" i="27"/>
  <c r="L26" i="27"/>
  <c r="L27" i="27"/>
  <c r="L25" i="27"/>
  <c r="L24" i="27"/>
  <c r="L23" i="27"/>
  <c r="L22" i="27"/>
  <c r="L21" i="27"/>
  <c r="L20" i="27"/>
  <c r="L19" i="27"/>
  <c r="L18" i="27"/>
  <c r="L17" i="27"/>
  <c r="L16" i="27"/>
  <c r="L14" i="27"/>
  <c r="L13" i="27"/>
  <c r="L30" i="27"/>
  <c r="L31" i="27"/>
  <c r="L32" i="27"/>
  <c r="L33" i="27"/>
  <c r="L55" i="27"/>
  <c r="L83" i="27"/>
  <c r="L81" i="26"/>
  <c r="L82" i="26" s="1"/>
  <c r="L80" i="26"/>
  <c r="L78" i="26"/>
  <c r="L77" i="26"/>
  <c r="L73" i="26"/>
  <c r="L72" i="26"/>
  <c r="L71" i="26"/>
  <c r="L70" i="26"/>
  <c r="L69" i="26"/>
  <c r="L68" i="26"/>
  <c r="L67" i="26"/>
  <c r="L66" i="26"/>
  <c r="L65" i="26"/>
  <c r="L64" i="26"/>
  <c r="L63" i="26"/>
  <c r="L53" i="26"/>
  <c r="L52" i="26"/>
  <c r="M52" i="26" s="1"/>
  <c r="L51" i="26"/>
  <c r="M51" i="26" s="1"/>
  <c r="L50" i="26"/>
  <c r="M50" i="26" s="1"/>
  <c r="L49" i="26"/>
  <c r="M49" i="26" s="1"/>
  <c r="L46" i="26"/>
  <c r="L45" i="26"/>
  <c r="L43" i="26"/>
  <c r="L34" i="26"/>
  <c r="L29" i="26"/>
  <c r="L28" i="26"/>
  <c r="L26" i="26"/>
  <c r="L27" i="26"/>
  <c r="L25" i="26"/>
  <c r="L24" i="26"/>
  <c r="L23" i="26"/>
  <c r="L22" i="26"/>
  <c r="L21" i="26"/>
  <c r="L20" i="26"/>
  <c r="L19" i="26"/>
  <c r="L18" i="26"/>
  <c r="L17" i="26"/>
  <c r="L16" i="26"/>
  <c r="L14" i="26"/>
  <c r="L13" i="26"/>
  <c r="L30" i="26"/>
  <c r="L31" i="26"/>
  <c r="L32" i="26"/>
  <c r="L33" i="26"/>
  <c r="L55" i="26"/>
  <c r="L83" i="26"/>
  <c r="L81" i="25"/>
  <c r="L80" i="25"/>
  <c r="L78" i="25"/>
  <c r="L77" i="25"/>
  <c r="L73" i="25"/>
  <c r="L72" i="25"/>
  <c r="L71" i="25"/>
  <c r="L70" i="25"/>
  <c r="L69" i="25"/>
  <c r="L68" i="25"/>
  <c r="L67" i="25"/>
  <c r="L66" i="25"/>
  <c r="L65" i="25"/>
  <c r="L64" i="25"/>
  <c r="L63" i="25"/>
  <c r="L53" i="25"/>
  <c r="L52" i="25"/>
  <c r="M52" i="25" s="1"/>
  <c r="L51" i="25"/>
  <c r="M51" i="25" s="1"/>
  <c r="L50" i="25"/>
  <c r="M50" i="25" s="1"/>
  <c r="L49" i="25"/>
  <c r="M49" i="25" s="1"/>
  <c r="L46" i="25"/>
  <c r="L45" i="25"/>
  <c r="L43" i="25"/>
  <c r="L34" i="25"/>
  <c r="L29" i="25"/>
  <c r="L28" i="25"/>
  <c r="L26" i="25"/>
  <c r="L27" i="25"/>
  <c r="L25" i="25"/>
  <c r="L24" i="25"/>
  <c r="L23" i="25"/>
  <c r="L22" i="25"/>
  <c r="L21" i="25"/>
  <c r="L20" i="25"/>
  <c r="L19" i="25"/>
  <c r="L18" i="25"/>
  <c r="L17" i="25"/>
  <c r="L16" i="25"/>
  <c r="L14" i="25"/>
  <c r="L13" i="25"/>
  <c r="L30" i="25"/>
  <c r="L31" i="25"/>
  <c r="L32" i="25"/>
  <c r="L33" i="25"/>
  <c r="L55" i="25"/>
  <c r="L83" i="25"/>
  <c r="H81" i="20"/>
  <c r="H80" i="20"/>
  <c r="H78" i="20"/>
  <c r="H77" i="20"/>
  <c r="H73" i="20"/>
  <c r="H72" i="20"/>
  <c r="H71" i="20"/>
  <c r="H70" i="20"/>
  <c r="H69" i="20"/>
  <c r="H68" i="20"/>
  <c r="H67" i="20"/>
  <c r="H66" i="20"/>
  <c r="H65" i="20"/>
  <c r="H64" i="20"/>
  <c r="H62" i="20"/>
  <c r="H60" i="20"/>
  <c r="H59" i="20"/>
  <c r="H58" i="20"/>
  <c r="H57" i="20"/>
  <c r="H53" i="20"/>
  <c r="H52" i="20"/>
  <c r="H51" i="20"/>
  <c r="H50" i="20"/>
  <c r="H49" i="20"/>
  <c r="H13" i="20"/>
  <c r="H14" i="20"/>
  <c r="H15" i="20"/>
  <c r="H43" i="20"/>
  <c r="H45" i="20"/>
  <c r="H55" i="20"/>
  <c r="H83" i="20"/>
  <c r="L53" i="18"/>
  <c r="L52" i="18"/>
  <c r="M52" i="18" s="1"/>
  <c r="L51" i="18"/>
  <c r="L50" i="18"/>
  <c r="M50" i="18" s="1"/>
  <c r="L49" i="18"/>
  <c r="M49" i="18" s="1"/>
  <c r="L55" i="18"/>
  <c r="L73" i="18"/>
  <c r="L72" i="18"/>
  <c r="L71" i="18"/>
  <c r="L70" i="18"/>
  <c r="L69" i="18"/>
  <c r="L68" i="18"/>
  <c r="L67" i="18"/>
  <c r="L66" i="18"/>
  <c r="L65" i="18"/>
  <c r="L64" i="18"/>
  <c r="L63" i="18"/>
  <c r="L81" i="18"/>
  <c r="L80" i="18"/>
  <c r="L78" i="18"/>
  <c r="L77" i="18"/>
  <c r="L83" i="18"/>
  <c r="L53" i="17"/>
  <c r="L52" i="17"/>
  <c r="L51" i="17"/>
  <c r="M51" i="17" s="1"/>
  <c r="L50" i="17"/>
  <c r="L49" i="17"/>
  <c r="M49" i="17" s="1"/>
  <c r="L55" i="17"/>
  <c r="L73" i="17"/>
  <c r="L72" i="17"/>
  <c r="L71" i="17"/>
  <c r="L70" i="17"/>
  <c r="L69" i="17"/>
  <c r="L68" i="17"/>
  <c r="L67" i="17"/>
  <c r="L66" i="17"/>
  <c r="L65" i="17"/>
  <c r="L64" i="17"/>
  <c r="L63" i="17"/>
  <c r="L81" i="17"/>
  <c r="L80" i="17"/>
  <c r="L78" i="17"/>
  <c r="L77" i="17"/>
  <c r="L83" i="17"/>
  <c r="L46" i="16"/>
  <c r="L45" i="16"/>
  <c r="L43" i="16"/>
  <c r="L34" i="16"/>
  <c r="L29" i="16"/>
  <c r="L28" i="16"/>
  <c r="L26" i="16"/>
  <c r="L27" i="16"/>
  <c r="L25" i="16"/>
  <c r="L24" i="16"/>
  <c r="L23" i="16"/>
  <c r="L22" i="16"/>
  <c r="L21" i="16"/>
  <c r="L20" i="16"/>
  <c r="L19" i="16"/>
  <c r="L18" i="16"/>
  <c r="L17" i="16"/>
  <c r="L16" i="16"/>
  <c r="L14" i="16"/>
  <c r="L13" i="16"/>
  <c r="L30" i="16"/>
  <c r="L31" i="16"/>
  <c r="L32" i="16"/>
  <c r="L33" i="16"/>
  <c r="L53" i="16"/>
  <c r="L52" i="16"/>
  <c r="M52" i="16" s="1"/>
  <c r="L51" i="16"/>
  <c r="L50" i="16"/>
  <c r="M50" i="16" s="1"/>
  <c r="L49" i="16"/>
  <c r="M49" i="16" s="1"/>
  <c r="L55" i="16"/>
  <c r="L73" i="16"/>
  <c r="L72" i="16"/>
  <c r="L71" i="16"/>
  <c r="L70" i="16"/>
  <c r="L69" i="16"/>
  <c r="L68" i="16"/>
  <c r="L67" i="16"/>
  <c r="L66" i="16"/>
  <c r="L65" i="16"/>
  <c r="L64" i="16"/>
  <c r="L63" i="16"/>
  <c r="L81" i="16"/>
  <c r="L80" i="16"/>
  <c r="L78" i="16"/>
  <c r="L77" i="16"/>
  <c r="L83" i="16"/>
  <c r="M52" i="14"/>
  <c r="M51" i="14"/>
  <c r="M49" i="14"/>
  <c r="L46" i="13"/>
  <c r="L45" i="13"/>
  <c r="L43" i="13"/>
  <c r="L34" i="13"/>
  <c r="L29" i="13"/>
  <c r="L28" i="13"/>
  <c r="L26" i="13"/>
  <c r="L27" i="13"/>
  <c r="L25" i="13"/>
  <c r="L24" i="13"/>
  <c r="L23" i="13"/>
  <c r="L22" i="13"/>
  <c r="L21" i="13"/>
  <c r="L20" i="13"/>
  <c r="L19" i="13"/>
  <c r="L18" i="13"/>
  <c r="L17" i="13"/>
  <c r="L16" i="13"/>
  <c r="L14" i="13"/>
  <c r="L13" i="13"/>
  <c r="L30" i="13"/>
  <c r="L31" i="13"/>
  <c r="L32" i="13"/>
  <c r="L33" i="13"/>
  <c r="L53" i="13"/>
  <c r="L52" i="13"/>
  <c r="M52" i="13" s="1"/>
  <c r="L51" i="13"/>
  <c r="M51" i="13" s="1"/>
  <c r="L50" i="13"/>
  <c r="M50" i="13" s="1"/>
  <c r="L49" i="13"/>
  <c r="M49" i="13" s="1"/>
  <c r="L55" i="13"/>
  <c r="L73" i="13"/>
  <c r="L72" i="13"/>
  <c r="L71" i="13"/>
  <c r="L70" i="13"/>
  <c r="L69" i="13"/>
  <c r="L68" i="13"/>
  <c r="L67" i="13"/>
  <c r="L66" i="13"/>
  <c r="L65" i="13"/>
  <c r="L64" i="13"/>
  <c r="L63" i="13"/>
  <c r="L81" i="13"/>
  <c r="L80" i="13"/>
  <c r="L78" i="13"/>
  <c r="L77" i="13"/>
  <c r="L83" i="13"/>
  <c r="L46" i="12"/>
  <c r="L45" i="12"/>
  <c r="L43" i="12"/>
  <c r="L34" i="12"/>
  <c r="L29" i="12"/>
  <c r="L28" i="12"/>
  <c r="L26" i="12"/>
  <c r="L27" i="12"/>
  <c r="L25" i="12"/>
  <c r="L24" i="12"/>
  <c r="L23" i="12"/>
  <c r="L22" i="12"/>
  <c r="L21" i="12"/>
  <c r="L20" i="12"/>
  <c r="L19" i="12"/>
  <c r="L18" i="12"/>
  <c r="L17" i="12"/>
  <c r="L16" i="12"/>
  <c r="L14" i="12"/>
  <c r="L13" i="12"/>
  <c r="L30" i="12"/>
  <c r="L31" i="12"/>
  <c r="L32" i="12"/>
  <c r="L33" i="12"/>
  <c r="L53" i="12"/>
  <c r="L52" i="12"/>
  <c r="M52" i="12" s="1"/>
  <c r="L51" i="12"/>
  <c r="M51" i="12" s="1"/>
  <c r="L50" i="12"/>
  <c r="M50" i="12" s="1"/>
  <c r="L49" i="12"/>
  <c r="M49" i="12" s="1"/>
  <c r="L55" i="12"/>
  <c r="L73" i="12"/>
  <c r="L72" i="12"/>
  <c r="L71" i="12"/>
  <c r="L70" i="12"/>
  <c r="L69" i="12"/>
  <c r="L68" i="12"/>
  <c r="L67" i="12"/>
  <c r="L66" i="12"/>
  <c r="L65" i="12"/>
  <c r="L64" i="12"/>
  <c r="L63" i="12"/>
  <c r="L81" i="12"/>
  <c r="L80" i="12"/>
  <c r="L78" i="12"/>
  <c r="L77" i="12"/>
  <c r="L83" i="12"/>
  <c r="L46" i="11"/>
  <c r="L45" i="11"/>
  <c r="L43" i="11"/>
  <c r="L34" i="11"/>
  <c r="L29" i="11"/>
  <c r="L28" i="11"/>
  <c r="L26" i="11"/>
  <c r="L27" i="11"/>
  <c r="L25" i="11"/>
  <c r="L24" i="11"/>
  <c r="L23" i="11"/>
  <c r="L22" i="11"/>
  <c r="L21" i="11"/>
  <c r="L20" i="11"/>
  <c r="L19" i="11"/>
  <c r="L18" i="11"/>
  <c r="L17" i="11"/>
  <c r="L16" i="11"/>
  <c r="L14" i="11"/>
  <c r="L13" i="11"/>
  <c r="L30" i="11"/>
  <c r="L31" i="11"/>
  <c r="L32" i="11"/>
  <c r="L33" i="11"/>
  <c r="L53" i="11"/>
  <c r="L52" i="11"/>
  <c r="M52" i="11" s="1"/>
  <c r="L51" i="11"/>
  <c r="M51" i="11" s="1"/>
  <c r="L50" i="11"/>
  <c r="M50" i="11" s="1"/>
  <c r="L49" i="11"/>
  <c r="M49" i="11" s="1"/>
  <c r="L55" i="11"/>
  <c r="L73" i="11"/>
  <c r="L72" i="11"/>
  <c r="L71" i="11"/>
  <c r="L70" i="11"/>
  <c r="L69" i="11"/>
  <c r="L68" i="11"/>
  <c r="L67" i="11"/>
  <c r="L66" i="11"/>
  <c r="L65" i="11"/>
  <c r="L64" i="11"/>
  <c r="L63" i="11"/>
  <c r="L81" i="11"/>
  <c r="L80" i="11"/>
  <c r="L78" i="11"/>
  <c r="L77" i="11"/>
  <c r="L83" i="11"/>
  <c r="L81" i="41"/>
  <c r="L80" i="41"/>
  <c r="L78" i="41"/>
  <c r="L77" i="41"/>
  <c r="L73" i="41"/>
  <c r="L72" i="41"/>
  <c r="L71" i="41"/>
  <c r="L70" i="41"/>
  <c r="L69" i="41"/>
  <c r="L68" i="41"/>
  <c r="L67" i="41"/>
  <c r="L66" i="41"/>
  <c r="L65" i="41"/>
  <c r="L64" i="41"/>
  <c r="L63" i="41"/>
  <c r="L53" i="41"/>
  <c r="L52" i="41"/>
  <c r="M52" i="41" s="1"/>
  <c r="L51" i="41"/>
  <c r="M51" i="41" s="1"/>
  <c r="L50" i="41"/>
  <c r="M50" i="41" s="1"/>
  <c r="L49" i="41"/>
  <c r="M49" i="41" s="1"/>
  <c r="L46" i="41"/>
  <c r="L45" i="41"/>
  <c r="L43" i="41"/>
  <c r="L34" i="41"/>
  <c r="L29" i="41"/>
  <c r="L28" i="41"/>
  <c r="L26" i="41"/>
  <c r="L27" i="41"/>
  <c r="L25" i="41"/>
  <c r="L24" i="41"/>
  <c r="L23" i="41"/>
  <c r="L22" i="41"/>
  <c r="L21" i="41"/>
  <c r="L20" i="41"/>
  <c r="L19" i="41"/>
  <c r="L18" i="41"/>
  <c r="L17" i="41"/>
  <c r="L16" i="41"/>
  <c r="L14" i="41"/>
  <c r="L13" i="41"/>
  <c r="L30" i="41"/>
  <c r="L31" i="41"/>
  <c r="L32" i="41"/>
  <c r="L33" i="41"/>
  <c r="L55" i="41"/>
  <c r="L83" i="41"/>
  <c r="B35" i="58"/>
  <c r="D35" i="58"/>
  <c r="H35" i="58"/>
  <c r="J35" i="58"/>
  <c r="B35" i="60"/>
  <c r="D35" i="60"/>
  <c r="F35" i="60" s="1"/>
  <c r="H35" i="60"/>
  <c r="J35" i="60"/>
  <c r="F35" i="35"/>
  <c r="G35" i="35" s="1"/>
  <c r="L35" i="35"/>
  <c r="M35" i="35" s="1"/>
  <c r="F35" i="34"/>
  <c r="G35" i="34" s="1"/>
  <c r="L35" i="34"/>
  <c r="M35" i="34" s="1"/>
  <c r="F35" i="33"/>
  <c r="G35" i="33" s="1"/>
  <c r="L35" i="33"/>
  <c r="M35" i="33" s="1"/>
  <c r="B35" i="32"/>
  <c r="B35" i="53" s="1"/>
  <c r="D35" i="32"/>
  <c r="H35" i="32"/>
  <c r="H35" i="53" s="1"/>
  <c r="J35" i="32"/>
  <c r="J35" i="53" s="1"/>
  <c r="F35" i="22"/>
  <c r="G35" i="22" s="1"/>
  <c r="L35" i="22"/>
  <c r="M35" i="22" s="1"/>
  <c r="F35" i="31"/>
  <c r="G35" i="31" s="1"/>
  <c r="L35" i="31"/>
  <c r="M35" i="31" s="1"/>
  <c r="F35" i="30"/>
  <c r="G35" i="30" s="1"/>
  <c r="L35" i="30"/>
  <c r="M35" i="30" s="1"/>
  <c r="F35" i="24"/>
  <c r="G35" i="24" s="1"/>
  <c r="L35" i="24"/>
  <c r="M35" i="24" s="1"/>
  <c r="F35" i="29"/>
  <c r="G35" i="29" s="1"/>
  <c r="L35" i="29"/>
  <c r="M35" i="29" s="1"/>
  <c r="F35" i="28"/>
  <c r="G35" i="28" s="1"/>
  <c r="L35" i="28"/>
  <c r="M35" i="28" s="1"/>
  <c r="F35" i="27"/>
  <c r="G35" i="27" s="1"/>
  <c r="L35" i="27"/>
  <c r="M35" i="27" s="1"/>
  <c r="F35" i="26"/>
  <c r="G35" i="26" s="1"/>
  <c r="L35" i="26"/>
  <c r="M35" i="26" s="1"/>
  <c r="F35" i="25"/>
  <c r="G35" i="25" s="1"/>
  <c r="L35" i="25"/>
  <c r="M35" i="25" s="1"/>
  <c r="F35" i="23"/>
  <c r="G35" i="23" s="1"/>
  <c r="B35" i="20"/>
  <c r="D35" i="20"/>
  <c r="H35" i="20"/>
  <c r="J35" i="20"/>
  <c r="F35" i="19"/>
  <c r="G35" i="19" s="1"/>
  <c r="L35" i="18"/>
  <c r="M35" i="18" s="1"/>
  <c r="L35" i="17"/>
  <c r="M35" i="17" s="1"/>
  <c r="L35" i="16"/>
  <c r="M35" i="16" s="1"/>
  <c r="M35" i="14"/>
  <c r="L35" i="13"/>
  <c r="M35" i="13" s="1"/>
  <c r="L35" i="12"/>
  <c r="M35" i="12" s="1"/>
  <c r="L35" i="11"/>
  <c r="M35" i="11" s="1"/>
  <c r="B35" i="1"/>
  <c r="D35" i="1"/>
  <c r="H35" i="1"/>
  <c r="J35" i="1"/>
  <c r="F35" i="2"/>
  <c r="G35" i="2" s="1"/>
  <c r="L35" i="2"/>
  <c r="M35" i="2" s="1"/>
  <c r="F35" i="3"/>
  <c r="G35" i="3" s="1"/>
  <c r="L35" i="3"/>
  <c r="M35" i="3" s="1"/>
  <c r="F35" i="4"/>
  <c r="G35" i="4" s="1"/>
  <c r="L35" i="4"/>
  <c r="M35" i="4" s="1"/>
  <c r="F35" i="5"/>
  <c r="G35" i="5" s="1"/>
  <c r="L35" i="5"/>
  <c r="M35" i="5" s="1"/>
  <c r="F35" i="6"/>
  <c r="G35" i="6" s="1"/>
  <c r="L35" i="6"/>
  <c r="M35" i="6" s="1"/>
  <c r="F35" i="7"/>
  <c r="G35" i="7" s="1"/>
  <c r="L35" i="7"/>
  <c r="M35" i="7" s="1"/>
  <c r="F35" i="37"/>
  <c r="G35" i="37" s="1"/>
  <c r="L35" i="37"/>
  <c r="M35" i="37" s="1"/>
  <c r="F35" i="38"/>
  <c r="G35" i="38" s="1"/>
  <c r="L35" i="38"/>
  <c r="M35" i="38" s="1"/>
  <c r="F35" i="39"/>
  <c r="G35" i="39" s="1"/>
  <c r="L35" i="39"/>
  <c r="M35" i="39" s="1"/>
  <c r="F35" i="40"/>
  <c r="G35" i="40" s="1"/>
  <c r="L35" i="40"/>
  <c r="M35" i="40" s="1"/>
  <c r="F35" i="41"/>
  <c r="G35" i="41" s="1"/>
  <c r="L35" i="41"/>
  <c r="M35" i="41" s="1"/>
  <c r="F35" i="42"/>
  <c r="G35" i="42" s="1"/>
  <c r="L35" i="42"/>
  <c r="M35" i="42" s="1"/>
  <c r="F35" i="43"/>
  <c r="G35" i="43" s="1"/>
  <c r="L35" i="43"/>
  <c r="M35" i="43" s="1"/>
  <c r="F35" i="44"/>
  <c r="G35" i="44" s="1"/>
  <c r="L35" i="44"/>
  <c r="M35" i="44" s="1"/>
  <c r="F35" i="45"/>
  <c r="G35" i="45" s="1"/>
  <c r="L35" i="45"/>
  <c r="M35" i="45" s="1"/>
  <c r="F35" i="46"/>
  <c r="G35" i="46" s="1"/>
  <c r="L35" i="46"/>
  <c r="M35" i="46" s="1"/>
  <c r="F35" i="47"/>
  <c r="G35" i="47" s="1"/>
  <c r="L35" i="47"/>
  <c r="M35" i="47" s="1"/>
  <c r="F35" i="48"/>
  <c r="G35" i="48" s="1"/>
  <c r="L35" i="48"/>
  <c r="M35" i="48" s="1"/>
  <c r="F35" i="49"/>
  <c r="G35" i="49" s="1"/>
  <c r="L35" i="49"/>
  <c r="M35" i="49" s="1"/>
  <c r="F35" i="50"/>
  <c r="L35" i="50"/>
  <c r="M35" i="50" s="1"/>
  <c r="L53" i="19"/>
  <c r="L52" i="19"/>
  <c r="M52" i="19" s="1"/>
  <c r="L51" i="19"/>
  <c r="M51" i="19" s="1"/>
  <c r="L50" i="19"/>
  <c r="M50" i="19" s="1"/>
  <c r="L49" i="19"/>
  <c r="M49" i="19" s="1"/>
  <c r="L55" i="19"/>
  <c r="L73" i="19"/>
  <c r="L72" i="19"/>
  <c r="L71" i="19"/>
  <c r="L70" i="19"/>
  <c r="L69" i="19"/>
  <c r="L68" i="19"/>
  <c r="L67" i="19"/>
  <c r="L66" i="19"/>
  <c r="L65" i="19"/>
  <c r="L64" i="19"/>
  <c r="L63" i="19"/>
  <c r="L81" i="19"/>
  <c r="L80" i="19"/>
  <c r="L78" i="19"/>
  <c r="L77" i="19"/>
  <c r="L83" i="19"/>
  <c r="F14" i="18"/>
  <c r="F15" i="18"/>
  <c r="F16" i="18"/>
  <c r="F17" i="18"/>
  <c r="F18" i="18"/>
  <c r="F19" i="18"/>
  <c r="F20" i="18"/>
  <c r="F21" i="18"/>
  <c r="F22" i="18"/>
  <c r="F23" i="18"/>
  <c r="F24" i="18"/>
  <c r="F25" i="18"/>
  <c r="F26" i="18"/>
  <c r="F27" i="18"/>
  <c r="F28" i="18"/>
  <c r="F29" i="18"/>
  <c r="F30" i="18"/>
  <c r="F31" i="18"/>
  <c r="F32" i="18"/>
  <c r="F33" i="18"/>
  <c r="F34" i="18"/>
  <c r="F43" i="18"/>
  <c r="F44" i="18"/>
  <c r="F45" i="18"/>
  <c r="F46" i="18"/>
  <c r="F49" i="18"/>
  <c r="F50" i="18"/>
  <c r="F51" i="18"/>
  <c r="F52" i="18"/>
  <c r="F53" i="18"/>
  <c r="F57" i="18"/>
  <c r="F58" i="18"/>
  <c r="F59" i="18"/>
  <c r="F60" i="18"/>
  <c r="F61" i="18"/>
  <c r="F62" i="18"/>
  <c r="F63" i="18"/>
  <c r="F64" i="18"/>
  <c r="F65" i="18"/>
  <c r="F66" i="18"/>
  <c r="F67" i="18"/>
  <c r="F68" i="18"/>
  <c r="F69" i="18"/>
  <c r="F70" i="18"/>
  <c r="F71" i="18"/>
  <c r="F72" i="18"/>
  <c r="F73" i="18"/>
  <c r="F77" i="18"/>
  <c r="F78" i="18"/>
  <c r="F80" i="18"/>
  <c r="F81" i="18"/>
  <c r="F14" i="17"/>
  <c r="F15" i="17"/>
  <c r="F16" i="17"/>
  <c r="F17" i="17"/>
  <c r="F18" i="17"/>
  <c r="F19" i="17"/>
  <c r="F20" i="17"/>
  <c r="F21" i="17"/>
  <c r="F22" i="17"/>
  <c r="F23" i="17"/>
  <c r="F24" i="17"/>
  <c r="F25" i="17"/>
  <c r="F26" i="17"/>
  <c r="F27" i="17"/>
  <c r="F28" i="17"/>
  <c r="F29" i="17"/>
  <c r="F30" i="17"/>
  <c r="F31" i="17"/>
  <c r="F32" i="17"/>
  <c r="F33" i="17"/>
  <c r="F34" i="17"/>
  <c r="F43" i="17"/>
  <c r="F44" i="17"/>
  <c r="F45" i="17"/>
  <c r="F46" i="17"/>
  <c r="F48" i="17"/>
  <c r="F49" i="17"/>
  <c r="G49" i="17" s="1"/>
  <c r="F50" i="17"/>
  <c r="G50" i="17" s="1"/>
  <c r="F51" i="17"/>
  <c r="G51" i="17" s="1"/>
  <c r="F52" i="17"/>
  <c r="G52" i="17" s="1"/>
  <c r="F53" i="17"/>
  <c r="F56" i="17"/>
  <c r="F57" i="17"/>
  <c r="F58" i="17"/>
  <c r="F59" i="17"/>
  <c r="F60" i="17"/>
  <c r="F61" i="17"/>
  <c r="F62" i="17"/>
  <c r="F63" i="17"/>
  <c r="F64" i="17"/>
  <c r="F65" i="17"/>
  <c r="F66" i="17"/>
  <c r="F67" i="17"/>
  <c r="F68" i="17"/>
  <c r="F69" i="17"/>
  <c r="F70" i="17"/>
  <c r="F71" i="17"/>
  <c r="F72" i="17"/>
  <c r="F73" i="17"/>
  <c r="F76" i="17"/>
  <c r="F77" i="17"/>
  <c r="F78" i="17"/>
  <c r="F79" i="17"/>
  <c r="F80" i="17"/>
  <c r="F81" i="17"/>
  <c r="F14" i="16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43" i="16"/>
  <c r="F44" i="16"/>
  <c r="F45" i="16"/>
  <c r="F49" i="16"/>
  <c r="F50" i="16"/>
  <c r="F51" i="16"/>
  <c r="F52" i="16"/>
  <c r="F53" i="16"/>
  <c r="F57" i="16"/>
  <c r="F58" i="16"/>
  <c r="F59" i="16"/>
  <c r="F60" i="16"/>
  <c r="F61" i="16"/>
  <c r="F62" i="16"/>
  <c r="F63" i="16"/>
  <c r="F64" i="16"/>
  <c r="F65" i="16"/>
  <c r="F66" i="16"/>
  <c r="F67" i="16"/>
  <c r="F68" i="16"/>
  <c r="F69" i="16"/>
  <c r="F70" i="16"/>
  <c r="F71" i="16"/>
  <c r="F72" i="16"/>
  <c r="F73" i="16"/>
  <c r="F77" i="16"/>
  <c r="F78" i="16"/>
  <c r="F80" i="16"/>
  <c r="F81" i="16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43" i="14"/>
  <c r="F44" i="14"/>
  <c r="F45" i="14"/>
  <c r="F46" i="14"/>
  <c r="F49" i="14"/>
  <c r="F50" i="14"/>
  <c r="F51" i="14"/>
  <c r="F52" i="14"/>
  <c r="F53" i="14"/>
  <c r="F57" i="14"/>
  <c r="F58" i="14"/>
  <c r="F59" i="14"/>
  <c r="F60" i="14"/>
  <c r="F61" i="14"/>
  <c r="F62" i="14"/>
  <c r="F63" i="14"/>
  <c r="F64" i="14"/>
  <c r="F65" i="14"/>
  <c r="F66" i="14"/>
  <c r="F67" i="14"/>
  <c r="F68" i="14"/>
  <c r="F69" i="14"/>
  <c r="F70" i="14"/>
  <c r="F71" i="14"/>
  <c r="F72" i="14"/>
  <c r="F73" i="14"/>
  <c r="F77" i="14"/>
  <c r="F78" i="14"/>
  <c r="F80" i="14"/>
  <c r="F81" i="14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43" i="13"/>
  <c r="F44" i="13"/>
  <c r="F45" i="13"/>
  <c r="F46" i="13"/>
  <c r="F49" i="13"/>
  <c r="F50" i="13"/>
  <c r="F51" i="13"/>
  <c r="F52" i="13"/>
  <c r="F53" i="13"/>
  <c r="F57" i="13"/>
  <c r="F58" i="13"/>
  <c r="F59" i="13"/>
  <c r="F60" i="13"/>
  <c r="F61" i="13"/>
  <c r="F62" i="13"/>
  <c r="F63" i="13"/>
  <c r="F64" i="13"/>
  <c r="F65" i="13"/>
  <c r="F66" i="13"/>
  <c r="F67" i="13"/>
  <c r="F68" i="13"/>
  <c r="F69" i="13"/>
  <c r="F70" i="13"/>
  <c r="F71" i="13"/>
  <c r="F72" i="13"/>
  <c r="F73" i="13"/>
  <c r="F77" i="13"/>
  <c r="F78" i="13"/>
  <c r="F80" i="13"/>
  <c r="F81" i="13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43" i="12"/>
  <c r="F45" i="12"/>
  <c r="F46" i="12"/>
  <c r="F49" i="12"/>
  <c r="F50" i="12"/>
  <c r="F51" i="12"/>
  <c r="F52" i="12"/>
  <c r="F53" i="12"/>
  <c r="F57" i="12"/>
  <c r="F58" i="12"/>
  <c r="F59" i="12"/>
  <c r="F60" i="12"/>
  <c r="F61" i="12"/>
  <c r="F62" i="12"/>
  <c r="F63" i="12"/>
  <c r="F64" i="12"/>
  <c r="F65" i="12"/>
  <c r="F66" i="12"/>
  <c r="F67" i="12"/>
  <c r="F68" i="12"/>
  <c r="F69" i="12"/>
  <c r="F70" i="12"/>
  <c r="F71" i="12"/>
  <c r="F72" i="12"/>
  <c r="F73" i="12"/>
  <c r="F77" i="12"/>
  <c r="F78" i="12"/>
  <c r="F80" i="12"/>
  <c r="F81" i="12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F32" i="11"/>
  <c r="F33" i="11"/>
  <c r="F34" i="11"/>
  <c r="F43" i="11"/>
  <c r="F45" i="11"/>
  <c r="F46" i="11"/>
  <c r="F49" i="11"/>
  <c r="F50" i="11"/>
  <c r="F51" i="11"/>
  <c r="F52" i="11"/>
  <c r="F53" i="11"/>
  <c r="F57" i="11"/>
  <c r="F58" i="11"/>
  <c r="F59" i="11"/>
  <c r="F60" i="11"/>
  <c r="F61" i="11"/>
  <c r="F62" i="11"/>
  <c r="F63" i="11"/>
  <c r="F64" i="11"/>
  <c r="F65" i="11"/>
  <c r="F66" i="11"/>
  <c r="F67" i="11"/>
  <c r="F68" i="11"/>
  <c r="F69" i="11"/>
  <c r="F70" i="11"/>
  <c r="F71" i="11"/>
  <c r="F72" i="11"/>
  <c r="F73" i="11"/>
  <c r="F77" i="11"/>
  <c r="F78" i="11"/>
  <c r="F80" i="11"/>
  <c r="F81" i="11"/>
  <c r="F14" i="19"/>
  <c r="F15" i="19"/>
  <c r="F16" i="19"/>
  <c r="F17" i="19"/>
  <c r="F18" i="19"/>
  <c r="F19" i="19"/>
  <c r="F20" i="19"/>
  <c r="F21" i="19"/>
  <c r="F22" i="19"/>
  <c r="F23" i="19"/>
  <c r="F24" i="19"/>
  <c r="F25" i="19"/>
  <c r="F26" i="19"/>
  <c r="F27" i="19"/>
  <c r="F28" i="19"/>
  <c r="F29" i="19"/>
  <c r="F30" i="19"/>
  <c r="F31" i="19"/>
  <c r="F32" i="19"/>
  <c r="F33" i="19"/>
  <c r="F34" i="19"/>
  <c r="F43" i="19"/>
  <c r="F45" i="19"/>
  <c r="F46" i="19"/>
  <c r="F49" i="19"/>
  <c r="F50" i="19"/>
  <c r="F51" i="19"/>
  <c r="F52" i="19"/>
  <c r="F53" i="19"/>
  <c r="F57" i="19"/>
  <c r="F58" i="19"/>
  <c r="F59" i="19"/>
  <c r="F60" i="19"/>
  <c r="F61" i="19"/>
  <c r="F62" i="19"/>
  <c r="F63" i="19"/>
  <c r="F64" i="19"/>
  <c r="F65" i="19"/>
  <c r="F66" i="19"/>
  <c r="F67" i="19"/>
  <c r="F68" i="19"/>
  <c r="F69" i="19"/>
  <c r="F70" i="19"/>
  <c r="F71" i="19"/>
  <c r="F72" i="19"/>
  <c r="F73" i="19"/>
  <c r="F77" i="19"/>
  <c r="F78" i="19"/>
  <c r="F80" i="19"/>
  <c r="F81" i="19"/>
  <c r="F13" i="18"/>
  <c r="F13" i="17"/>
  <c r="F13" i="16"/>
  <c r="F13" i="14"/>
  <c r="F13" i="13"/>
  <c r="F13" i="12"/>
  <c r="F13" i="11"/>
  <c r="F13" i="19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43" i="1"/>
  <c r="B45" i="1"/>
  <c r="B49" i="1"/>
  <c r="B50" i="1"/>
  <c r="B51" i="1"/>
  <c r="B52" i="1"/>
  <c r="B53" i="1"/>
  <c r="B55" i="1"/>
  <c r="B57" i="1"/>
  <c r="B58" i="1"/>
  <c r="B59" i="1"/>
  <c r="B60" i="1"/>
  <c r="B61" i="1"/>
  <c r="B62" i="1"/>
  <c r="B64" i="1"/>
  <c r="B65" i="1"/>
  <c r="B66" i="1"/>
  <c r="B67" i="1"/>
  <c r="B68" i="1"/>
  <c r="B69" i="1"/>
  <c r="B70" i="1"/>
  <c r="B71" i="1"/>
  <c r="B72" i="1"/>
  <c r="B73" i="1"/>
  <c r="B77" i="1"/>
  <c r="B78" i="1"/>
  <c r="B80" i="1"/>
  <c r="B81" i="1"/>
  <c r="B83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43" i="1"/>
  <c r="D45" i="1"/>
  <c r="D49" i="1"/>
  <c r="D50" i="1"/>
  <c r="D51" i="1"/>
  <c r="D52" i="1"/>
  <c r="D53" i="1"/>
  <c r="D55" i="1"/>
  <c r="F55" i="1" s="1"/>
  <c r="E55" i="1" s="1"/>
  <c r="D57" i="1"/>
  <c r="D58" i="1"/>
  <c r="D59" i="1"/>
  <c r="D60" i="1"/>
  <c r="D61" i="1"/>
  <c r="D62" i="1"/>
  <c r="D64" i="1"/>
  <c r="D65" i="1"/>
  <c r="D66" i="1"/>
  <c r="D67" i="1"/>
  <c r="D68" i="1"/>
  <c r="D69" i="1"/>
  <c r="D70" i="1"/>
  <c r="D71" i="1"/>
  <c r="D72" i="1"/>
  <c r="D73" i="1"/>
  <c r="D77" i="1"/>
  <c r="D78" i="1"/>
  <c r="D80" i="1"/>
  <c r="D81" i="1"/>
  <c r="D83" i="1"/>
  <c r="L83" i="3"/>
  <c r="F83" i="3"/>
  <c r="L81" i="3"/>
  <c r="F81" i="3"/>
  <c r="L80" i="3"/>
  <c r="F80" i="3"/>
  <c r="L78" i="3"/>
  <c r="F78" i="3"/>
  <c r="L77" i="3"/>
  <c r="F77" i="3"/>
  <c r="L73" i="3"/>
  <c r="F73" i="3"/>
  <c r="L72" i="3"/>
  <c r="F72" i="3"/>
  <c r="L71" i="3"/>
  <c r="F71" i="3"/>
  <c r="L70" i="3"/>
  <c r="F70" i="3"/>
  <c r="L69" i="3"/>
  <c r="F69" i="3"/>
  <c r="L68" i="3"/>
  <c r="F68" i="3"/>
  <c r="L67" i="3"/>
  <c r="F67" i="3"/>
  <c r="L66" i="3"/>
  <c r="F66" i="3"/>
  <c r="L65" i="3"/>
  <c r="F65" i="3"/>
  <c r="L64" i="3"/>
  <c r="F64" i="3"/>
  <c r="L63" i="3"/>
  <c r="L62" i="3"/>
  <c r="F62" i="3"/>
  <c r="L61" i="3"/>
  <c r="F61" i="3"/>
  <c r="L60" i="3"/>
  <c r="F60" i="3"/>
  <c r="L59" i="3"/>
  <c r="F59" i="3"/>
  <c r="L58" i="3"/>
  <c r="F58" i="3"/>
  <c r="L57" i="3"/>
  <c r="F57" i="3"/>
  <c r="L55" i="3"/>
  <c r="F55" i="3"/>
  <c r="F53" i="3"/>
  <c r="M52" i="3"/>
  <c r="F52" i="3"/>
  <c r="G52" i="3" s="1"/>
  <c r="M51" i="3"/>
  <c r="F51" i="3"/>
  <c r="G51" i="3" s="1"/>
  <c r="M50" i="3"/>
  <c r="F50" i="3"/>
  <c r="G50" i="3" s="1"/>
  <c r="M49" i="3"/>
  <c r="F49" i="3"/>
  <c r="G49" i="3" s="1"/>
  <c r="F46" i="3"/>
  <c r="F45" i="3"/>
  <c r="F43" i="3"/>
  <c r="L34" i="3"/>
  <c r="F34" i="3"/>
  <c r="L33" i="3"/>
  <c r="F33" i="3"/>
  <c r="L32" i="3"/>
  <c r="F32" i="3"/>
  <c r="L31" i="3"/>
  <c r="F31" i="3"/>
  <c r="L30" i="3"/>
  <c r="F30" i="3"/>
  <c r="L29" i="3"/>
  <c r="F29" i="3"/>
  <c r="L28" i="3"/>
  <c r="F28" i="3"/>
  <c r="L27" i="3"/>
  <c r="F27" i="3"/>
  <c r="L26" i="3"/>
  <c r="F26" i="3"/>
  <c r="L25" i="3"/>
  <c r="F25" i="3"/>
  <c r="L24" i="3"/>
  <c r="F24" i="3"/>
  <c r="L23" i="3"/>
  <c r="F23" i="3"/>
  <c r="L22" i="3"/>
  <c r="F22" i="3"/>
  <c r="L21" i="3"/>
  <c r="F21" i="3"/>
  <c r="L20" i="3"/>
  <c r="F20" i="3"/>
  <c r="L19" i="3"/>
  <c r="F19" i="3"/>
  <c r="L18" i="3"/>
  <c r="F18" i="3"/>
  <c r="L17" i="3"/>
  <c r="F17" i="3"/>
  <c r="L16" i="3"/>
  <c r="F16" i="3"/>
  <c r="L14" i="3"/>
  <c r="F14" i="3"/>
  <c r="L13" i="3"/>
  <c r="F13" i="3"/>
  <c r="L15" i="3"/>
  <c r="F15" i="3"/>
  <c r="L62" i="26"/>
  <c r="L61" i="26"/>
  <c r="L60" i="26"/>
  <c r="L59" i="26"/>
  <c r="L58" i="26"/>
  <c r="L57" i="26"/>
  <c r="L15" i="26"/>
  <c r="L62" i="27"/>
  <c r="L61" i="27"/>
  <c r="L60" i="27"/>
  <c r="L59" i="27"/>
  <c r="L58" i="27"/>
  <c r="L57" i="27"/>
  <c r="L15" i="27"/>
  <c r="F15" i="27"/>
  <c r="M52" i="28"/>
  <c r="L62" i="28"/>
  <c r="L61" i="28"/>
  <c r="L60" i="28"/>
  <c r="L59" i="28"/>
  <c r="L58" i="28"/>
  <c r="L57" i="28"/>
  <c r="L15" i="28"/>
  <c r="L81" i="31"/>
  <c r="L80" i="31"/>
  <c r="L78" i="31"/>
  <c r="L77" i="31"/>
  <c r="L73" i="31"/>
  <c r="L72" i="31"/>
  <c r="L71" i="31"/>
  <c r="L70" i="31"/>
  <c r="L69" i="31"/>
  <c r="L68" i="31"/>
  <c r="L67" i="31"/>
  <c r="L66" i="31"/>
  <c r="L65" i="31"/>
  <c r="L64" i="31"/>
  <c r="L53" i="31"/>
  <c r="L52" i="31"/>
  <c r="M52" i="31"/>
  <c r="L51" i="31"/>
  <c r="M51" i="31" s="1"/>
  <c r="L50" i="31"/>
  <c r="M50" i="31" s="1"/>
  <c r="L49" i="31"/>
  <c r="M49" i="31" s="1"/>
  <c r="L46" i="31"/>
  <c r="L45" i="31"/>
  <c r="L43" i="31"/>
  <c r="L34" i="31"/>
  <c r="L29" i="31"/>
  <c r="L28" i="31"/>
  <c r="L26" i="31"/>
  <c r="L27" i="31"/>
  <c r="L25" i="31"/>
  <c r="L24" i="31"/>
  <c r="L23" i="31"/>
  <c r="L22" i="31"/>
  <c r="L21" i="31"/>
  <c r="L20" i="31"/>
  <c r="L19" i="31"/>
  <c r="L18" i="31"/>
  <c r="L17" i="31"/>
  <c r="L16" i="31"/>
  <c r="L14" i="31"/>
  <c r="L13" i="31"/>
  <c r="L30" i="31"/>
  <c r="L31" i="31"/>
  <c r="L32" i="31"/>
  <c r="L33" i="31"/>
  <c r="L55" i="31"/>
  <c r="L83" i="31"/>
  <c r="L62" i="31"/>
  <c r="L61" i="31"/>
  <c r="L60" i="31"/>
  <c r="L59" i="31"/>
  <c r="L58" i="31"/>
  <c r="L57" i="31"/>
  <c r="L15" i="31"/>
  <c r="F15" i="31"/>
  <c r="H81" i="32"/>
  <c r="H81" i="53" s="1"/>
  <c r="J81" i="32"/>
  <c r="J81" i="53" s="1"/>
  <c r="H80" i="32"/>
  <c r="H80" i="53" s="1"/>
  <c r="J80" i="32"/>
  <c r="J80" i="53" s="1"/>
  <c r="H78" i="32"/>
  <c r="H78" i="53" s="1"/>
  <c r="J78" i="32"/>
  <c r="J78" i="53" s="1"/>
  <c r="H77" i="32"/>
  <c r="H77" i="53" s="1"/>
  <c r="J77" i="32"/>
  <c r="J77" i="53" s="1"/>
  <c r="H73" i="32"/>
  <c r="H73" i="53" s="1"/>
  <c r="J73" i="32"/>
  <c r="H72" i="32"/>
  <c r="H72" i="53" s="1"/>
  <c r="J72" i="32"/>
  <c r="J72" i="53" s="1"/>
  <c r="H71" i="32"/>
  <c r="J71" i="32"/>
  <c r="J71" i="53" s="1"/>
  <c r="H70" i="32"/>
  <c r="H70" i="53" s="1"/>
  <c r="J70" i="32"/>
  <c r="J70" i="53" s="1"/>
  <c r="H68" i="32"/>
  <c r="H68" i="53" s="1"/>
  <c r="J68" i="32"/>
  <c r="J68" i="53" s="1"/>
  <c r="H67" i="32"/>
  <c r="J67" i="32"/>
  <c r="J67" i="53" s="1"/>
  <c r="H66" i="32"/>
  <c r="H66" i="53" s="1"/>
  <c r="J66" i="32"/>
  <c r="J66" i="53" s="1"/>
  <c r="H65" i="32"/>
  <c r="H65" i="53" s="1"/>
  <c r="J65" i="32"/>
  <c r="J65" i="53" s="1"/>
  <c r="H64" i="32"/>
  <c r="H64" i="53" s="1"/>
  <c r="J64" i="32"/>
  <c r="H62" i="32"/>
  <c r="H62" i="53" s="1"/>
  <c r="H60" i="32"/>
  <c r="H60" i="53" s="1"/>
  <c r="H59" i="32"/>
  <c r="H59" i="53" s="1"/>
  <c r="H58" i="32"/>
  <c r="H57" i="32"/>
  <c r="H57" i="53" s="1"/>
  <c r="J62" i="32"/>
  <c r="J60" i="32"/>
  <c r="J60" i="53" s="1"/>
  <c r="J59" i="32"/>
  <c r="J59" i="53" s="1"/>
  <c r="J58" i="32"/>
  <c r="J57" i="32"/>
  <c r="J57" i="53" s="1"/>
  <c r="J61" i="32"/>
  <c r="J61" i="53" s="1"/>
  <c r="H69" i="32"/>
  <c r="J69" i="32"/>
  <c r="J69" i="53" s="1"/>
  <c r="H53" i="32"/>
  <c r="J53" i="32"/>
  <c r="J53" i="53" s="1"/>
  <c r="H52" i="32"/>
  <c r="H52" i="53" s="1"/>
  <c r="J52" i="32"/>
  <c r="J52" i="53" s="1"/>
  <c r="H51" i="32"/>
  <c r="H51" i="53" s="1"/>
  <c r="J51" i="32"/>
  <c r="J51" i="53" s="1"/>
  <c r="H50" i="32"/>
  <c r="J50" i="32"/>
  <c r="J50" i="53" s="1"/>
  <c r="H49" i="32"/>
  <c r="H49" i="53" s="1"/>
  <c r="J49" i="32"/>
  <c r="J49" i="53" s="1"/>
  <c r="J45" i="32"/>
  <c r="J45" i="53" s="1"/>
  <c r="J43" i="32"/>
  <c r="J43" i="53" s="1"/>
  <c r="H34" i="32"/>
  <c r="H34" i="53" s="1"/>
  <c r="J34" i="32"/>
  <c r="H29" i="32"/>
  <c r="H29" i="53" s="1"/>
  <c r="J29" i="32"/>
  <c r="J29" i="53" s="1"/>
  <c r="H28" i="32"/>
  <c r="H28" i="53" s="1"/>
  <c r="J28" i="32"/>
  <c r="J28" i="53" s="1"/>
  <c r="H26" i="32"/>
  <c r="H26" i="53" s="1"/>
  <c r="J26" i="32"/>
  <c r="H27" i="32"/>
  <c r="H27" i="53" s="1"/>
  <c r="J27" i="32"/>
  <c r="J27" i="53" s="1"/>
  <c r="H25" i="32"/>
  <c r="H25" i="53" s="1"/>
  <c r="J25" i="32"/>
  <c r="J25" i="53" s="1"/>
  <c r="H24" i="32"/>
  <c r="H24" i="53" s="1"/>
  <c r="J24" i="32"/>
  <c r="J24" i="53" s="1"/>
  <c r="H23" i="32"/>
  <c r="H23" i="53" s="1"/>
  <c r="J23" i="32"/>
  <c r="J23" i="53" s="1"/>
  <c r="H22" i="32"/>
  <c r="H22" i="53" s="1"/>
  <c r="J22" i="32"/>
  <c r="J22" i="53" s="1"/>
  <c r="H21" i="32"/>
  <c r="H21" i="53" s="1"/>
  <c r="J21" i="32"/>
  <c r="J21" i="53" s="1"/>
  <c r="H20" i="32"/>
  <c r="J20" i="32"/>
  <c r="J20" i="53" s="1"/>
  <c r="H19" i="32"/>
  <c r="H19" i="53" s="1"/>
  <c r="J19" i="32"/>
  <c r="H18" i="32"/>
  <c r="H18" i="53" s="1"/>
  <c r="J18" i="32"/>
  <c r="J18" i="53" s="1"/>
  <c r="H17" i="32"/>
  <c r="H17" i="53" s="1"/>
  <c r="J17" i="32"/>
  <c r="J17" i="53" s="1"/>
  <c r="H16" i="32"/>
  <c r="H16" i="53" s="1"/>
  <c r="J16" i="32"/>
  <c r="J14" i="32"/>
  <c r="J14" i="53" s="1"/>
  <c r="J13" i="32"/>
  <c r="H30" i="32"/>
  <c r="H30" i="53" s="1"/>
  <c r="J30" i="32"/>
  <c r="H31" i="32"/>
  <c r="H31" i="53" s="1"/>
  <c r="J31" i="32"/>
  <c r="J31" i="53" s="1"/>
  <c r="H32" i="32"/>
  <c r="H32" i="53" s="1"/>
  <c r="J32" i="32"/>
  <c r="H55" i="32"/>
  <c r="H55" i="53" s="1"/>
  <c r="J55" i="32"/>
  <c r="J55" i="53" s="1"/>
  <c r="H83" i="32"/>
  <c r="H83" i="53" s="1"/>
  <c r="J83" i="32"/>
  <c r="H61" i="32"/>
  <c r="H61" i="53" s="1"/>
  <c r="H33" i="32"/>
  <c r="H33" i="53" s="1"/>
  <c r="J33" i="32"/>
  <c r="J33" i="53" s="1"/>
  <c r="B34" i="32"/>
  <c r="D34" i="32"/>
  <c r="B29" i="32"/>
  <c r="B29" i="53" s="1"/>
  <c r="D29" i="32"/>
  <c r="D29" i="53" s="1"/>
  <c r="B28" i="32"/>
  <c r="B28" i="53" s="1"/>
  <c r="D28" i="32"/>
  <c r="D28" i="53" s="1"/>
  <c r="B26" i="32"/>
  <c r="B26" i="53" s="1"/>
  <c r="D26" i="32"/>
  <c r="D26" i="53" s="1"/>
  <c r="B27" i="32"/>
  <c r="B27" i="53" s="1"/>
  <c r="D27" i="32"/>
  <c r="B25" i="32"/>
  <c r="D25" i="32"/>
  <c r="D25" i="53" s="1"/>
  <c r="B24" i="32"/>
  <c r="B24" i="53" s="1"/>
  <c r="D24" i="32"/>
  <c r="D24" i="53" s="1"/>
  <c r="B23" i="32"/>
  <c r="B23" i="53" s="1"/>
  <c r="D23" i="32"/>
  <c r="D23" i="53" s="1"/>
  <c r="B22" i="32"/>
  <c r="B22" i="53" s="1"/>
  <c r="D22" i="32"/>
  <c r="D22" i="53" s="1"/>
  <c r="B21" i="32"/>
  <c r="B21" i="53" s="1"/>
  <c r="D21" i="32"/>
  <c r="D21" i="53" s="1"/>
  <c r="B20" i="32"/>
  <c r="B20" i="53" s="1"/>
  <c r="D20" i="32"/>
  <c r="B19" i="32"/>
  <c r="B19" i="53" s="1"/>
  <c r="D19" i="32"/>
  <c r="B18" i="32"/>
  <c r="B18" i="53" s="1"/>
  <c r="D18" i="32"/>
  <c r="D18" i="53" s="1"/>
  <c r="B17" i="32"/>
  <c r="B17" i="53" s="1"/>
  <c r="D17" i="32"/>
  <c r="B16" i="32"/>
  <c r="D16" i="32"/>
  <c r="D16" i="53" s="1"/>
  <c r="B30" i="32"/>
  <c r="B30" i="53" s="1"/>
  <c r="D30" i="32"/>
  <c r="D30" i="53" s="1"/>
  <c r="B31" i="32"/>
  <c r="B31" i="53" s="1"/>
  <c r="D31" i="32"/>
  <c r="D31" i="53" s="1"/>
  <c r="B32" i="32"/>
  <c r="B32" i="53" s="1"/>
  <c r="D32" i="32"/>
  <c r="D32" i="53" s="1"/>
  <c r="B33" i="32"/>
  <c r="D33" i="32"/>
  <c r="D33" i="53" s="1"/>
  <c r="L46" i="54"/>
  <c r="K46" i="54"/>
  <c r="L62" i="24"/>
  <c r="L61" i="24"/>
  <c r="L60" i="24"/>
  <c r="L59" i="24"/>
  <c r="L58" i="24"/>
  <c r="L57" i="24"/>
  <c r="L15" i="24"/>
  <c r="L62" i="50"/>
  <c r="L61" i="50"/>
  <c r="L60" i="50"/>
  <c r="L59" i="50"/>
  <c r="L58" i="50"/>
  <c r="L57" i="50"/>
  <c r="L15" i="50"/>
  <c r="F15" i="50"/>
  <c r="F81" i="49"/>
  <c r="F80" i="49"/>
  <c r="F78" i="49"/>
  <c r="F77" i="49"/>
  <c r="F73" i="49"/>
  <c r="F72" i="49"/>
  <c r="F71" i="49"/>
  <c r="F70" i="49"/>
  <c r="F69" i="49"/>
  <c r="F68" i="49"/>
  <c r="F67" i="49"/>
  <c r="F66" i="49"/>
  <c r="F65" i="49"/>
  <c r="F64" i="49"/>
  <c r="F62" i="49"/>
  <c r="F60" i="49"/>
  <c r="F59" i="49"/>
  <c r="F58" i="49"/>
  <c r="F57" i="49"/>
  <c r="F61" i="49"/>
  <c r="F53" i="49"/>
  <c r="F52" i="49"/>
  <c r="G52" i="49" s="1"/>
  <c r="F51" i="49"/>
  <c r="G51" i="49" s="1"/>
  <c r="F50" i="49"/>
  <c r="F49" i="49"/>
  <c r="G49" i="49" s="1"/>
  <c r="F46" i="49"/>
  <c r="F45" i="49"/>
  <c r="F43" i="49"/>
  <c r="F34" i="49"/>
  <c r="F29" i="49"/>
  <c r="F28" i="49"/>
  <c r="F26" i="49"/>
  <c r="F27" i="49"/>
  <c r="F25" i="49"/>
  <c r="F24" i="49"/>
  <c r="F23" i="49"/>
  <c r="F22" i="49"/>
  <c r="F21" i="49"/>
  <c r="F20" i="49"/>
  <c r="F19" i="49"/>
  <c r="F18" i="49"/>
  <c r="F17" i="49"/>
  <c r="F16" i="49"/>
  <c r="F14" i="49"/>
  <c r="F13" i="49"/>
  <c r="F30" i="49"/>
  <c r="F31" i="49"/>
  <c r="F32" i="49"/>
  <c r="F33" i="49"/>
  <c r="F55" i="49"/>
  <c r="F83" i="49"/>
  <c r="L62" i="49"/>
  <c r="L61" i="49"/>
  <c r="L60" i="49"/>
  <c r="L59" i="49"/>
  <c r="L58" i="49"/>
  <c r="L57" i="49"/>
  <c r="L15" i="49"/>
  <c r="F15" i="49"/>
  <c r="M49" i="48"/>
  <c r="L62" i="48"/>
  <c r="L61" i="48"/>
  <c r="L60" i="48"/>
  <c r="L59" i="48"/>
  <c r="L58" i="48"/>
  <c r="L57" i="48"/>
  <c r="L15" i="48"/>
  <c r="F15" i="48"/>
  <c r="L81" i="47"/>
  <c r="L80" i="47"/>
  <c r="L78" i="47"/>
  <c r="L77" i="47"/>
  <c r="L73" i="47"/>
  <c r="L72" i="47"/>
  <c r="L71" i="47"/>
  <c r="L70" i="47"/>
  <c r="L69" i="47"/>
  <c r="L68" i="47"/>
  <c r="L67" i="47"/>
  <c r="L66" i="47"/>
  <c r="L65" i="47"/>
  <c r="L64" i="47"/>
  <c r="L63" i="47"/>
  <c r="L53" i="47"/>
  <c r="L52" i="47"/>
  <c r="M52" i="47" s="1"/>
  <c r="L51" i="47"/>
  <c r="M51" i="47" s="1"/>
  <c r="L50" i="47"/>
  <c r="L49" i="47"/>
  <c r="M49" i="47" s="1"/>
  <c r="L46" i="47"/>
  <c r="L45" i="47"/>
  <c r="L43" i="47"/>
  <c r="L34" i="47"/>
  <c r="L29" i="47"/>
  <c r="L28" i="47"/>
  <c r="L26" i="47"/>
  <c r="L27" i="47"/>
  <c r="L25" i="47"/>
  <c r="L24" i="47"/>
  <c r="L23" i="47"/>
  <c r="L22" i="47"/>
  <c r="L21" i="47"/>
  <c r="L20" i="47"/>
  <c r="L19" i="47"/>
  <c r="L18" i="47"/>
  <c r="L17" i="47"/>
  <c r="L16" i="47"/>
  <c r="L14" i="47"/>
  <c r="L13" i="47"/>
  <c r="L30" i="47"/>
  <c r="L31" i="47"/>
  <c r="L32" i="47"/>
  <c r="L33" i="47"/>
  <c r="L55" i="47"/>
  <c r="L83" i="47"/>
  <c r="F81" i="47"/>
  <c r="F80" i="47"/>
  <c r="F78" i="47"/>
  <c r="F77" i="47"/>
  <c r="F73" i="47"/>
  <c r="F72" i="47"/>
  <c r="F71" i="47"/>
  <c r="F70" i="47"/>
  <c r="F69" i="47"/>
  <c r="F68" i="47"/>
  <c r="F67" i="47"/>
  <c r="F66" i="47"/>
  <c r="F65" i="47"/>
  <c r="F64" i="47"/>
  <c r="F62" i="47"/>
  <c r="F60" i="47"/>
  <c r="F59" i="47"/>
  <c r="F58" i="47"/>
  <c r="F57" i="47"/>
  <c r="F61" i="47"/>
  <c r="F53" i="47"/>
  <c r="F52" i="47"/>
  <c r="F51" i="47"/>
  <c r="G51" i="47" s="1"/>
  <c r="F50" i="47"/>
  <c r="G50" i="47" s="1"/>
  <c r="F49" i="47"/>
  <c r="G49" i="47" s="1"/>
  <c r="F46" i="47"/>
  <c r="F45" i="47"/>
  <c r="F43" i="47"/>
  <c r="F34" i="47"/>
  <c r="F29" i="47"/>
  <c r="F28" i="47"/>
  <c r="F26" i="47"/>
  <c r="F27" i="47"/>
  <c r="F25" i="47"/>
  <c r="F24" i="47"/>
  <c r="F23" i="47"/>
  <c r="F22" i="47"/>
  <c r="F21" i="47"/>
  <c r="F20" i="47"/>
  <c r="F19" i="47"/>
  <c r="F18" i="47"/>
  <c r="F17" i="47"/>
  <c r="F16" i="47"/>
  <c r="F14" i="47"/>
  <c r="F13" i="47"/>
  <c r="F30" i="47"/>
  <c r="F31" i="47"/>
  <c r="F32" i="47"/>
  <c r="F33" i="47"/>
  <c r="F55" i="47"/>
  <c r="F83" i="47"/>
  <c r="L62" i="47"/>
  <c r="L61" i="47"/>
  <c r="L60" i="47"/>
  <c r="L59" i="47"/>
  <c r="L58" i="47"/>
  <c r="L57" i="47"/>
  <c r="L15" i="47"/>
  <c r="F15" i="47"/>
  <c r="L81" i="46"/>
  <c r="L80" i="46"/>
  <c r="L78" i="46"/>
  <c r="L77" i="46"/>
  <c r="L73" i="46"/>
  <c r="L72" i="46"/>
  <c r="L71" i="46"/>
  <c r="L70" i="46"/>
  <c r="L69" i="46"/>
  <c r="L68" i="46"/>
  <c r="L67" i="46"/>
  <c r="L66" i="46"/>
  <c r="L65" i="46"/>
  <c r="L64" i="46"/>
  <c r="L63" i="46"/>
  <c r="L53" i="46"/>
  <c r="L52" i="46"/>
  <c r="M52" i="46" s="1"/>
  <c r="L51" i="46"/>
  <c r="M51" i="46" s="1"/>
  <c r="L50" i="46"/>
  <c r="L49" i="46"/>
  <c r="M49" i="46" s="1"/>
  <c r="L46" i="46"/>
  <c r="L45" i="46"/>
  <c r="L43" i="46"/>
  <c r="L34" i="46"/>
  <c r="L29" i="46"/>
  <c r="L28" i="46"/>
  <c r="L26" i="46"/>
  <c r="L27" i="46"/>
  <c r="L25" i="46"/>
  <c r="L24" i="46"/>
  <c r="L23" i="46"/>
  <c r="L22" i="46"/>
  <c r="L21" i="46"/>
  <c r="L20" i="46"/>
  <c r="L19" i="46"/>
  <c r="L18" i="46"/>
  <c r="L17" i="46"/>
  <c r="L16" i="46"/>
  <c r="L14" i="46"/>
  <c r="L13" i="46"/>
  <c r="L30" i="46"/>
  <c r="L31" i="46"/>
  <c r="L32" i="46"/>
  <c r="L33" i="46"/>
  <c r="L55" i="46"/>
  <c r="L83" i="46"/>
  <c r="L62" i="46"/>
  <c r="L61" i="46"/>
  <c r="L60" i="46"/>
  <c r="L59" i="46"/>
  <c r="L58" i="46"/>
  <c r="L57" i="46"/>
  <c r="L15" i="46"/>
  <c r="F15" i="46"/>
  <c r="F81" i="45"/>
  <c r="F80" i="45"/>
  <c r="F78" i="45"/>
  <c r="F77" i="45"/>
  <c r="F73" i="45"/>
  <c r="F72" i="45"/>
  <c r="F71" i="45"/>
  <c r="F70" i="45"/>
  <c r="F69" i="45"/>
  <c r="F68" i="45"/>
  <c r="F67" i="45"/>
  <c r="F66" i="45"/>
  <c r="F65" i="45"/>
  <c r="F64" i="45"/>
  <c r="F62" i="45"/>
  <c r="F60" i="45"/>
  <c r="F59" i="45"/>
  <c r="F58" i="45"/>
  <c r="F57" i="45"/>
  <c r="F61" i="45"/>
  <c r="F53" i="45"/>
  <c r="F52" i="45"/>
  <c r="G52" i="45" s="1"/>
  <c r="F51" i="45"/>
  <c r="G51" i="45" s="1"/>
  <c r="F50" i="45"/>
  <c r="G50" i="45" s="1"/>
  <c r="F49" i="45"/>
  <c r="G49" i="45" s="1"/>
  <c r="F46" i="45"/>
  <c r="F45" i="45"/>
  <c r="F43" i="45"/>
  <c r="F34" i="45"/>
  <c r="F29" i="45"/>
  <c r="F28" i="45"/>
  <c r="F26" i="45"/>
  <c r="F27" i="45"/>
  <c r="F25" i="45"/>
  <c r="F24" i="45"/>
  <c r="F23" i="45"/>
  <c r="F22" i="45"/>
  <c r="F21" i="45"/>
  <c r="F20" i="45"/>
  <c r="F19" i="45"/>
  <c r="F18" i="45"/>
  <c r="F17" i="45"/>
  <c r="F16" i="45"/>
  <c r="F14" i="45"/>
  <c r="F13" i="45"/>
  <c r="F30" i="45"/>
  <c r="F31" i="45"/>
  <c r="F32" i="45"/>
  <c r="F33" i="45"/>
  <c r="F55" i="45"/>
  <c r="F83" i="45"/>
  <c r="L62" i="45"/>
  <c r="L61" i="45"/>
  <c r="L60" i="45"/>
  <c r="L59" i="45"/>
  <c r="L58" i="45"/>
  <c r="L57" i="45"/>
  <c r="L15" i="45"/>
  <c r="F15" i="45"/>
  <c r="L81" i="44"/>
  <c r="L80" i="44"/>
  <c r="L78" i="44"/>
  <c r="L77" i="44"/>
  <c r="L73" i="44"/>
  <c r="L72" i="44"/>
  <c r="L71" i="44"/>
  <c r="L70" i="44"/>
  <c r="L69" i="44"/>
  <c r="L68" i="44"/>
  <c r="L67" i="44"/>
  <c r="L66" i="44"/>
  <c r="L65" i="44"/>
  <c r="L64" i="44"/>
  <c r="L63" i="44"/>
  <c r="L53" i="44"/>
  <c r="L52" i="44"/>
  <c r="L51" i="44"/>
  <c r="M51" i="44" s="1"/>
  <c r="L50" i="44"/>
  <c r="M50" i="44" s="1"/>
  <c r="L49" i="44"/>
  <c r="M49" i="44" s="1"/>
  <c r="L46" i="44"/>
  <c r="L45" i="44"/>
  <c r="L43" i="44"/>
  <c r="L34" i="44"/>
  <c r="L29" i="44"/>
  <c r="L28" i="44"/>
  <c r="L26" i="44"/>
  <c r="L27" i="44"/>
  <c r="L25" i="44"/>
  <c r="L24" i="44"/>
  <c r="L23" i="44"/>
  <c r="L22" i="44"/>
  <c r="L21" i="44"/>
  <c r="L20" i="44"/>
  <c r="L19" i="44"/>
  <c r="L18" i="44"/>
  <c r="L17" i="44"/>
  <c r="L16" i="44"/>
  <c r="L14" i="44"/>
  <c r="L13" i="44"/>
  <c r="L30" i="44"/>
  <c r="L31" i="44"/>
  <c r="L32" i="44"/>
  <c r="L33" i="44"/>
  <c r="L55" i="44"/>
  <c r="L83" i="44"/>
  <c r="F81" i="44"/>
  <c r="F80" i="44"/>
  <c r="F78" i="44"/>
  <c r="F77" i="44"/>
  <c r="F73" i="44"/>
  <c r="F72" i="44"/>
  <c r="F71" i="44"/>
  <c r="F70" i="44"/>
  <c r="F69" i="44"/>
  <c r="F68" i="44"/>
  <c r="F67" i="44"/>
  <c r="F66" i="44"/>
  <c r="F65" i="44"/>
  <c r="F64" i="44"/>
  <c r="F62" i="44"/>
  <c r="F60" i="44"/>
  <c r="F59" i="44"/>
  <c r="F58" i="44"/>
  <c r="F57" i="44"/>
  <c r="F61" i="44"/>
  <c r="F53" i="44"/>
  <c r="F52" i="44"/>
  <c r="F51" i="44"/>
  <c r="G51" i="44" s="1"/>
  <c r="F50" i="44"/>
  <c r="G50" i="44" s="1"/>
  <c r="F49" i="44"/>
  <c r="G49" i="44" s="1"/>
  <c r="F46" i="44"/>
  <c r="F45" i="44"/>
  <c r="F43" i="44"/>
  <c r="F34" i="44"/>
  <c r="F29" i="44"/>
  <c r="F28" i="44"/>
  <c r="F26" i="44"/>
  <c r="F27" i="44"/>
  <c r="F25" i="44"/>
  <c r="F24" i="44"/>
  <c r="F23" i="44"/>
  <c r="F22" i="44"/>
  <c r="F21" i="44"/>
  <c r="F20" i="44"/>
  <c r="F19" i="44"/>
  <c r="F18" i="44"/>
  <c r="F17" i="44"/>
  <c r="F16" i="44"/>
  <c r="F14" i="44"/>
  <c r="F13" i="44"/>
  <c r="F30" i="44"/>
  <c r="F31" i="44"/>
  <c r="F32" i="44"/>
  <c r="F33" i="44"/>
  <c r="F55" i="44"/>
  <c r="F83" i="44"/>
  <c r="L62" i="44"/>
  <c r="L61" i="44"/>
  <c r="L60" i="44"/>
  <c r="L59" i="44"/>
  <c r="L58" i="44"/>
  <c r="L57" i="44"/>
  <c r="L15" i="44"/>
  <c r="F15" i="44"/>
  <c r="M50" i="43"/>
  <c r="L62" i="43"/>
  <c r="L61" i="43"/>
  <c r="L60" i="43"/>
  <c r="L59" i="43"/>
  <c r="L58" i="43"/>
  <c r="L57" i="43"/>
  <c r="L15" i="43"/>
  <c r="F15" i="43"/>
  <c r="L81" i="42"/>
  <c r="L80" i="42"/>
  <c r="L78" i="42"/>
  <c r="L77" i="42"/>
  <c r="L73" i="42"/>
  <c r="L72" i="42"/>
  <c r="L71" i="42"/>
  <c r="L70" i="42"/>
  <c r="L69" i="42"/>
  <c r="L68" i="42"/>
  <c r="L67" i="42"/>
  <c r="L66" i="42"/>
  <c r="L65" i="42"/>
  <c r="L64" i="42"/>
  <c r="L63" i="42"/>
  <c r="L53" i="42"/>
  <c r="L52" i="42"/>
  <c r="M52" i="42" s="1"/>
  <c r="L51" i="42"/>
  <c r="M51" i="42" s="1"/>
  <c r="L50" i="42"/>
  <c r="L49" i="42"/>
  <c r="M49" i="42" s="1"/>
  <c r="L46" i="42"/>
  <c r="L45" i="42"/>
  <c r="L43" i="42"/>
  <c r="L34" i="42"/>
  <c r="L29" i="42"/>
  <c r="L28" i="42"/>
  <c r="L26" i="42"/>
  <c r="L27" i="42"/>
  <c r="L25" i="42"/>
  <c r="L24" i="42"/>
  <c r="L23" i="42"/>
  <c r="L22" i="42"/>
  <c r="L21" i="42"/>
  <c r="L20" i="42"/>
  <c r="L19" i="42"/>
  <c r="L18" i="42"/>
  <c r="L17" i="42"/>
  <c r="L16" i="42"/>
  <c r="L14" i="42"/>
  <c r="L13" i="42"/>
  <c r="L30" i="42"/>
  <c r="L31" i="42"/>
  <c r="L32" i="42"/>
  <c r="L33" i="42"/>
  <c r="L55" i="42"/>
  <c r="L83" i="42"/>
  <c r="F81" i="42"/>
  <c r="F80" i="42"/>
  <c r="F78" i="42"/>
  <c r="F82" i="42" s="1"/>
  <c r="F77" i="42"/>
  <c r="F73" i="42"/>
  <c r="F72" i="42"/>
  <c r="F71" i="42"/>
  <c r="F70" i="42"/>
  <c r="F69" i="42"/>
  <c r="F68" i="42"/>
  <c r="F67" i="42"/>
  <c r="F66" i="42"/>
  <c r="F65" i="42"/>
  <c r="F64" i="42"/>
  <c r="F62" i="42"/>
  <c r="F60" i="42"/>
  <c r="F59" i="42"/>
  <c r="F58" i="42"/>
  <c r="F57" i="42"/>
  <c r="F61" i="42"/>
  <c r="F53" i="42"/>
  <c r="F52" i="42"/>
  <c r="G52" i="42" s="1"/>
  <c r="F51" i="42"/>
  <c r="G51" i="42" s="1"/>
  <c r="F50" i="42"/>
  <c r="G50" i="42" s="1"/>
  <c r="F49" i="42"/>
  <c r="G49" i="42" s="1"/>
  <c r="F46" i="42"/>
  <c r="F45" i="42"/>
  <c r="F43" i="42"/>
  <c r="F34" i="42"/>
  <c r="F29" i="42"/>
  <c r="F28" i="42"/>
  <c r="F26" i="42"/>
  <c r="F27" i="42"/>
  <c r="F25" i="42"/>
  <c r="F24" i="42"/>
  <c r="F23" i="42"/>
  <c r="F22" i="42"/>
  <c r="F21" i="42"/>
  <c r="F20" i="42"/>
  <c r="F19" i="42"/>
  <c r="F18" i="42"/>
  <c r="F17" i="42"/>
  <c r="F16" i="42"/>
  <c r="F14" i="42"/>
  <c r="F13" i="42"/>
  <c r="F30" i="42"/>
  <c r="F31" i="42"/>
  <c r="F32" i="42"/>
  <c r="F33" i="42"/>
  <c r="F55" i="42"/>
  <c r="F83" i="42"/>
  <c r="L62" i="42"/>
  <c r="L61" i="42"/>
  <c r="L60" i="42"/>
  <c r="L59" i="42"/>
  <c r="L58" i="42"/>
  <c r="L57" i="42"/>
  <c r="L15" i="42"/>
  <c r="F15" i="42"/>
  <c r="L62" i="41"/>
  <c r="L61" i="41"/>
  <c r="L60" i="41"/>
  <c r="L59" i="41"/>
  <c r="L58" i="41"/>
  <c r="L57" i="41"/>
  <c r="L15" i="41"/>
  <c r="F15" i="41"/>
  <c r="L81" i="40"/>
  <c r="L80" i="40"/>
  <c r="L78" i="40"/>
  <c r="L77" i="40"/>
  <c r="L73" i="40"/>
  <c r="L72" i="40"/>
  <c r="L71" i="40"/>
  <c r="L70" i="40"/>
  <c r="L69" i="40"/>
  <c r="L68" i="40"/>
  <c r="L67" i="40"/>
  <c r="L66" i="40"/>
  <c r="L65" i="40"/>
  <c r="L64" i="40"/>
  <c r="L63" i="40"/>
  <c r="L53" i="40"/>
  <c r="L52" i="40"/>
  <c r="M52" i="40" s="1"/>
  <c r="L51" i="40"/>
  <c r="M51" i="40" s="1"/>
  <c r="L50" i="40"/>
  <c r="L49" i="40"/>
  <c r="M49" i="40"/>
  <c r="L46" i="40"/>
  <c r="L45" i="40"/>
  <c r="L43" i="40"/>
  <c r="L34" i="40"/>
  <c r="L29" i="40"/>
  <c r="L28" i="40"/>
  <c r="L26" i="40"/>
  <c r="L27" i="40"/>
  <c r="L25" i="40"/>
  <c r="L24" i="40"/>
  <c r="L23" i="40"/>
  <c r="L22" i="40"/>
  <c r="L21" i="40"/>
  <c r="L20" i="40"/>
  <c r="L19" i="40"/>
  <c r="L18" i="40"/>
  <c r="L17" i="40"/>
  <c r="L16" i="40"/>
  <c r="L14" i="40"/>
  <c r="L13" i="40"/>
  <c r="L30" i="40"/>
  <c r="L31" i="40"/>
  <c r="L32" i="40"/>
  <c r="L33" i="40"/>
  <c r="L55" i="40"/>
  <c r="L83" i="40"/>
  <c r="G51" i="40"/>
  <c r="L62" i="40"/>
  <c r="L61" i="40"/>
  <c r="L60" i="40"/>
  <c r="L59" i="40"/>
  <c r="L58" i="40"/>
  <c r="L57" i="40"/>
  <c r="L15" i="40"/>
  <c r="F15" i="40"/>
  <c r="L62" i="39"/>
  <c r="L61" i="39"/>
  <c r="L60" i="39"/>
  <c r="L59" i="39"/>
  <c r="L58" i="39"/>
  <c r="L57" i="39"/>
  <c r="L15" i="39"/>
  <c r="F15" i="39"/>
  <c r="L62" i="38"/>
  <c r="L61" i="38"/>
  <c r="L60" i="38"/>
  <c r="L59" i="38"/>
  <c r="L58" i="38"/>
  <c r="L57" i="38"/>
  <c r="L15" i="38"/>
  <c r="F15" i="38"/>
  <c r="L62" i="37"/>
  <c r="L61" i="37"/>
  <c r="L60" i="37"/>
  <c r="L59" i="37"/>
  <c r="L58" i="37"/>
  <c r="L57" i="37"/>
  <c r="L15" i="37"/>
  <c r="F15" i="37"/>
  <c r="F81" i="7"/>
  <c r="F80" i="7"/>
  <c r="F78" i="7"/>
  <c r="F77" i="7"/>
  <c r="F73" i="7"/>
  <c r="F72" i="7"/>
  <c r="F71" i="7"/>
  <c r="F70" i="7"/>
  <c r="F69" i="7"/>
  <c r="F68" i="7"/>
  <c r="F67" i="7"/>
  <c r="F66" i="7"/>
  <c r="F65" i="7"/>
  <c r="F64" i="7"/>
  <c r="F62" i="7"/>
  <c r="F60" i="7"/>
  <c r="F59" i="7"/>
  <c r="F58" i="7"/>
  <c r="F57" i="7"/>
  <c r="F61" i="7"/>
  <c r="F53" i="7"/>
  <c r="F52" i="7"/>
  <c r="G52" i="7" s="1"/>
  <c r="F51" i="7"/>
  <c r="G51" i="7" s="1"/>
  <c r="F50" i="7"/>
  <c r="G50" i="7" s="1"/>
  <c r="F49" i="7"/>
  <c r="G49" i="7"/>
  <c r="F46" i="7"/>
  <c r="F45" i="7"/>
  <c r="F43" i="7"/>
  <c r="F34" i="7"/>
  <c r="F29" i="7"/>
  <c r="F28" i="7"/>
  <c r="F26" i="7"/>
  <c r="F27" i="7"/>
  <c r="F25" i="7"/>
  <c r="F24" i="7"/>
  <c r="F23" i="7"/>
  <c r="F22" i="7"/>
  <c r="F21" i="7"/>
  <c r="F20" i="7"/>
  <c r="F19" i="7"/>
  <c r="F18" i="7"/>
  <c r="F17" i="7"/>
  <c r="F16" i="7"/>
  <c r="F14" i="7"/>
  <c r="F13" i="7"/>
  <c r="F30" i="7"/>
  <c r="F31" i="7"/>
  <c r="F32" i="7"/>
  <c r="F33" i="7"/>
  <c r="F55" i="7"/>
  <c r="F83" i="7"/>
  <c r="L62" i="7"/>
  <c r="L61" i="7"/>
  <c r="L60" i="7"/>
  <c r="L59" i="7"/>
  <c r="L58" i="7"/>
  <c r="L57" i="7"/>
  <c r="L15" i="7"/>
  <c r="F15" i="7"/>
  <c r="M50" i="6"/>
  <c r="F81" i="6"/>
  <c r="F80" i="6"/>
  <c r="F78" i="6"/>
  <c r="F77" i="6"/>
  <c r="F73" i="6"/>
  <c r="F72" i="6"/>
  <c r="F71" i="6"/>
  <c r="F70" i="6"/>
  <c r="F69" i="6"/>
  <c r="F68" i="6"/>
  <c r="F67" i="6"/>
  <c r="F66" i="6"/>
  <c r="F65" i="6"/>
  <c r="F64" i="6"/>
  <c r="F62" i="6"/>
  <c r="F60" i="6"/>
  <c r="F59" i="6"/>
  <c r="F58" i="6"/>
  <c r="F57" i="6"/>
  <c r="F61" i="6"/>
  <c r="F53" i="6"/>
  <c r="F52" i="6"/>
  <c r="G52" i="6" s="1"/>
  <c r="F51" i="6"/>
  <c r="G51" i="6" s="1"/>
  <c r="F50" i="6"/>
  <c r="G50" i="6" s="1"/>
  <c r="F49" i="6"/>
  <c r="G49" i="6" s="1"/>
  <c r="F46" i="6"/>
  <c r="F45" i="6"/>
  <c r="F43" i="6"/>
  <c r="F34" i="6"/>
  <c r="F29" i="6"/>
  <c r="F28" i="6"/>
  <c r="F26" i="6"/>
  <c r="F27" i="6"/>
  <c r="F25" i="6"/>
  <c r="F24" i="6"/>
  <c r="F23" i="6"/>
  <c r="F22" i="6"/>
  <c r="F21" i="6"/>
  <c r="F20" i="6"/>
  <c r="F19" i="6"/>
  <c r="F18" i="6"/>
  <c r="F17" i="6"/>
  <c r="F30" i="6"/>
  <c r="F31" i="6"/>
  <c r="F32" i="6"/>
  <c r="F33" i="6"/>
  <c r="F55" i="6"/>
  <c r="F83" i="6"/>
  <c r="L62" i="6"/>
  <c r="L61" i="6"/>
  <c r="L60" i="6"/>
  <c r="L59" i="6"/>
  <c r="L58" i="6"/>
  <c r="L57" i="6"/>
  <c r="L15" i="6"/>
  <c r="F81" i="5"/>
  <c r="F80" i="5"/>
  <c r="F78" i="5"/>
  <c r="F77" i="5"/>
  <c r="F73" i="5"/>
  <c r="F72" i="5"/>
  <c r="F71" i="5"/>
  <c r="F70" i="5"/>
  <c r="F69" i="5"/>
  <c r="F68" i="5"/>
  <c r="F67" i="5"/>
  <c r="F66" i="5"/>
  <c r="F65" i="5"/>
  <c r="F64" i="5"/>
  <c r="F62" i="5"/>
  <c r="F60" i="5"/>
  <c r="F59" i="5"/>
  <c r="F58" i="5"/>
  <c r="F57" i="5"/>
  <c r="F61" i="5"/>
  <c r="F53" i="5"/>
  <c r="F52" i="5"/>
  <c r="G52" i="5" s="1"/>
  <c r="F51" i="5"/>
  <c r="G51" i="5" s="1"/>
  <c r="F50" i="5"/>
  <c r="G50" i="5" s="1"/>
  <c r="F49" i="5"/>
  <c r="G49" i="5" s="1"/>
  <c r="F46" i="5"/>
  <c r="F45" i="5"/>
  <c r="F43" i="5"/>
  <c r="F34" i="5"/>
  <c r="F29" i="5"/>
  <c r="F28" i="5"/>
  <c r="F26" i="5"/>
  <c r="F27" i="5"/>
  <c r="F25" i="5"/>
  <c r="F24" i="5"/>
  <c r="F23" i="5"/>
  <c r="F22" i="5"/>
  <c r="F21" i="5"/>
  <c r="F20" i="5"/>
  <c r="F19" i="5"/>
  <c r="F18" i="5"/>
  <c r="F17" i="5"/>
  <c r="F16" i="5"/>
  <c r="F14" i="5"/>
  <c r="F13" i="5"/>
  <c r="F30" i="5"/>
  <c r="F31" i="5"/>
  <c r="F32" i="5"/>
  <c r="F33" i="5"/>
  <c r="F55" i="5"/>
  <c r="F83" i="5"/>
  <c r="L62" i="5"/>
  <c r="L61" i="5"/>
  <c r="L60" i="5"/>
  <c r="L59" i="5"/>
  <c r="L58" i="5"/>
  <c r="L57" i="5"/>
  <c r="L15" i="5"/>
  <c r="F15" i="5"/>
  <c r="F81" i="4"/>
  <c r="F80" i="4"/>
  <c r="F78" i="4"/>
  <c r="F77" i="4"/>
  <c r="F73" i="4"/>
  <c r="F72" i="4"/>
  <c r="F71" i="4"/>
  <c r="F70" i="4"/>
  <c r="F69" i="4"/>
  <c r="F68" i="4"/>
  <c r="F67" i="4"/>
  <c r="F66" i="4"/>
  <c r="F65" i="4"/>
  <c r="F64" i="4"/>
  <c r="F62" i="4"/>
  <c r="F60" i="4"/>
  <c r="F59" i="4"/>
  <c r="F58" i="4"/>
  <c r="F57" i="4"/>
  <c r="F61" i="4"/>
  <c r="F53" i="4"/>
  <c r="F52" i="4"/>
  <c r="G52" i="4" s="1"/>
  <c r="F51" i="4"/>
  <c r="G51" i="4" s="1"/>
  <c r="F50" i="4"/>
  <c r="G50" i="4" s="1"/>
  <c r="F49" i="4"/>
  <c r="G49" i="4" s="1"/>
  <c r="F46" i="4"/>
  <c r="F45" i="4"/>
  <c r="F43" i="4"/>
  <c r="F34" i="4"/>
  <c r="F29" i="4"/>
  <c r="F28" i="4"/>
  <c r="F26" i="4"/>
  <c r="F27" i="4"/>
  <c r="F25" i="4"/>
  <c r="F24" i="4"/>
  <c r="F23" i="4"/>
  <c r="F22" i="4"/>
  <c r="F21" i="4"/>
  <c r="F20" i="4"/>
  <c r="F19" i="4"/>
  <c r="F18" i="4"/>
  <c r="F17" i="4"/>
  <c r="F16" i="4"/>
  <c r="F14" i="4"/>
  <c r="F13" i="4"/>
  <c r="F30" i="4"/>
  <c r="F31" i="4"/>
  <c r="F32" i="4"/>
  <c r="F33" i="4"/>
  <c r="F55" i="4"/>
  <c r="F83" i="4"/>
  <c r="L62" i="4"/>
  <c r="L61" i="4"/>
  <c r="L60" i="4"/>
  <c r="L59" i="4"/>
  <c r="L58" i="4"/>
  <c r="L57" i="4"/>
  <c r="L15" i="4"/>
  <c r="F15" i="4"/>
  <c r="F81" i="2"/>
  <c r="F80" i="2"/>
  <c r="F78" i="2"/>
  <c r="F77" i="2"/>
  <c r="F73" i="2"/>
  <c r="F72" i="2"/>
  <c r="F71" i="2"/>
  <c r="F70" i="2"/>
  <c r="F69" i="2"/>
  <c r="F68" i="2"/>
  <c r="F67" i="2"/>
  <c r="F66" i="2"/>
  <c r="F65" i="2"/>
  <c r="F64" i="2"/>
  <c r="F62" i="2"/>
  <c r="F60" i="2"/>
  <c r="F59" i="2"/>
  <c r="F58" i="2"/>
  <c r="F57" i="2"/>
  <c r="F61" i="2"/>
  <c r="F53" i="2"/>
  <c r="F52" i="2"/>
  <c r="G52" i="2" s="1"/>
  <c r="F51" i="2"/>
  <c r="F50" i="2"/>
  <c r="G50" i="2" s="1"/>
  <c r="F49" i="2"/>
  <c r="G49" i="2"/>
  <c r="F46" i="2"/>
  <c r="F45" i="2"/>
  <c r="F43" i="2"/>
  <c r="F34" i="2"/>
  <c r="F29" i="2"/>
  <c r="F28" i="2"/>
  <c r="F26" i="2"/>
  <c r="F27" i="2"/>
  <c r="F25" i="2"/>
  <c r="F24" i="2"/>
  <c r="F23" i="2"/>
  <c r="F22" i="2"/>
  <c r="F21" i="2"/>
  <c r="F20" i="2"/>
  <c r="F19" i="2"/>
  <c r="F18" i="2"/>
  <c r="F17" i="2"/>
  <c r="F16" i="2"/>
  <c r="F14" i="2"/>
  <c r="F13" i="2"/>
  <c r="F30" i="2"/>
  <c r="F31" i="2"/>
  <c r="F32" i="2"/>
  <c r="F33" i="2"/>
  <c r="F55" i="2"/>
  <c r="F83" i="2"/>
  <c r="L62" i="2"/>
  <c r="L61" i="2"/>
  <c r="L60" i="2"/>
  <c r="L59" i="2"/>
  <c r="L58" i="2"/>
  <c r="L57" i="2"/>
  <c r="L15" i="2"/>
  <c r="F15" i="2"/>
  <c r="L62" i="11"/>
  <c r="L61" i="11"/>
  <c r="L60" i="11"/>
  <c r="L59" i="11"/>
  <c r="L58" i="11"/>
  <c r="L57" i="11"/>
  <c r="L15" i="11"/>
  <c r="L62" i="12"/>
  <c r="L61" i="12"/>
  <c r="L60" i="12"/>
  <c r="L59" i="12"/>
  <c r="L58" i="12"/>
  <c r="L57" i="12"/>
  <c r="L15" i="12"/>
  <c r="L62" i="13"/>
  <c r="L61" i="13"/>
  <c r="L60" i="13"/>
  <c r="L59" i="13"/>
  <c r="L58" i="13"/>
  <c r="L57" i="13"/>
  <c r="L15" i="13"/>
  <c r="M50" i="14"/>
  <c r="L62" i="16"/>
  <c r="L61" i="16"/>
  <c r="L60" i="16"/>
  <c r="L59" i="16"/>
  <c r="L58" i="16"/>
  <c r="L57" i="16"/>
  <c r="L15" i="16"/>
  <c r="M50" i="17"/>
  <c r="L62" i="17"/>
  <c r="L61" i="17"/>
  <c r="L60" i="17"/>
  <c r="L59" i="17"/>
  <c r="L58" i="17"/>
  <c r="L57" i="17"/>
  <c r="L15" i="17"/>
  <c r="L62" i="18"/>
  <c r="L61" i="18"/>
  <c r="L60" i="18"/>
  <c r="L59" i="18"/>
  <c r="L58" i="18"/>
  <c r="L57" i="18"/>
  <c r="L15" i="18"/>
  <c r="L62" i="19"/>
  <c r="L61" i="19"/>
  <c r="L60" i="19"/>
  <c r="L59" i="19"/>
  <c r="L58" i="19"/>
  <c r="L57" i="19"/>
  <c r="L15" i="19"/>
  <c r="M50" i="23"/>
  <c r="F15" i="23"/>
  <c r="G52" i="25"/>
  <c r="L62" i="25"/>
  <c r="L61" i="25"/>
  <c r="L60" i="25"/>
  <c r="L59" i="25"/>
  <c r="L58" i="25"/>
  <c r="L57" i="25"/>
  <c r="L15" i="25"/>
  <c r="F15" i="25"/>
  <c r="F15" i="26"/>
  <c r="F15" i="28"/>
  <c r="L62" i="29"/>
  <c r="L61" i="29"/>
  <c r="L60" i="29"/>
  <c r="L59" i="29"/>
  <c r="L58" i="29"/>
  <c r="L57" i="29"/>
  <c r="L15" i="29"/>
  <c r="F15" i="29"/>
  <c r="F15" i="24"/>
  <c r="M52" i="30"/>
  <c r="M50" i="30"/>
  <c r="L62" i="30"/>
  <c r="L61" i="30"/>
  <c r="L60" i="30"/>
  <c r="L59" i="30"/>
  <c r="L58" i="30"/>
  <c r="L57" i="30"/>
  <c r="L15" i="30"/>
  <c r="F15" i="30"/>
  <c r="J15" i="32"/>
  <c r="J15" i="53" s="1"/>
  <c r="L62" i="22"/>
  <c r="L61" i="22"/>
  <c r="L60" i="22"/>
  <c r="L59" i="22"/>
  <c r="L58" i="22"/>
  <c r="L57" i="22"/>
  <c r="L15" i="22"/>
  <c r="F15" i="22"/>
  <c r="M51" i="33"/>
  <c r="L62" i="33"/>
  <c r="L61" i="33"/>
  <c r="L60" i="33"/>
  <c r="L59" i="33"/>
  <c r="L58" i="33"/>
  <c r="L57" i="33"/>
  <c r="L15" i="33"/>
  <c r="L81" i="34"/>
  <c r="L80" i="34"/>
  <c r="L78" i="34"/>
  <c r="L77" i="34"/>
  <c r="L73" i="34"/>
  <c r="L72" i="34"/>
  <c r="L71" i="34"/>
  <c r="L70" i="34"/>
  <c r="L69" i="34"/>
  <c r="L68" i="34"/>
  <c r="L67" i="34"/>
  <c r="L66" i="34"/>
  <c r="L65" i="34"/>
  <c r="L64" i="34"/>
  <c r="L63" i="34"/>
  <c r="L53" i="34"/>
  <c r="L52" i="34"/>
  <c r="M52" i="34" s="1"/>
  <c r="L51" i="34"/>
  <c r="L50" i="34"/>
  <c r="M50" i="34" s="1"/>
  <c r="L49" i="34"/>
  <c r="M49" i="34" s="1"/>
  <c r="L46" i="34"/>
  <c r="L45" i="34"/>
  <c r="L43" i="34"/>
  <c r="L34" i="34"/>
  <c r="L29" i="34"/>
  <c r="L28" i="34"/>
  <c r="L26" i="34"/>
  <c r="L27" i="34"/>
  <c r="L25" i="34"/>
  <c r="L24" i="34"/>
  <c r="L23" i="34"/>
  <c r="L22" i="34"/>
  <c r="L21" i="34"/>
  <c r="L20" i="34"/>
  <c r="L19" i="34"/>
  <c r="L18" i="34"/>
  <c r="L17" i="34"/>
  <c r="L16" i="34"/>
  <c r="L14" i="34"/>
  <c r="L13" i="34"/>
  <c r="L30" i="34"/>
  <c r="L31" i="34"/>
  <c r="L32" i="34"/>
  <c r="L33" i="34"/>
  <c r="L55" i="34"/>
  <c r="L83" i="34"/>
  <c r="L62" i="34"/>
  <c r="L61" i="34"/>
  <c r="L60" i="34"/>
  <c r="L59" i="34"/>
  <c r="L58" i="34"/>
  <c r="L57" i="34"/>
  <c r="L15" i="34"/>
  <c r="F15" i="34"/>
  <c r="J81" i="20"/>
  <c r="J80" i="20"/>
  <c r="J78" i="20"/>
  <c r="J77" i="20"/>
  <c r="L77" i="20" s="1"/>
  <c r="I77" i="20" s="1"/>
  <c r="J73" i="20"/>
  <c r="J72" i="20"/>
  <c r="J71" i="20"/>
  <c r="J70" i="20"/>
  <c r="L70" i="20" s="1"/>
  <c r="K70" i="20" s="1"/>
  <c r="J69" i="20"/>
  <c r="J68" i="20"/>
  <c r="J67" i="20"/>
  <c r="J66" i="20"/>
  <c r="J65" i="20"/>
  <c r="J64" i="20"/>
  <c r="J62" i="20"/>
  <c r="J60" i="20"/>
  <c r="J59" i="20"/>
  <c r="J58" i="20"/>
  <c r="J57" i="20"/>
  <c r="J53" i="20"/>
  <c r="L53" i="20" s="1"/>
  <c r="J52" i="20"/>
  <c r="J51" i="20"/>
  <c r="J50" i="20"/>
  <c r="J49" i="20"/>
  <c r="J45" i="20"/>
  <c r="J43" i="20"/>
  <c r="J34" i="20"/>
  <c r="J29" i="20"/>
  <c r="J28" i="20"/>
  <c r="J26" i="20"/>
  <c r="J27" i="20"/>
  <c r="J25" i="20"/>
  <c r="J24" i="20"/>
  <c r="J23" i="20"/>
  <c r="J22" i="20"/>
  <c r="J21" i="20"/>
  <c r="J20" i="20"/>
  <c r="J19" i="20"/>
  <c r="J18" i="20"/>
  <c r="J17" i="20"/>
  <c r="J16" i="20"/>
  <c r="J14" i="20"/>
  <c r="J13" i="20"/>
  <c r="J30" i="20"/>
  <c r="J31" i="20"/>
  <c r="J32" i="20"/>
  <c r="J55" i="20"/>
  <c r="J83" i="20"/>
  <c r="J61" i="20"/>
  <c r="J33" i="20"/>
  <c r="J15" i="20"/>
  <c r="H34" i="20"/>
  <c r="H29" i="20"/>
  <c r="H28" i="20"/>
  <c r="H26" i="20"/>
  <c r="H27" i="20"/>
  <c r="H25" i="20"/>
  <c r="H24" i="20"/>
  <c r="H23" i="20"/>
  <c r="H22" i="20"/>
  <c r="H21" i="20"/>
  <c r="H20" i="20"/>
  <c r="H19" i="20"/>
  <c r="H18" i="20"/>
  <c r="H17" i="20"/>
  <c r="H16" i="20"/>
  <c r="H30" i="20"/>
  <c r="H31" i="20"/>
  <c r="H32" i="20"/>
  <c r="H61" i="20"/>
  <c r="H33" i="20"/>
  <c r="D81" i="20"/>
  <c r="D80" i="20"/>
  <c r="D78" i="20"/>
  <c r="D77" i="20"/>
  <c r="D73" i="20"/>
  <c r="D72" i="20"/>
  <c r="D71" i="20"/>
  <c r="D70" i="20"/>
  <c r="D69" i="20"/>
  <c r="D68" i="20"/>
  <c r="D67" i="20"/>
  <c r="D66" i="20"/>
  <c r="D65" i="20"/>
  <c r="D64" i="20"/>
  <c r="D62" i="20"/>
  <c r="D60" i="20"/>
  <c r="D59" i="20"/>
  <c r="D58" i="20"/>
  <c r="D57" i="20"/>
  <c r="D53" i="20"/>
  <c r="D52" i="20"/>
  <c r="F52" i="20" s="1"/>
  <c r="E52" i="20" s="1"/>
  <c r="D51" i="20"/>
  <c r="D54" i="20" s="1"/>
  <c r="D50" i="20"/>
  <c r="D49" i="20"/>
  <c r="D45" i="20"/>
  <c r="D43" i="20"/>
  <c r="D34" i="20"/>
  <c r="D29" i="20"/>
  <c r="D28" i="20"/>
  <c r="D26" i="20"/>
  <c r="D27" i="20"/>
  <c r="D25" i="20"/>
  <c r="D24" i="20"/>
  <c r="D23" i="20"/>
  <c r="D22" i="20"/>
  <c r="D21" i="20"/>
  <c r="D20" i="20"/>
  <c r="D19" i="20"/>
  <c r="D18" i="20"/>
  <c r="D17" i="20"/>
  <c r="D16" i="20"/>
  <c r="D14" i="20"/>
  <c r="D13" i="20"/>
  <c r="D30" i="20"/>
  <c r="D31" i="20"/>
  <c r="D32" i="20"/>
  <c r="D55" i="20"/>
  <c r="D83" i="20"/>
  <c r="D61" i="20"/>
  <c r="D33" i="20"/>
  <c r="D15" i="20"/>
  <c r="B55" i="20"/>
  <c r="B83" i="20"/>
  <c r="F83" i="20" s="1"/>
  <c r="E83" i="20" s="1"/>
  <c r="B81" i="20"/>
  <c r="B80" i="20"/>
  <c r="B78" i="20"/>
  <c r="B77" i="20"/>
  <c r="B73" i="20"/>
  <c r="B72" i="20"/>
  <c r="B71" i="20"/>
  <c r="B70" i="20"/>
  <c r="F70" i="20" s="1"/>
  <c r="E70" i="20" s="1"/>
  <c r="B69" i="20"/>
  <c r="B68" i="20"/>
  <c r="B67" i="20"/>
  <c r="B66" i="20"/>
  <c r="B65" i="20"/>
  <c r="B64" i="20"/>
  <c r="B62" i="20"/>
  <c r="B61" i="20"/>
  <c r="B60" i="20"/>
  <c r="F60" i="20" s="1"/>
  <c r="B59" i="20"/>
  <c r="B58" i="20"/>
  <c r="B57" i="20"/>
  <c r="B53" i="20"/>
  <c r="B52" i="20"/>
  <c r="B51" i="20"/>
  <c r="B50" i="20"/>
  <c r="B49" i="20"/>
  <c r="F49" i="20" s="1"/>
  <c r="E49" i="20" s="1"/>
  <c r="B45" i="20"/>
  <c r="B43" i="20"/>
  <c r="B34" i="20"/>
  <c r="F34" i="20" s="1"/>
  <c r="E34" i="20" s="1"/>
  <c r="B33" i="20"/>
  <c r="B32" i="20"/>
  <c r="B31" i="20"/>
  <c r="B30" i="20"/>
  <c r="B29" i="20"/>
  <c r="B28" i="20"/>
  <c r="B27" i="20"/>
  <c r="B26" i="20"/>
  <c r="B25" i="20"/>
  <c r="F25" i="20" s="1"/>
  <c r="E25" i="20" s="1"/>
  <c r="B24" i="20"/>
  <c r="B23" i="20"/>
  <c r="B22" i="20"/>
  <c r="B21" i="20"/>
  <c r="B20" i="20"/>
  <c r="B19" i="20"/>
  <c r="B18" i="20"/>
  <c r="B17" i="20"/>
  <c r="F17" i="20" s="1"/>
  <c r="B16" i="20"/>
  <c r="B15" i="20"/>
  <c r="B14" i="20"/>
  <c r="B13" i="20"/>
  <c r="J34" i="60"/>
  <c r="J29" i="60"/>
  <c r="J28" i="60"/>
  <c r="J27" i="60"/>
  <c r="J17" i="60"/>
  <c r="J16" i="60"/>
  <c r="J30" i="60"/>
  <c r="J31" i="60"/>
  <c r="J32" i="60"/>
  <c r="J61" i="60"/>
  <c r="J33" i="60"/>
  <c r="H34" i="60"/>
  <c r="H29" i="60"/>
  <c r="H28" i="60"/>
  <c r="H27" i="60"/>
  <c r="H17" i="60"/>
  <c r="H16" i="60"/>
  <c r="H30" i="60"/>
  <c r="H31" i="60"/>
  <c r="H32" i="60"/>
  <c r="H61" i="60"/>
  <c r="H33" i="60"/>
  <c r="D34" i="60"/>
  <c r="F34" i="60" s="1"/>
  <c r="E34" i="60" s="1"/>
  <c r="D29" i="60"/>
  <c r="D28" i="60"/>
  <c r="D26" i="60"/>
  <c r="D27" i="60"/>
  <c r="D25" i="60"/>
  <c r="D24" i="60"/>
  <c r="D23" i="60"/>
  <c r="D22" i="60"/>
  <c r="D21" i="60"/>
  <c r="D20" i="60"/>
  <c r="D19" i="60"/>
  <c r="B19" i="60"/>
  <c r="D18" i="60"/>
  <c r="D17" i="60"/>
  <c r="D16" i="60"/>
  <c r="D30" i="60"/>
  <c r="D31" i="60"/>
  <c r="D32" i="60"/>
  <c r="B32" i="60"/>
  <c r="D61" i="60"/>
  <c r="D33" i="60"/>
  <c r="B61" i="60"/>
  <c r="B34" i="60"/>
  <c r="B33" i="60"/>
  <c r="F33" i="60" s="1"/>
  <c r="B31" i="60"/>
  <c r="B30" i="60"/>
  <c r="B29" i="60"/>
  <c r="B28" i="60"/>
  <c r="B27" i="60"/>
  <c r="B26" i="60"/>
  <c r="B25" i="60"/>
  <c r="B24" i="60"/>
  <c r="B23" i="60"/>
  <c r="B22" i="60"/>
  <c r="B21" i="60"/>
  <c r="B20" i="60"/>
  <c r="B18" i="60"/>
  <c r="B17" i="60"/>
  <c r="B16" i="60"/>
  <c r="L46" i="60"/>
  <c r="F46" i="60"/>
  <c r="K46" i="60"/>
  <c r="I46" i="60"/>
  <c r="E46" i="60"/>
  <c r="C46" i="60"/>
  <c r="J83" i="58"/>
  <c r="J81" i="58"/>
  <c r="J80" i="58"/>
  <c r="J78" i="58"/>
  <c r="J77" i="58"/>
  <c r="J73" i="58"/>
  <c r="J72" i="58"/>
  <c r="J71" i="58"/>
  <c r="J70" i="58"/>
  <c r="J69" i="58"/>
  <c r="J68" i="58"/>
  <c r="J67" i="58"/>
  <c r="J66" i="58"/>
  <c r="J65" i="58"/>
  <c r="J64" i="58"/>
  <c r="J62" i="58"/>
  <c r="J61" i="58"/>
  <c r="J60" i="58"/>
  <c r="J59" i="58"/>
  <c r="J58" i="58"/>
  <c r="J57" i="58"/>
  <c r="J55" i="58"/>
  <c r="J53" i="58"/>
  <c r="J52" i="58"/>
  <c r="J51" i="58"/>
  <c r="J50" i="58"/>
  <c r="J49" i="58"/>
  <c r="J45" i="58"/>
  <c r="J43" i="58"/>
  <c r="J34" i="58"/>
  <c r="J33" i="58"/>
  <c r="J32" i="58"/>
  <c r="J31" i="58"/>
  <c r="J30" i="58"/>
  <c r="J29" i="58"/>
  <c r="J28" i="58"/>
  <c r="J27" i="58"/>
  <c r="J26" i="58"/>
  <c r="J25" i="58"/>
  <c r="J24" i="58"/>
  <c r="J23" i="58"/>
  <c r="J22" i="58"/>
  <c r="J21" i="58"/>
  <c r="J20" i="58"/>
  <c r="J19" i="58"/>
  <c r="J18" i="58"/>
  <c r="J17" i="58"/>
  <c r="J16" i="58"/>
  <c r="J15" i="58"/>
  <c r="J14" i="58"/>
  <c r="J13" i="58"/>
  <c r="D83" i="58"/>
  <c r="D81" i="58"/>
  <c r="D80" i="58"/>
  <c r="D78" i="58"/>
  <c r="D77" i="58"/>
  <c r="D73" i="58"/>
  <c r="D72" i="58"/>
  <c r="D71" i="58"/>
  <c r="D70" i="58"/>
  <c r="D69" i="58"/>
  <c r="D68" i="58"/>
  <c r="D67" i="58"/>
  <c r="D66" i="58"/>
  <c r="D65" i="58"/>
  <c r="D64" i="58"/>
  <c r="D62" i="58"/>
  <c r="D61" i="58"/>
  <c r="D60" i="58"/>
  <c r="D59" i="58"/>
  <c r="D58" i="58"/>
  <c r="D57" i="58"/>
  <c r="D55" i="58"/>
  <c r="D53" i="58"/>
  <c r="D52" i="58"/>
  <c r="D51" i="58"/>
  <c r="D50" i="58"/>
  <c r="D49" i="58"/>
  <c r="D45" i="58"/>
  <c r="D43" i="58"/>
  <c r="D34" i="58"/>
  <c r="D33" i="58"/>
  <c r="D32" i="58"/>
  <c r="D31" i="58"/>
  <c r="D30" i="58"/>
  <c r="D29" i="58"/>
  <c r="D28" i="58"/>
  <c r="D27" i="58"/>
  <c r="D26" i="58"/>
  <c r="D25" i="58"/>
  <c r="D24" i="58"/>
  <c r="D23" i="58"/>
  <c r="D22" i="58"/>
  <c r="D21" i="58"/>
  <c r="D20" i="58"/>
  <c r="D19" i="58"/>
  <c r="D18" i="58"/>
  <c r="D17" i="58"/>
  <c r="D16" i="58"/>
  <c r="D15" i="58"/>
  <c r="D14" i="58"/>
  <c r="D13" i="58"/>
  <c r="H83" i="58"/>
  <c r="H81" i="58"/>
  <c r="H80" i="58"/>
  <c r="H78" i="58"/>
  <c r="H77" i="58"/>
  <c r="H73" i="58"/>
  <c r="H72" i="58"/>
  <c r="H71" i="58"/>
  <c r="H70" i="58"/>
  <c r="H69" i="58"/>
  <c r="H68" i="58"/>
  <c r="H67" i="58"/>
  <c r="H66" i="58"/>
  <c r="H65" i="58"/>
  <c r="H64" i="58"/>
  <c r="H62" i="58"/>
  <c r="H61" i="58"/>
  <c r="H60" i="58"/>
  <c r="H59" i="58"/>
  <c r="H58" i="58"/>
  <c r="H57" i="58"/>
  <c r="H55" i="58"/>
  <c r="H53" i="58"/>
  <c r="H52" i="58"/>
  <c r="H51" i="58"/>
  <c r="H50" i="58"/>
  <c r="H49" i="58"/>
  <c r="H45" i="58"/>
  <c r="H43" i="58"/>
  <c r="H34" i="58"/>
  <c r="H33" i="58"/>
  <c r="H32" i="58"/>
  <c r="H31" i="58"/>
  <c r="H30" i="58"/>
  <c r="H29" i="58"/>
  <c r="H28" i="58"/>
  <c r="H27" i="58"/>
  <c r="H26" i="58"/>
  <c r="H25" i="58"/>
  <c r="H24" i="58"/>
  <c r="H23" i="58"/>
  <c r="H22" i="58"/>
  <c r="H21" i="58"/>
  <c r="H20" i="58"/>
  <c r="H19" i="58"/>
  <c r="H18" i="58"/>
  <c r="H17" i="58"/>
  <c r="H16" i="58"/>
  <c r="H15" i="58"/>
  <c r="H14" i="58"/>
  <c r="H13" i="58"/>
  <c r="B83" i="58"/>
  <c r="B81" i="58"/>
  <c r="B80" i="58"/>
  <c r="B78" i="58"/>
  <c r="B77" i="58"/>
  <c r="B73" i="58"/>
  <c r="B72" i="58"/>
  <c r="B71" i="58"/>
  <c r="B70" i="58"/>
  <c r="B69" i="58"/>
  <c r="B68" i="58"/>
  <c r="B67" i="58"/>
  <c r="B66" i="58"/>
  <c r="B65" i="58"/>
  <c r="B64" i="58"/>
  <c r="B62" i="58"/>
  <c r="B61" i="58"/>
  <c r="B60" i="58"/>
  <c r="B59" i="58"/>
  <c r="F59" i="58" s="1"/>
  <c r="C59" i="58" s="1"/>
  <c r="B58" i="58"/>
  <c r="B57" i="58"/>
  <c r="B55" i="58"/>
  <c r="B53" i="58"/>
  <c r="B52" i="58"/>
  <c r="B51" i="58"/>
  <c r="B50" i="58"/>
  <c r="B49" i="58"/>
  <c r="F49" i="58" s="1"/>
  <c r="E49" i="58" s="1"/>
  <c r="B45" i="58"/>
  <c r="B43" i="58"/>
  <c r="B34" i="58"/>
  <c r="B33" i="58"/>
  <c r="B32" i="58"/>
  <c r="B31" i="58"/>
  <c r="B30" i="58"/>
  <c r="B29" i="58"/>
  <c r="B28" i="58"/>
  <c r="B27" i="58"/>
  <c r="B26" i="58"/>
  <c r="B25" i="58"/>
  <c r="B24" i="58"/>
  <c r="B23" i="58"/>
  <c r="B22" i="58"/>
  <c r="B21" i="58"/>
  <c r="B20" i="58"/>
  <c r="B19" i="58"/>
  <c r="B18" i="58"/>
  <c r="B17" i="58"/>
  <c r="B16" i="58"/>
  <c r="B15" i="58"/>
  <c r="B14" i="58"/>
  <c r="B13" i="58"/>
  <c r="F13" i="58" s="1"/>
  <c r="C13" i="58" s="1"/>
  <c r="L46" i="58"/>
  <c r="K46" i="58"/>
  <c r="I46" i="58"/>
  <c r="F46" i="58"/>
  <c r="E46" i="58"/>
  <c r="C46" i="58"/>
  <c r="L46" i="35"/>
  <c r="L45" i="35"/>
  <c r="L43" i="35"/>
  <c r="L34" i="35"/>
  <c r="L29" i="35"/>
  <c r="L28" i="35"/>
  <c r="L26" i="35"/>
  <c r="L27" i="35"/>
  <c r="L25" i="35"/>
  <c r="L24" i="35"/>
  <c r="L23" i="35"/>
  <c r="L22" i="35"/>
  <c r="L21" i="35"/>
  <c r="L20" i="35"/>
  <c r="L19" i="35"/>
  <c r="L18" i="35"/>
  <c r="L17" i="35"/>
  <c r="L16" i="35"/>
  <c r="L14" i="35"/>
  <c r="L30" i="35"/>
  <c r="L31" i="35"/>
  <c r="L32" i="35"/>
  <c r="L33" i="35"/>
  <c r="L49" i="35"/>
  <c r="M49" i="35" s="1"/>
  <c r="L81" i="35"/>
  <c r="L80" i="35"/>
  <c r="L78" i="35"/>
  <c r="L77" i="35"/>
  <c r="L73" i="35"/>
  <c r="L72" i="35"/>
  <c r="L71" i="35"/>
  <c r="L70" i="35"/>
  <c r="L69" i="35"/>
  <c r="L68" i="35"/>
  <c r="L67" i="35"/>
  <c r="L66" i="35"/>
  <c r="L65" i="35"/>
  <c r="L64" i="35"/>
  <c r="L63" i="35"/>
  <c r="L53" i="35"/>
  <c r="L52" i="35"/>
  <c r="L51" i="35"/>
  <c r="M51" i="35" s="1"/>
  <c r="L50" i="35"/>
  <c r="M50" i="35" s="1"/>
  <c r="L55" i="35"/>
  <c r="L83" i="35"/>
  <c r="L62" i="35"/>
  <c r="L61" i="35"/>
  <c r="L60" i="35"/>
  <c r="L59" i="35"/>
  <c r="L58" i="35"/>
  <c r="L57" i="35"/>
  <c r="F15" i="35"/>
  <c r="J45" i="1"/>
  <c r="H45" i="1"/>
  <c r="H43" i="1"/>
  <c r="H34" i="1"/>
  <c r="H29" i="1"/>
  <c r="H28" i="1"/>
  <c r="H26" i="1"/>
  <c r="H27" i="1"/>
  <c r="H25" i="1"/>
  <c r="H24" i="1"/>
  <c r="H23" i="1"/>
  <c r="H22" i="1"/>
  <c r="H21" i="1"/>
  <c r="H20" i="1"/>
  <c r="H19" i="1"/>
  <c r="H18" i="1"/>
  <c r="H17" i="1"/>
  <c r="H16" i="1"/>
  <c r="H14" i="1"/>
  <c r="H13" i="1"/>
  <c r="H30" i="1"/>
  <c r="H31" i="1"/>
  <c r="H32" i="1"/>
  <c r="J43" i="1"/>
  <c r="J34" i="1"/>
  <c r="J29" i="1"/>
  <c r="J28" i="1"/>
  <c r="J26" i="1"/>
  <c r="J27" i="1"/>
  <c r="J25" i="1"/>
  <c r="J24" i="1"/>
  <c r="J23" i="1"/>
  <c r="J22" i="1"/>
  <c r="J21" i="1"/>
  <c r="J20" i="1"/>
  <c r="J19" i="1"/>
  <c r="J18" i="1"/>
  <c r="J17" i="1"/>
  <c r="J16" i="1"/>
  <c r="J14" i="1"/>
  <c r="J13" i="1"/>
  <c r="J30" i="1"/>
  <c r="J31" i="1"/>
  <c r="J32" i="1"/>
  <c r="J33" i="1"/>
  <c r="H33" i="1"/>
  <c r="L46" i="20"/>
  <c r="F46" i="20"/>
  <c r="F46" i="54"/>
  <c r="J73" i="36"/>
  <c r="K1" i="46"/>
  <c r="K1" i="29"/>
  <c r="K1" i="25"/>
  <c r="K1" i="27"/>
  <c r="L46" i="52"/>
  <c r="K46" i="52"/>
  <c r="I46" i="52"/>
  <c r="F46" i="52"/>
  <c r="E46" i="52"/>
  <c r="C46" i="52"/>
  <c r="L46" i="53"/>
  <c r="K46" i="53"/>
  <c r="I46" i="53"/>
  <c r="F46" i="53"/>
  <c r="E46" i="53"/>
  <c r="C46" i="53"/>
  <c r="I46" i="54"/>
  <c r="E46" i="54"/>
  <c r="C46" i="54"/>
  <c r="L46" i="51"/>
  <c r="K46" i="51"/>
  <c r="I46" i="51"/>
  <c r="F46" i="51"/>
  <c r="E46" i="51"/>
  <c r="C46" i="51"/>
  <c r="L46" i="32"/>
  <c r="K46" i="32"/>
  <c r="I46" i="32"/>
  <c r="F46" i="32"/>
  <c r="E46" i="32"/>
  <c r="C46" i="32"/>
  <c r="K46" i="20"/>
  <c r="I46" i="20"/>
  <c r="E46" i="20"/>
  <c r="C46" i="20"/>
  <c r="J83" i="1"/>
  <c r="J81" i="1"/>
  <c r="J80" i="1"/>
  <c r="J78" i="1"/>
  <c r="J77" i="1"/>
  <c r="J73" i="1"/>
  <c r="J72" i="1"/>
  <c r="J71" i="1"/>
  <c r="J70" i="1"/>
  <c r="J69" i="1"/>
  <c r="J68" i="1"/>
  <c r="J67" i="1"/>
  <c r="J66" i="1"/>
  <c r="J65" i="1"/>
  <c r="J64" i="1"/>
  <c r="J62" i="1"/>
  <c r="J61" i="1"/>
  <c r="J60" i="1"/>
  <c r="J59" i="1"/>
  <c r="J58" i="1"/>
  <c r="J57" i="1"/>
  <c r="J55" i="1"/>
  <c r="J53" i="1"/>
  <c r="J52" i="1"/>
  <c r="H52" i="1"/>
  <c r="J51" i="1"/>
  <c r="J50" i="1"/>
  <c r="J49" i="1"/>
  <c r="J15" i="1"/>
  <c r="H83" i="1"/>
  <c r="H81" i="1"/>
  <c r="H80" i="1"/>
  <c r="H78" i="1"/>
  <c r="H77" i="1"/>
  <c r="H73" i="1"/>
  <c r="H72" i="1"/>
  <c r="H71" i="1"/>
  <c r="H70" i="1"/>
  <c r="H69" i="1"/>
  <c r="H68" i="1"/>
  <c r="H67" i="1"/>
  <c r="H66" i="1"/>
  <c r="H65" i="1"/>
  <c r="H64" i="1"/>
  <c r="H62" i="1"/>
  <c r="H61" i="1"/>
  <c r="H60" i="1"/>
  <c r="H59" i="1"/>
  <c r="H58" i="1"/>
  <c r="H57" i="1"/>
  <c r="H55" i="1"/>
  <c r="H53" i="1"/>
  <c r="H51" i="1"/>
  <c r="H50" i="1"/>
  <c r="H49" i="1"/>
  <c r="H15" i="1"/>
  <c r="L46" i="1"/>
  <c r="K46" i="1"/>
  <c r="I46" i="1"/>
  <c r="F46" i="1"/>
  <c r="C46" i="1"/>
  <c r="E46" i="1"/>
  <c r="M50" i="46"/>
  <c r="M51" i="27"/>
  <c r="G52" i="27"/>
  <c r="M51" i="22"/>
  <c r="G49" i="38"/>
  <c r="M49" i="7"/>
  <c r="M49" i="22"/>
  <c r="M50" i="50"/>
  <c r="M49" i="23"/>
  <c r="M52" i="23"/>
  <c r="M51" i="23"/>
  <c r="M52" i="49"/>
  <c r="G51" i="48"/>
  <c r="G52" i="47"/>
  <c r="G51" i="46"/>
  <c r="M51" i="50"/>
  <c r="M49" i="43"/>
  <c r="G52" i="40"/>
  <c r="G52" i="37"/>
  <c r="M52" i="17"/>
  <c r="M52" i="5"/>
  <c r="M50" i="22"/>
  <c r="G49" i="26"/>
  <c r="G52" i="26"/>
  <c r="M51" i="5"/>
  <c r="M51" i="30"/>
  <c r="G49" i="27"/>
  <c r="G35" i="50"/>
  <c r="G38" i="50"/>
  <c r="L67" i="60"/>
  <c r="F54" i="47"/>
  <c r="M68" i="23"/>
  <c r="M71" i="23"/>
  <c r="M64" i="23"/>
  <c r="M55" i="23"/>
  <c r="M65" i="23"/>
  <c r="M53" i="23"/>
  <c r="L43" i="60"/>
  <c r="K43" i="60" s="1"/>
  <c r="G50" i="49"/>
  <c r="F82" i="63"/>
  <c r="L32" i="60"/>
  <c r="M51" i="16"/>
  <c r="F19" i="20"/>
  <c r="C19" i="20" s="1"/>
  <c r="L22" i="60"/>
  <c r="K22" i="60" s="1"/>
  <c r="L50" i="60"/>
  <c r="K50" i="60" s="1"/>
  <c r="L54" i="30"/>
  <c r="L82" i="41"/>
  <c r="L82" i="17"/>
  <c r="L38" i="58"/>
  <c r="M38" i="58" s="1"/>
  <c r="F82" i="27"/>
  <c r="M50" i="38"/>
  <c r="F63" i="38"/>
  <c r="L32" i="20"/>
  <c r="L28" i="20"/>
  <c r="I28" i="20" s="1"/>
  <c r="F66" i="20"/>
  <c r="E66" i="20" s="1"/>
  <c r="F67" i="20"/>
  <c r="C67" i="20" s="1"/>
  <c r="F27" i="20"/>
  <c r="C27" i="20" s="1"/>
  <c r="D19" i="53"/>
  <c r="G51" i="28"/>
  <c r="H67" i="53"/>
  <c r="F52" i="32"/>
  <c r="C52" i="32" s="1"/>
  <c r="J58" i="53"/>
  <c r="G51" i="24"/>
  <c r="D34" i="53"/>
  <c r="F82" i="4" l="1"/>
  <c r="F74" i="58"/>
  <c r="F65" i="20"/>
  <c r="E65" i="20" s="1"/>
  <c r="F73" i="20"/>
  <c r="E73" i="20" s="1"/>
  <c r="F77" i="20"/>
  <c r="E77" i="20" s="1"/>
  <c r="F61" i="20"/>
  <c r="F55" i="20"/>
  <c r="E55" i="20" s="1"/>
  <c r="C83" i="20"/>
  <c r="F62" i="20"/>
  <c r="C62" i="20" s="1"/>
  <c r="F28" i="20"/>
  <c r="C28" i="20" s="1"/>
  <c r="F31" i="20"/>
  <c r="C31" i="20" s="1"/>
  <c r="F30" i="20"/>
  <c r="E30" i="20" s="1"/>
  <c r="F22" i="20"/>
  <c r="C22" i="20" s="1"/>
  <c r="F24" i="20"/>
  <c r="C24" i="20" s="1"/>
  <c r="F18" i="20"/>
  <c r="E18" i="20" s="1"/>
  <c r="F16" i="20"/>
  <c r="C16" i="20" s="1"/>
  <c r="E60" i="20"/>
  <c r="C60" i="20"/>
  <c r="F71" i="20"/>
  <c r="C71" i="20" s="1"/>
  <c r="F64" i="20"/>
  <c r="C64" i="20" s="1"/>
  <c r="F57" i="20"/>
  <c r="C57" i="20" s="1"/>
  <c r="F50" i="20"/>
  <c r="C50" i="20" s="1"/>
  <c r="F59" i="20"/>
  <c r="F69" i="20"/>
  <c r="E69" i="20" s="1"/>
  <c r="F75" i="19"/>
  <c r="F84" i="19" s="1"/>
  <c r="G77" i="19" s="1"/>
  <c r="C39" i="20"/>
  <c r="F15" i="20"/>
  <c r="E15" i="20" s="1"/>
  <c r="F29" i="20"/>
  <c r="F82" i="45"/>
  <c r="L75" i="39"/>
  <c r="L82" i="39"/>
  <c r="L54" i="38"/>
  <c r="L54" i="39"/>
  <c r="F54" i="40"/>
  <c r="F54" i="63"/>
  <c r="F84" i="63" s="1"/>
  <c r="G15" i="63" s="1"/>
  <c r="F54" i="37"/>
  <c r="F84" i="37" s="1"/>
  <c r="G47" i="37" s="1"/>
  <c r="F75" i="38"/>
  <c r="F63" i="42"/>
  <c r="F47" i="63"/>
  <c r="F63" i="63"/>
  <c r="F75" i="63" s="1"/>
  <c r="F63" i="62"/>
  <c r="F75" i="62" s="1"/>
  <c r="L82" i="49"/>
  <c r="L82" i="48"/>
  <c r="L54" i="43"/>
  <c r="F82" i="40"/>
  <c r="F47" i="62"/>
  <c r="F54" i="38"/>
  <c r="F82" i="38"/>
  <c r="F63" i="37"/>
  <c r="F75" i="37" s="1"/>
  <c r="C55" i="20"/>
  <c r="E22" i="20"/>
  <c r="G80" i="19"/>
  <c r="G14" i="19"/>
  <c r="G68" i="19"/>
  <c r="L82" i="12"/>
  <c r="F78" i="20"/>
  <c r="C78" i="20" s="1"/>
  <c r="C66" i="20"/>
  <c r="F20" i="20"/>
  <c r="E20" i="20" s="1"/>
  <c r="L19" i="20"/>
  <c r="K19" i="20" s="1"/>
  <c r="L75" i="17"/>
  <c r="E39" i="20"/>
  <c r="L82" i="11"/>
  <c r="L75" i="16"/>
  <c r="F13" i="20"/>
  <c r="G43" i="19"/>
  <c r="G27" i="19"/>
  <c r="G19" i="19"/>
  <c r="F75" i="11"/>
  <c r="F75" i="12"/>
  <c r="F84" i="12" s="1"/>
  <c r="F75" i="13"/>
  <c r="F75" i="16"/>
  <c r="F84" i="16" s="1"/>
  <c r="F54" i="28"/>
  <c r="M46" i="23"/>
  <c r="M78" i="23"/>
  <c r="M80" i="23"/>
  <c r="M60" i="23"/>
  <c r="M19" i="23"/>
  <c r="M26" i="23"/>
  <c r="L82" i="25"/>
  <c r="L84" i="25" s="1"/>
  <c r="L82" i="29"/>
  <c r="M70" i="23"/>
  <c r="M45" i="23"/>
  <c r="M67" i="23"/>
  <c r="M83" i="23"/>
  <c r="L47" i="24"/>
  <c r="F63" i="23"/>
  <c r="F75" i="23" s="1"/>
  <c r="F63" i="31"/>
  <c r="F75" i="31" s="1"/>
  <c r="F82" i="31"/>
  <c r="M25" i="23"/>
  <c r="M17" i="23"/>
  <c r="M33" i="23"/>
  <c r="M63" i="23"/>
  <c r="M81" i="23"/>
  <c r="M30" i="23"/>
  <c r="M84" i="23"/>
  <c r="M32" i="23"/>
  <c r="M24" i="23"/>
  <c r="M16" i="23"/>
  <c r="F58" i="59"/>
  <c r="C58" i="59" s="1"/>
  <c r="M82" i="23"/>
  <c r="M58" i="23"/>
  <c r="M62" i="23"/>
  <c r="L54" i="26"/>
  <c r="M61" i="23"/>
  <c r="M54" i="23"/>
  <c r="M59" i="23"/>
  <c r="L54" i="31"/>
  <c r="M43" i="23"/>
  <c r="M27" i="23"/>
  <c r="M72" i="23"/>
  <c r="M69" i="23"/>
  <c r="F82" i="29"/>
  <c r="M31" i="23"/>
  <c r="M23" i="23"/>
  <c r="M15" i="23"/>
  <c r="M73" i="23"/>
  <c r="M18" i="23"/>
  <c r="M77" i="23"/>
  <c r="M57" i="23"/>
  <c r="M66" i="23"/>
  <c r="M22" i="23"/>
  <c r="M14" i="23"/>
  <c r="L34" i="60"/>
  <c r="L54" i="33"/>
  <c r="L58" i="60"/>
  <c r="K58" i="60" s="1"/>
  <c r="L68" i="60"/>
  <c r="L38" i="60"/>
  <c r="F43" i="60"/>
  <c r="C43" i="60" s="1"/>
  <c r="E39" i="59"/>
  <c r="F70" i="60"/>
  <c r="L33" i="60"/>
  <c r="K33" i="60" s="1"/>
  <c r="L77" i="60"/>
  <c r="I77" i="60" s="1"/>
  <c r="F82" i="34"/>
  <c r="F72" i="58"/>
  <c r="F21" i="59"/>
  <c r="E21" i="59" s="1"/>
  <c r="F78" i="58"/>
  <c r="E78" i="58" s="1"/>
  <c r="F73" i="1"/>
  <c r="C73" i="1" s="1"/>
  <c r="L62" i="1"/>
  <c r="K62" i="1" s="1"/>
  <c r="L52" i="1"/>
  <c r="L30" i="1"/>
  <c r="L29" i="1"/>
  <c r="F16" i="58"/>
  <c r="C16" i="58" s="1"/>
  <c r="F24" i="58"/>
  <c r="E24" i="58" s="1"/>
  <c r="F32" i="58"/>
  <c r="C32" i="58" s="1"/>
  <c r="F45" i="58"/>
  <c r="E45" i="58" s="1"/>
  <c r="F58" i="58"/>
  <c r="C58" i="58" s="1"/>
  <c r="F62" i="58"/>
  <c r="C62" i="58" s="1"/>
  <c r="F67" i="58"/>
  <c r="E67" i="58" s="1"/>
  <c r="F71" i="58"/>
  <c r="C71" i="58" s="1"/>
  <c r="F26" i="58"/>
  <c r="C26" i="58" s="1"/>
  <c r="F30" i="58"/>
  <c r="C30" i="58" s="1"/>
  <c r="F69" i="58"/>
  <c r="E69" i="58" s="1"/>
  <c r="F40" i="58"/>
  <c r="G40" i="58" s="1"/>
  <c r="C39" i="58"/>
  <c r="E59" i="58"/>
  <c r="E39" i="58"/>
  <c r="L68" i="1"/>
  <c r="K68" i="1" s="1"/>
  <c r="L80" i="1"/>
  <c r="I80" i="1" s="1"/>
  <c r="L18" i="1"/>
  <c r="I18" i="1" s="1"/>
  <c r="L27" i="1"/>
  <c r="I27" i="1" s="1"/>
  <c r="F20" i="1"/>
  <c r="C20" i="1" s="1"/>
  <c r="F35" i="1"/>
  <c r="G35" i="1" s="1"/>
  <c r="F67" i="1"/>
  <c r="F45" i="1"/>
  <c r="E45" i="1" s="1"/>
  <c r="F63" i="2"/>
  <c r="F82" i="2"/>
  <c r="B36" i="54"/>
  <c r="B36" i="53"/>
  <c r="G39" i="1"/>
  <c r="F16" i="60"/>
  <c r="E16" i="60" s="1"/>
  <c r="F41" i="60"/>
  <c r="E41" i="60" s="1"/>
  <c r="I78" i="60"/>
  <c r="L53" i="60"/>
  <c r="I53" i="60" s="1"/>
  <c r="L82" i="33"/>
  <c r="L49" i="60"/>
  <c r="I49" i="60" s="1"/>
  <c r="L66" i="60"/>
  <c r="K66" i="60" s="1"/>
  <c r="L70" i="60"/>
  <c r="I70" i="60" s="1"/>
  <c r="L26" i="60"/>
  <c r="K26" i="60" s="1"/>
  <c r="L15" i="60"/>
  <c r="K15" i="60" s="1"/>
  <c r="I33" i="60"/>
  <c r="F54" i="33"/>
  <c r="F61" i="60"/>
  <c r="E61" i="60" s="1"/>
  <c r="F26" i="60"/>
  <c r="F22" i="60"/>
  <c r="E22" i="60" s="1"/>
  <c r="F14" i="60"/>
  <c r="L71" i="60"/>
  <c r="K71" i="60" s="1"/>
  <c r="L52" i="60"/>
  <c r="I52" i="60" s="1"/>
  <c r="L83" i="60"/>
  <c r="K83" i="60" s="1"/>
  <c r="J82" i="60"/>
  <c r="M38" i="60"/>
  <c r="K38" i="60"/>
  <c r="L20" i="60"/>
  <c r="K20" i="60" s="1"/>
  <c r="L29" i="60"/>
  <c r="K29" i="60" s="1"/>
  <c r="L24" i="60"/>
  <c r="I24" i="60" s="1"/>
  <c r="I18" i="60"/>
  <c r="K18" i="60"/>
  <c r="L27" i="60"/>
  <c r="I27" i="60" s="1"/>
  <c r="H47" i="60"/>
  <c r="L31" i="60"/>
  <c r="L21" i="60"/>
  <c r="F78" i="60"/>
  <c r="C78" i="60" s="1"/>
  <c r="F63" i="34"/>
  <c r="F57" i="60"/>
  <c r="E67" i="60"/>
  <c r="F28" i="60"/>
  <c r="E28" i="60" s="1"/>
  <c r="I59" i="60"/>
  <c r="K59" i="60"/>
  <c r="L72" i="60"/>
  <c r="K72" i="60" s="1"/>
  <c r="I50" i="60"/>
  <c r="L82" i="35"/>
  <c r="L64" i="60"/>
  <c r="I64" i="60" s="1"/>
  <c r="L80" i="60"/>
  <c r="I80" i="60" s="1"/>
  <c r="L68" i="59"/>
  <c r="I68" i="59" s="1"/>
  <c r="L65" i="60"/>
  <c r="K65" i="60" s="1"/>
  <c r="L75" i="35"/>
  <c r="L55" i="60"/>
  <c r="K55" i="60" s="1"/>
  <c r="H63" i="60"/>
  <c r="L61" i="60"/>
  <c r="K61" i="60" s="1"/>
  <c r="H54" i="60"/>
  <c r="L45" i="60"/>
  <c r="I45" i="60" s="1"/>
  <c r="K77" i="60"/>
  <c r="K34" i="60"/>
  <c r="I34" i="60"/>
  <c r="I38" i="60"/>
  <c r="K23" i="60"/>
  <c r="L25" i="60"/>
  <c r="I19" i="60"/>
  <c r="L13" i="60"/>
  <c r="L30" i="60"/>
  <c r="I30" i="60" s="1"/>
  <c r="L16" i="60"/>
  <c r="K16" i="60" s="1"/>
  <c r="I22" i="60"/>
  <c r="C53" i="60"/>
  <c r="E53" i="60"/>
  <c r="B63" i="60"/>
  <c r="B75" i="60" s="1"/>
  <c r="F63" i="35"/>
  <c r="F59" i="60"/>
  <c r="C59" i="60" s="1"/>
  <c r="D82" i="60"/>
  <c r="D63" i="60"/>
  <c r="D75" i="60" s="1"/>
  <c r="F55" i="60"/>
  <c r="E55" i="60" s="1"/>
  <c r="F71" i="60"/>
  <c r="E71" i="60" s="1"/>
  <c r="F68" i="60"/>
  <c r="C68" i="60" s="1"/>
  <c r="F58" i="60"/>
  <c r="C58" i="60" s="1"/>
  <c r="F69" i="60"/>
  <c r="E69" i="60" s="1"/>
  <c r="E33" i="60"/>
  <c r="C33" i="60"/>
  <c r="C35" i="60"/>
  <c r="G35" i="60"/>
  <c r="E35" i="60"/>
  <c r="F40" i="60"/>
  <c r="G40" i="60" s="1"/>
  <c r="E14" i="60"/>
  <c r="C14" i="60"/>
  <c r="F19" i="60"/>
  <c r="C19" i="60" s="1"/>
  <c r="F18" i="60"/>
  <c r="C18" i="60" s="1"/>
  <c r="F25" i="60"/>
  <c r="F27" i="60"/>
  <c r="E27" i="60" s="1"/>
  <c r="F47" i="35"/>
  <c r="F47" i="48"/>
  <c r="F54" i="50"/>
  <c r="L82" i="46"/>
  <c r="F63" i="44"/>
  <c r="F47" i="44"/>
  <c r="F63" i="43"/>
  <c r="F82" i="43"/>
  <c r="L75" i="41"/>
  <c r="F54" i="41"/>
  <c r="F63" i="41"/>
  <c r="F75" i="41" s="1"/>
  <c r="F47" i="41"/>
  <c r="L82" i="42"/>
  <c r="F75" i="42"/>
  <c r="L26" i="36"/>
  <c r="K26" i="36" s="1"/>
  <c r="F54" i="39"/>
  <c r="F75" i="39"/>
  <c r="L75" i="40"/>
  <c r="L54" i="63"/>
  <c r="L82" i="63"/>
  <c r="L47" i="63"/>
  <c r="F61" i="36"/>
  <c r="E61" i="36" s="1"/>
  <c r="L82" i="38"/>
  <c r="F14" i="59"/>
  <c r="E14" i="59" s="1"/>
  <c r="F47" i="38"/>
  <c r="L61" i="36"/>
  <c r="I61" i="36" s="1"/>
  <c r="L75" i="37"/>
  <c r="L54" i="37"/>
  <c r="F47" i="37"/>
  <c r="F31" i="59"/>
  <c r="C31" i="59" s="1"/>
  <c r="C39" i="54"/>
  <c r="L75" i="62"/>
  <c r="L82" i="62"/>
  <c r="F54" i="62"/>
  <c r="F51" i="59"/>
  <c r="C51" i="59" s="1"/>
  <c r="L82" i="5"/>
  <c r="L59" i="1"/>
  <c r="I59" i="1" s="1"/>
  <c r="L50" i="1"/>
  <c r="K50" i="1" s="1"/>
  <c r="L54" i="2"/>
  <c r="L23" i="1"/>
  <c r="I23" i="1" s="1"/>
  <c r="L43" i="1"/>
  <c r="I43" i="1" s="1"/>
  <c r="L73" i="1"/>
  <c r="I73" i="1" s="1"/>
  <c r="L54" i="7"/>
  <c r="L32" i="58"/>
  <c r="I32" i="58" s="1"/>
  <c r="L34" i="58"/>
  <c r="K34" i="58" s="1"/>
  <c r="L68" i="58"/>
  <c r="K68" i="58" s="1"/>
  <c r="L47" i="11"/>
  <c r="K53" i="20"/>
  <c r="I53" i="20"/>
  <c r="L47" i="17"/>
  <c r="L84" i="17" s="1"/>
  <c r="L54" i="17"/>
  <c r="L21" i="20"/>
  <c r="K21" i="20" s="1"/>
  <c r="L29" i="20"/>
  <c r="K29" i="20" s="1"/>
  <c r="J51" i="52"/>
  <c r="L54" i="16"/>
  <c r="C61" i="20"/>
  <c r="E61" i="20"/>
  <c r="E59" i="20"/>
  <c r="C59" i="20"/>
  <c r="C34" i="20"/>
  <c r="F45" i="20"/>
  <c r="C45" i="20" s="1"/>
  <c r="L67" i="20"/>
  <c r="I67" i="20" s="1"/>
  <c r="L78" i="20"/>
  <c r="I78" i="20" s="1"/>
  <c r="C52" i="20"/>
  <c r="E19" i="20"/>
  <c r="E24" i="20"/>
  <c r="L58" i="20"/>
  <c r="I58" i="20" s="1"/>
  <c r="L80" i="20"/>
  <c r="K80" i="20" s="1"/>
  <c r="H47" i="20"/>
  <c r="F75" i="18"/>
  <c r="C70" i="20"/>
  <c r="E57" i="20"/>
  <c r="C73" i="20"/>
  <c r="F33" i="20"/>
  <c r="E33" i="20" s="1"/>
  <c r="F14" i="20"/>
  <c r="C14" i="20" s="1"/>
  <c r="F23" i="20"/>
  <c r="E23" i="20" s="1"/>
  <c r="F43" i="20"/>
  <c r="F68" i="20"/>
  <c r="C68" i="20" s="1"/>
  <c r="F80" i="20"/>
  <c r="E80" i="20" s="1"/>
  <c r="F38" i="20"/>
  <c r="C38" i="20" s="1"/>
  <c r="H82" i="20"/>
  <c r="E62" i="20"/>
  <c r="F35" i="20"/>
  <c r="E35" i="20" s="1"/>
  <c r="F74" i="20"/>
  <c r="G74" i="20" s="1"/>
  <c r="B63" i="20"/>
  <c r="L75" i="18"/>
  <c r="L73" i="20"/>
  <c r="I73" i="20" s="1"/>
  <c r="L66" i="20"/>
  <c r="K66" i="20" s="1"/>
  <c r="L24" i="20"/>
  <c r="I24" i="20" s="1"/>
  <c r="L47" i="18"/>
  <c r="L35" i="20"/>
  <c r="K35" i="20" s="1"/>
  <c r="L31" i="20"/>
  <c r="L62" i="59"/>
  <c r="I62" i="59" s="1"/>
  <c r="L46" i="59"/>
  <c r="I46" i="59" s="1"/>
  <c r="L33" i="59"/>
  <c r="I33" i="59" s="1"/>
  <c r="L17" i="59"/>
  <c r="K17" i="59" s="1"/>
  <c r="F77" i="59"/>
  <c r="C77" i="59" s="1"/>
  <c r="F29" i="59"/>
  <c r="E29" i="59" s="1"/>
  <c r="F54" i="22"/>
  <c r="F82" i="22"/>
  <c r="F64" i="32"/>
  <c r="C64" i="32" s="1"/>
  <c r="L54" i="22"/>
  <c r="L13" i="59"/>
  <c r="I13" i="59" s="1"/>
  <c r="L29" i="59"/>
  <c r="K29" i="59" s="1"/>
  <c r="L21" i="59"/>
  <c r="K21" i="59" s="1"/>
  <c r="M52" i="22"/>
  <c r="L31" i="59"/>
  <c r="I31" i="59" s="1"/>
  <c r="L30" i="59"/>
  <c r="K30" i="59" s="1"/>
  <c r="L22" i="59"/>
  <c r="K22" i="59" s="1"/>
  <c r="L14" i="59"/>
  <c r="I14" i="59" s="1"/>
  <c r="F49" i="59"/>
  <c r="E49" i="59" s="1"/>
  <c r="C35" i="59"/>
  <c r="F60" i="32"/>
  <c r="C60" i="32" s="1"/>
  <c r="F70" i="32"/>
  <c r="E70" i="32" s="1"/>
  <c r="F46" i="59"/>
  <c r="C46" i="59" s="1"/>
  <c r="F80" i="59"/>
  <c r="E80" i="59" s="1"/>
  <c r="F70" i="59"/>
  <c r="C70" i="59" s="1"/>
  <c r="I29" i="20"/>
  <c r="L26" i="20"/>
  <c r="K26" i="20" s="1"/>
  <c r="I70" i="20"/>
  <c r="I19" i="20"/>
  <c r="L55" i="20"/>
  <c r="I55" i="20" s="1"/>
  <c r="L51" i="20"/>
  <c r="I51" i="20" s="1"/>
  <c r="L64" i="20"/>
  <c r="K64" i="20" s="1"/>
  <c r="I39" i="20"/>
  <c r="L28" i="58"/>
  <c r="I28" i="58" s="1"/>
  <c r="L52" i="58"/>
  <c r="I52" i="58" s="1"/>
  <c r="L62" i="58"/>
  <c r="K62" i="58" s="1"/>
  <c r="L71" i="58"/>
  <c r="K71" i="58" s="1"/>
  <c r="L61" i="20"/>
  <c r="K61" i="20" s="1"/>
  <c r="L27" i="20"/>
  <c r="K27" i="20" s="1"/>
  <c r="L54" i="13"/>
  <c r="L50" i="20"/>
  <c r="K50" i="20" s="1"/>
  <c r="L62" i="20"/>
  <c r="I62" i="20" s="1"/>
  <c r="L71" i="20"/>
  <c r="I71" i="20" s="1"/>
  <c r="L16" i="58"/>
  <c r="I16" i="58" s="1"/>
  <c r="L24" i="58"/>
  <c r="I24" i="58" s="1"/>
  <c r="L16" i="20"/>
  <c r="I16" i="20" s="1"/>
  <c r="M39" i="20"/>
  <c r="L51" i="58"/>
  <c r="I51" i="58" s="1"/>
  <c r="L61" i="58"/>
  <c r="I61" i="58" s="1"/>
  <c r="L70" i="58"/>
  <c r="K70" i="58" s="1"/>
  <c r="L83" i="58"/>
  <c r="K83" i="58" s="1"/>
  <c r="L72" i="20"/>
  <c r="K72" i="20" s="1"/>
  <c r="L77" i="58"/>
  <c r="I77" i="58" s="1"/>
  <c r="L75" i="12"/>
  <c r="L54" i="12"/>
  <c r="L33" i="20"/>
  <c r="I33" i="20" s="1"/>
  <c r="L15" i="58"/>
  <c r="K15" i="58" s="1"/>
  <c r="L23" i="58"/>
  <c r="K23" i="58" s="1"/>
  <c r="L31" i="58"/>
  <c r="K31" i="58" s="1"/>
  <c r="L17" i="20"/>
  <c r="I17" i="20" s="1"/>
  <c r="L25" i="20"/>
  <c r="I25" i="20" s="1"/>
  <c r="J24" i="51"/>
  <c r="L19" i="58"/>
  <c r="K19" i="58" s="1"/>
  <c r="L40" i="20"/>
  <c r="M40" i="20" s="1"/>
  <c r="L45" i="20"/>
  <c r="K45" i="20" s="1"/>
  <c r="H54" i="20"/>
  <c r="L65" i="20"/>
  <c r="K65" i="20" s="1"/>
  <c r="L43" i="20"/>
  <c r="I43" i="20" s="1"/>
  <c r="H63" i="20"/>
  <c r="H75" i="20" s="1"/>
  <c r="K77" i="20"/>
  <c r="L38" i="20"/>
  <c r="I38" i="20" s="1"/>
  <c r="L47" i="19"/>
  <c r="B64" i="53"/>
  <c r="F64" i="53" s="1"/>
  <c r="L47" i="25"/>
  <c r="K39" i="32"/>
  <c r="L62" i="32"/>
  <c r="K62" i="32" s="1"/>
  <c r="L29" i="32"/>
  <c r="I29" i="32" s="1"/>
  <c r="L54" i="25"/>
  <c r="L75" i="25"/>
  <c r="F54" i="25"/>
  <c r="F39" i="51"/>
  <c r="E39" i="51" s="1"/>
  <c r="F22" i="32"/>
  <c r="E22" i="32" s="1"/>
  <c r="L75" i="22"/>
  <c r="L43" i="59"/>
  <c r="K43" i="59" s="1"/>
  <c r="L82" i="22"/>
  <c r="L67" i="59"/>
  <c r="I67" i="59" s="1"/>
  <c r="L59" i="59"/>
  <c r="K59" i="59" s="1"/>
  <c r="L51" i="59"/>
  <c r="I51" i="59" s="1"/>
  <c r="L66" i="32"/>
  <c r="K66" i="32" s="1"/>
  <c r="L69" i="59"/>
  <c r="I69" i="59" s="1"/>
  <c r="L61" i="59"/>
  <c r="I61" i="59" s="1"/>
  <c r="L53" i="59"/>
  <c r="K53" i="59" s="1"/>
  <c r="L45" i="59"/>
  <c r="I45" i="59" s="1"/>
  <c r="L32" i="59"/>
  <c r="I32" i="59" s="1"/>
  <c r="D60" i="53"/>
  <c r="D60" i="52" s="1"/>
  <c r="F35" i="32"/>
  <c r="C35" i="32" s="1"/>
  <c r="F24" i="59"/>
  <c r="E24" i="59" s="1"/>
  <c r="F16" i="59"/>
  <c r="E16" i="59" s="1"/>
  <c r="L13" i="32"/>
  <c r="L47" i="27"/>
  <c r="L69" i="32"/>
  <c r="K69" i="32" s="1"/>
  <c r="L54" i="28"/>
  <c r="L20" i="32"/>
  <c r="K20" i="32" s="1"/>
  <c r="H20" i="53"/>
  <c r="L20" i="53" s="1"/>
  <c r="K20" i="53" s="1"/>
  <c r="F78" i="32"/>
  <c r="E78" i="32" s="1"/>
  <c r="F77" i="32"/>
  <c r="C77" i="32" s="1"/>
  <c r="L22" i="32"/>
  <c r="I22" i="32" s="1"/>
  <c r="L83" i="32"/>
  <c r="I83" i="32" s="1"/>
  <c r="L19" i="32"/>
  <c r="K19" i="32" s="1"/>
  <c r="L75" i="29"/>
  <c r="L78" i="32"/>
  <c r="I78" i="32" s="1"/>
  <c r="L59" i="32"/>
  <c r="I59" i="32" s="1"/>
  <c r="F49" i="32"/>
  <c r="E49" i="32" s="1"/>
  <c r="F68" i="32"/>
  <c r="E68" i="32" s="1"/>
  <c r="F81" i="32"/>
  <c r="C81" i="32" s="1"/>
  <c r="F80" i="32"/>
  <c r="E80" i="32" s="1"/>
  <c r="F32" i="32"/>
  <c r="C32" i="32" s="1"/>
  <c r="B78" i="53"/>
  <c r="B78" i="52" s="1"/>
  <c r="F29" i="32"/>
  <c r="C29" i="32" s="1"/>
  <c r="F49" i="53"/>
  <c r="E49" i="53" s="1"/>
  <c r="L57" i="32"/>
  <c r="I57" i="32" s="1"/>
  <c r="L73" i="32"/>
  <c r="I73" i="32" s="1"/>
  <c r="L75" i="24"/>
  <c r="L60" i="32"/>
  <c r="I60" i="32" s="1"/>
  <c r="L15" i="32"/>
  <c r="K15" i="32" s="1"/>
  <c r="L31" i="32"/>
  <c r="I74" i="32"/>
  <c r="L25" i="32"/>
  <c r="K25" i="32" s="1"/>
  <c r="L49" i="32"/>
  <c r="I49" i="32" s="1"/>
  <c r="L49" i="53"/>
  <c r="I49" i="53" s="1"/>
  <c r="F59" i="32"/>
  <c r="E59" i="32" s="1"/>
  <c r="D70" i="53"/>
  <c r="F70" i="53" s="1"/>
  <c r="C70" i="53" s="1"/>
  <c r="F19" i="32"/>
  <c r="C19" i="32" s="1"/>
  <c r="F30" i="32"/>
  <c r="E30" i="32" s="1"/>
  <c r="F63" i="24"/>
  <c r="F54" i="24"/>
  <c r="F38" i="32"/>
  <c r="G38" i="32" s="1"/>
  <c r="F69" i="32"/>
  <c r="L23" i="32"/>
  <c r="I23" i="32" s="1"/>
  <c r="L35" i="32"/>
  <c r="M35" i="32" s="1"/>
  <c r="L77" i="32"/>
  <c r="L14" i="32"/>
  <c r="I14" i="32" s="1"/>
  <c r="L64" i="32"/>
  <c r="I64" i="32" s="1"/>
  <c r="L67" i="32"/>
  <c r="I67" i="32" s="1"/>
  <c r="L72" i="53"/>
  <c r="I72" i="53" s="1"/>
  <c r="H63" i="32"/>
  <c r="H75" i="32" s="1"/>
  <c r="H82" i="32"/>
  <c r="J62" i="53"/>
  <c r="L62" i="53" s="1"/>
  <c r="K62" i="53" s="1"/>
  <c r="L80" i="32"/>
  <c r="K80" i="32" s="1"/>
  <c r="I39" i="32"/>
  <c r="L58" i="32"/>
  <c r="K58" i="32" s="1"/>
  <c r="H58" i="53"/>
  <c r="L58" i="53" s="1"/>
  <c r="K58" i="53" s="1"/>
  <c r="L77" i="53"/>
  <c r="K77" i="53" s="1"/>
  <c r="L81" i="32"/>
  <c r="J82" i="32"/>
  <c r="L34" i="32"/>
  <c r="I34" i="32" s="1"/>
  <c r="L47" i="30"/>
  <c r="F47" i="30"/>
  <c r="F54" i="30"/>
  <c r="F51" i="53"/>
  <c r="C51" i="53" s="1"/>
  <c r="D72" i="51"/>
  <c r="D82" i="32"/>
  <c r="F83" i="53"/>
  <c r="E83" i="53" s="1"/>
  <c r="F74" i="32"/>
  <c r="C74" i="32" s="1"/>
  <c r="F45" i="32"/>
  <c r="E45" i="32" s="1"/>
  <c r="D35" i="53"/>
  <c r="F35" i="53" s="1"/>
  <c r="C35" i="53" s="1"/>
  <c r="F61" i="32"/>
  <c r="C61" i="32" s="1"/>
  <c r="F72" i="32"/>
  <c r="C72" i="32" s="1"/>
  <c r="E64" i="32"/>
  <c r="E52" i="32"/>
  <c r="K13" i="32"/>
  <c r="I13" i="32"/>
  <c r="L47" i="31"/>
  <c r="J19" i="53"/>
  <c r="L19" i="53" s="1"/>
  <c r="K19" i="53" s="1"/>
  <c r="J13" i="53"/>
  <c r="J47" i="53" s="1"/>
  <c r="J64" i="53"/>
  <c r="L64" i="53" s="1"/>
  <c r="K64" i="53" s="1"/>
  <c r="L72" i="32"/>
  <c r="I72" i="32" s="1"/>
  <c r="J54" i="32"/>
  <c r="L82" i="31"/>
  <c r="L38" i="32"/>
  <c r="J34" i="53"/>
  <c r="L34" i="53" s="1"/>
  <c r="I34" i="53" s="1"/>
  <c r="L27" i="32"/>
  <c r="F51" i="32"/>
  <c r="E51" i="32" s="1"/>
  <c r="F45" i="53"/>
  <c r="C45" i="53" s="1"/>
  <c r="F18" i="32"/>
  <c r="C18" i="32" s="1"/>
  <c r="F19" i="53"/>
  <c r="E19" i="53" s="1"/>
  <c r="B54" i="32"/>
  <c r="F24" i="32"/>
  <c r="E24" i="32" s="1"/>
  <c r="B82" i="32"/>
  <c r="F65" i="32"/>
  <c r="F55" i="32"/>
  <c r="E55" i="32" s="1"/>
  <c r="F71" i="32"/>
  <c r="E71" i="32" s="1"/>
  <c r="F23" i="32"/>
  <c r="F18" i="53"/>
  <c r="E18" i="53" s="1"/>
  <c r="F53" i="53"/>
  <c r="C53" i="53" s="1"/>
  <c r="F26" i="32"/>
  <c r="E26" i="32" s="1"/>
  <c r="F83" i="32"/>
  <c r="C83" i="32" s="1"/>
  <c r="F62" i="32"/>
  <c r="C62" i="32" s="1"/>
  <c r="F52" i="53"/>
  <c r="E52" i="53" s="1"/>
  <c r="F21" i="32"/>
  <c r="C21" i="32" s="1"/>
  <c r="F53" i="32"/>
  <c r="C53" i="32" s="1"/>
  <c r="I17" i="59"/>
  <c r="L24" i="59"/>
  <c r="I24" i="59" s="1"/>
  <c r="L16" i="59"/>
  <c r="K16" i="59" s="1"/>
  <c r="H61" i="51"/>
  <c r="H61" i="54"/>
  <c r="L61" i="54" s="1"/>
  <c r="K61" i="54" s="1"/>
  <c r="L47" i="38"/>
  <c r="L82" i="37"/>
  <c r="L47" i="39"/>
  <c r="L54" i="48"/>
  <c r="L47" i="37"/>
  <c r="L47" i="62"/>
  <c r="L75" i="63"/>
  <c r="L84" i="63" s="1"/>
  <c r="L83" i="59"/>
  <c r="I83" i="59" s="1"/>
  <c r="L82" i="40"/>
  <c r="L82" i="43"/>
  <c r="L54" i="62"/>
  <c r="L54" i="41"/>
  <c r="L75" i="38"/>
  <c r="H78" i="51"/>
  <c r="B27" i="51"/>
  <c r="F27" i="36"/>
  <c r="E27" i="36" s="1"/>
  <c r="F84" i="39"/>
  <c r="G28" i="39" s="1"/>
  <c r="F65" i="36"/>
  <c r="E65" i="36" s="1"/>
  <c r="F82" i="49"/>
  <c r="F54" i="48"/>
  <c r="F82" i="48"/>
  <c r="F84" i="62"/>
  <c r="G47" i="62" s="1"/>
  <c r="F82" i="47"/>
  <c r="F54" i="46"/>
  <c r="F73" i="36"/>
  <c r="E73" i="36" s="1"/>
  <c r="D35" i="51"/>
  <c r="F82" i="44"/>
  <c r="F69" i="59"/>
  <c r="E69" i="59" s="1"/>
  <c r="F61" i="59"/>
  <c r="E61" i="59" s="1"/>
  <c r="F53" i="59"/>
  <c r="C53" i="59" s="1"/>
  <c r="F23" i="59"/>
  <c r="C23" i="59" s="1"/>
  <c r="F15" i="59"/>
  <c r="C15" i="59" s="1"/>
  <c r="F54" i="42"/>
  <c r="L55" i="58"/>
  <c r="L65" i="58"/>
  <c r="L73" i="58"/>
  <c r="L38" i="59"/>
  <c r="K38" i="59" s="1"/>
  <c r="L28" i="59"/>
  <c r="K28" i="59" s="1"/>
  <c r="L72" i="59"/>
  <c r="I72" i="59" s="1"/>
  <c r="L64" i="59"/>
  <c r="K64" i="59" s="1"/>
  <c r="L27" i="59"/>
  <c r="K27" i="59" s="1"/>
  <c r="L19" i="59"/>
  <c r="K19" i="59" s="1"/>
  <c r="L74" i="58"/>
  <c r="K74" i="58" s="1"/>
  <c r="I39" i="58"/>
  <c r="L66" i="59"/>
  <c r="I66" i="59" s="1"/>
  <c r="L58" i="59"/>
  <c r="K58" i="59" s="1"/>
  <c r="L50" i="59"/>
  <c r="K50" i="59" s="1"/>
  <c r="L63" i="59"/>
  <c r="K63" i="59" s="1"/>
  <c r="L26" i="59"/>
  <c r="K26" i="59" s="1"/>
  <c r="L18" i="59"/>
  <c r="I18" i="59" s="1"/>
  <c r="M39" i="58"/>
  <c r="L65" i="1"/>
  <c r="K65" i="1" s="1"/>
  <c r="L14" i="58"/>
  <c r="I14" i="58" s="1"/>
  <c r="L30" i="58"/>
  <c r="I30" i="58" s="1"/>
  <c r="L69" i="58"/>
  <c r="I69" i="58" s="1"/>
  <c r="L15" i="53"/>
  <c r="I15" i="53" s="1"/>
  <c r="L73" i="59"/>
  <c r="K73" i="59" s="1"/>
  <c r="L65" i="59"/>
  <c r="I65" i="59" s="1"/>
  <c r="L57" i="59"/>
  <c r="K57" i="59" s="1"/>
  <c r="L49" i="59"/>
  <c r="K49" i="59" s="1"/>
  <c r="L41" i="58"/>
  <c r="M41" i="58" s="1"/>
  <c r="L75" i="5"/>
  <c r="L53" i="58"/>
  <c r="K53" i="58" s="1"/>
  <c r="L72" i="58"/>
  <c r="K72" i="58" s="1"/>
  <c r="L40" i="59"/>
  <c r="M40" i="59" s="1"/>
  <c r="L13" i="54"/>
  <c r="K13" i="54" s="1"/>
  <c r="F63" i="3"/>
  <c r="F74" i="59"/>
  <c r="C74" i="59" s="1"/>
  <c r="F41" i="59"/>
  <c r="G41" i="59" s="1"/>
  <c r="E39" i="1"/>
  <c r="F45" i="59"/>
  <c r="E45" i="59" s="1"/>
  <c r="F54" i="3"/>
  <c r="F54" i="4"/>
  <c r="E39" i="54"/>
  <c r="L68" i="20"/>
  <c r="I68" i="20" s="1"/>
  <c r="J68" i="51"/>
  <c r="L45" i="53"/>
  <c r="K45" i="53" s="1"/>
  <c r="L75" i="19"/>
  <c r="L23" i="20"/>
  <c r="K23" i="20" s="1"/>
  <c r="L15" i="20"/>
  <c r="I15" i="20" s="1"/>
  <c r="J47" i="20"/>
  <c r="L13" i="20"/>
  <c r="L22" i="20"/>
  <c r="I22" i="20" s="1"/>
  <c r="L57" i="20"/>
  <c r="I57" i="20" s="1"/>
  <c r="L59" i="20"/>
  <c r="I59" i="20" s="1"/>
  <c r="J59" i="51"/>
  <c r="L34" i="20"/>
  <c r="I34" i="20" s="1"/>
  <c r="L22" i="58"/>
  <c r="I22" i="58" s="1"/>
  <c r="K32" i="20"/>
  <c r="I32" i="20"/>
  <c r="L54" i="19"/>
  <c r="L30" i="20"/>
  <c r="K30" i="20" s="1"/>
  <c r="M51" i="18"/>
  <c r="L54" i="18"/>
  <c r="L14" i="20"/>
  <c r="K14" i="20" s="1"/>
  <c r="L49" i="20"/>
  <c r="I49" i="20" s="1"/>
  <c r="L18" i="20"/>
  <c r="K18" i="20" s="1"/>
  <c r="L81" i="58"/>
  <c r="I81" i="58" s="1"/>
  <c r="L82" i="19"/>
  <c r="L82" i="16"/>
  <c r="L47" i="16"/>
  <c r="L50" i="58"/>
  <c r="I50" i="58" s="1"/>
  <c r="L83" i="20"/>
  <c r="I83" i="20" s="1"/>
  <c r="K51" i="20"/>
  <c r="L75" i="11"/>
  <c r="L47" i="13"/>
  <c r="L24" i="53"/>
  <c r="I24" i="53" s="1"/>
  <c r="L66" i="53"/>
  <c r="K66" i="53" s="1"/>
  <c r="L82" i="13"/>
  <c r="L75" i="13"/>
  <c r="L20" i="58"/>
  <c r="K20" i="58" s="1"/>
  <c r="L45" i="58"/>
  <c r="K45" i="58" s="1"/>
  <c r="L58" i="58"/>
  <c r="L67" i="58"/>
  <c r="L20" i="20"/>
  <c r="J18" i="51"/>
  <c r="L54" i="11"/>
  <c r="J15" i="51"/>
  <c r="H45" i="51"/>
  <c r="I39" i="54"/>
  <c r="J13" i="51"/>
  <c r="L41" i="20"/>
  <c r="F84" i="11"/>
  <c r="G59" i="11" s="1"/>
  <c r="F84" i="13"/>
  <c r="G63" i="13" s="1"/>
  <c r="G52" i="13"/>
  <c r="G15" i="16"/>
  <c r="G39" i="16"/>
  <c r="G61" i="16"/>
  <c r="E43" i="20"/>
  <c r="C43" i="20"/>
  <c r="F84" i="18"/>
  <c r="G28" i="19"/>
  <c r="G54" i="19"/>
  <c r="G22" i="19"/>
  <c r="G47" i="19"/>
  <c r="G81" i="19"/>
  <c r="F53" i="20"/>
  <c r="D47" i="20"/>
  <c r="F38" i="53"/>
  <c r="G38" i="53" s="1"/>
  <c r="G39" i="19"/>
  <c r="G75" i="19"/>
  <c r="E27" i="20"/>
  <c r="E67" i="20"/>
  <c r="G71" i="19"/>
  <c r="G55" i="19"/>
  <c r="G70" i="19"/>
  <c r="G62" i="19"/>
  <c r="G46" i="19"/>
  <c r="G23" i="19"/>
  <c r="G52" i="19"/>
  <c r="G41" i="19"/>
  <c r="C25" i="20"/>
  <c r="F75" i="17"/>
  <c r="G21" i="19"/>
  <c r="G59" i="19"/>
  <c r="G30" i="19"/>
  <c r="G33" i="19"/>
  <c r="G51" i="19"/>
  <c r="G74" i="19"/>
  <c r="D82" i="20"/>
  <c r="F58" i="20"/>
  <c r="E58" i="20" s="1"/>
  <c r="F75" i="14"/>
  <c r="G38" i="19"/>
  <c r="G58" i="19"/>
  <c r="G64" i="19"/>
  <c r="G61" i="19"/>
  <c r="G32" i="19"/>
  <c r="G13" i="19"/>
  <c r="B75" i="20"/>
  <c r="D47" i="58"/>
  <c r="F32" i="20"/>
  <c r="F26" i="20"/>
  <c r="F51" i="20"/>
  <c r="C65" i="20"/>
  <c r="G34" i="19"/>
  <c r="G31" i="19"/>
  <c r="G40" i="19"/>
  <c r="G25" i="19"/>
  <c r="G45" i="19"/>
  <c r="G50" i="19"/>
  <c r="G53" i="19"/>
  <c r="G26" i="19"/>
  <c r="G83" i="19"/>
  <c r="G60" i="19"/>
  <c r="G29" i="19"/>
  <c r="G18" i="19"/>
  <c r="G84" i="19"/>
  <c r="G17" i="19"/>
  <c r="G16" i="19"/>
  <c r="G20" i="19"/>
  <c r="F40" i="20"/>
  <c r="E40" i="20" s="1"/>
  <c r="F41" i="20"/>
  <c r="E41" i="20" s="1"/>
  <c r="G66" i="19"/>
  <c r="G67" i="19"/>
  <c r="G49" i="19"/>
  <c r="G69" i="19"/>
  <c r="G72" i="19"/>
  <c r="L14" i="53"/>
  <c r="I14" i="53" s="1"/>
  <c r="L35" i="53"/>
  <c r="M35" i="53" s="1"/>
  <c r="L81" i="53"/>
  <c r="I81" i="53" s="1"/>
  <c r="J82" i="53"/>
  <c r="I80" i="32"/>
  <c r="L78" i="53"/>
  <c r="K78" i="53" s="1"/>
  <c r="H47" i="32"/>
  <c r="L68" i="32"/>
  <c r="L45" i="32"/>
  <c r="L57" i="53"/>
  <c r="I57" i="53" s="1"/>
  <c r="L75" i="27"/>
  <c r="L54" i="24"/>
  <c r="L52" i="32"/>
  <c r="K52" i="32" s="1"/>
  <c r="H69" i="53"/>
  <c r="L35" i="59"/>
  <c r="K35" i="59" s="1"/>
  <c r="I39" i="53"/>
  <c r="J73" i="53"/>
  <c r="L73" i="53" s="1"/>
  <c r="I73" i="53" s="1"/>
  <c r="J47" i="32"/>
  <c r="L21" i="32"/>
  <c r="K21" i="32" s="1"/>
  <c r="L24" i="32"/>
  <c r="K24" i="32" s="1"/>
  <c r="L61" i="32"/>
  <c r="I61" i="32" s="1"/>
  <c r="J63" i="32"/>
  <c r="L65" i="32"/>
  <c r="K65" i="32" s="1"/>
  <c r="L28" i="32"/>
  <c r="I28" i="32" s="1"/>
  <c r="L55" i="32"/>
  <c r="K55" i="32" s="1"/>
  <c r="L54" i="29"/>
  <c r="H30" i="51"/>
  <c r="L47" i="22"/>
  <c r="L75" i="31"/>
  <c r="L59" i="53"/>
  <c r="K59" i="53" s="1"/>
  <c r="L33" i="32"/>
  <c r="K33" i="32" s="1"/>
  <c r="L17" i="53"/>
  <c r="I17" i="53" s="1"/>
  <c r="L18" i="32"/>
  <c r="I18" i="32" s="1"/>
  <c r="L70" i="32"/>
  <c r="K70" i="32" s="1"/>
  <c r="L43" i="32"/>
  <c r="L51" i="32"/>
  <c r="H78" i="52"/>
  <c r="L47" i="26"/>
  <c r="L75" i="30"/>
  <c r="L41" i="32"/>
  <c r="K39" i="53"/>
  <c r="L17" i="32"/>
  <c r="L75" i="26"/>
  <c r="F75" i="24"/>
  <c r="D43" i="53"/>
  <c r="D43" i="52" s="1"/>
  <c r="F43" i="32"/>
  <c r="C43" i="32" s="1"/>
  <c r="F82" i="23"/>
  <c r="F47" i="26"/>
  <c r="G51" i="27"/>
  <c r="F54" i="27"/>
  <c r="F63" i="27"/>
  <c r="F63" i="28"/>
  <c r="F75" i="28" s="1"/>
  <c r="F82" i="28"/>
  <c r="F84" i="28" s="1"/>
  <c r="G47" i="28" s="1"/>
  <c r="F47" i="29"/>
  <c r="D73" i="53"/>
  <c r="F73" i="53" s="1"/>
  <c r="E73" i="53" s="1"/>
  <c r="F73" i="32"/>
  <c r="E60" i="32"/>
  <c r="D27" i="53"/>
  <c r="D27" i="52" s="1"/>
  <c r="D27" i="51"/>
  <c r="F27" i="32"/>
  <c r="C27" i="32" s="1"/>
  <c r="D66" i="53"/>
  <c r="D66" i="52" s="1"/>
  <c r="F66" i="32"/>
  <c r="C66" i="32" s="1"/>
  <c r="E77" i="32"/>
  <c r="D77" i="53"/>
  <c r="D82" i="53" s="1"/>
  <c r="F63" i="29"/>
  <c r="F75" i="29" s="1"/>
  <c r="F84" i="29" s="1"/>
  <c r="F47" i="24"/>
  <c r="B13" i="53"/>
  <c r="F13" i="53" s="1"/>
  <c r="B47" i="32"/>
  <c r="F13" i="32"/>
  <c r="C13" i="32" s="1"/>
  <c r="F29" i="53"/>
  <c r="C29" i="53" s="1"/>
  <c r="F47" i="23"/>
  <c r="F47" i="25"/>
  <c r="F63" i="25"/>
  <c r="F75" i="25" s="1"/>
  <c r="F63" i="26"/>
  <c r="F47" i="27"/>
  <c r="F47" i="28"/>
  <c r="G52" i="29"/>
  <c r="F54" i="29"/>
  <c r="F82" i="24"/>
  <c r="D47" i="32"/>
  <c r="F15" i="32"/>
  <c r="C15" i="32" s="1"/>
  <c r="D15" i="53"/>
  <c r="F21" i="53"/>
  <c r="E21" i="53" s="1"/>
  <c r="B16" i="53"/>
  <c r="F16" i="53" s="1"/>
  <c r="F16" i="32"/>
  <c r="E16" i="32" s="1"/>
  <c r="D20" i="53"/>
  <c r="F20" i="53" s="1"/>
  <c r="C20" i="53" s="1"/>
  <c r="F20" i="32"/>
  <c r="C20" i="32" s="1"/>
  <c r="D67" i="53"/>
  <c r="F67" i="32"/>
  <c r="E67" i="32" s="1"/>
  <c r="F28" i="32"/>
  <c r="E28" i="32" s="1"/>
  <c r="D17" i="53"/>
  <c r="F17" i="53" s="1"/>
  <c r="F17" i="32"/>
  <c r="D58" i="53"/>
  <c r="F58" i="32"/>
  <c r="E58" i="32" s="1"/>
  <c r="B34" i="53"/>
  <c r="F34" i="53" s="1"/>
  <c r="E34" i="53" s="1"/>
  <c r="F34" i="32"/>
  <c r="E34" i="32" s="1"/>
  <c r="F63" i="22"/>
  <c r="D54" i="32"/>
  <c r="F50" i="32"/>
  <c r="E50" i="32" s="1"/>
  <c r="D59" i="53"/>
  <c r="D59" i="52" s="1"/>
  <c r="D63" i="32"/>
  <c r="F31" i="53"/>
  <c r="C31" i="53" s="1"/>
  <c r="F54" i="23"/>
  <c r="F31" i="32"/>
  <c r="C31" i="32" s="1"/>
  <c r="B57" i="53"/>
  <c r="F57" i="53" s="1"/>
  <c r="C57" i="53" s="1"/>
  <c r="F57" i="32"/>
  <c r="E57" i="32" s="1"/>
  <c r="B77" i="53"/>
  <c r="F82" i="25"/>
  <c r="F54" i="26"/>
  <c r="F54" i="31"/>
  <c r="F47" i="22"/>
  <c r="B14" i="53"/>
  <c r="F14" i="53" s="1"/>
  <c r="E14" i="53" s="1"/>
  <c r="F14" i="32"/>
  <c r="E14" i="32" s="1"/>
  <c r="B63" i="32"/>
  <c r="B58" i="53"/>
  <c r="B67" i="53"/>
  <c r="B67" i="52" s="1"/>
  <c r="G35" i="59"/>
  <c r="E35" i="59"/>
  <c r="F24" i="53"/>
  <c r="C24" i="53" s="1"/>
  <c r="F78" i="59"/>
  <c r="C78" i="59" s="1"/>
  <c r="F60" i="59"/>
  <c r="C60" i="59" s="1"/>
  <c r="F52" i="59"/>
  <c r="C52" i="59" s="1"/>
  <c r="F43" i="59"/>
  <c r="C43" i="59" s="1"/>
  <c r="F22" i="59"/>
  <c r="C22" i="59" s="1"/>
  <c r="F32" i="53"/>
  <c r="E32" i="53" s="1"/>
  <c r="F55" i="59"/>
  <c r="C55" i="59" s="1"/>
  <c r="F67" i="59"/>
  <c r="C67" i="59" s="1"/>
  <c r="F59" i="59"/>
  <c r="C59" i="59" s="1"/>
  <c r="F66" i="59"/>
  <c r="C66" i="59" s="1"/>
  <c r="E58" i="59"/>
  <c r="F50" i="59"/>
  <c r="C50" i="59" s="1"/>
  <c r="F38" i="59"/>
  <c r="C38" i="59" s="1"/>
  <c r="F22" i="53"/>
  <c r="E22" i="53" s="1"/>
  <c r="F63" i="30"/>
  <c r="F82" i="30"/>
  <c r="I31" i="60"/>
  <c r="K31" i="60"/>
  <c r="I81" i="60"/>
  <c r="K81" i="60"/>
  <c r="K51" i="59"/>
  <c r="K52" i="60"/>
  <c r="J63" i="60"/>
  <c r="L63" i="60" s="1"/>
  <c r="L34" i="59"/>
  <c r="I34" i="59" s="1"/>
  <c r="L80" i="59"/>
  <c r="K80" i="59" s="1"/>
  <c r="L70" i="59"/>
  <c r="K70" i="59" s="1"/>
  <c r="L25" i="59"/>
  <c r="K25" i="59" s="1"/>
  <c r="K39" i="60"/>
  <c r="L62" i="60"/>
  <c r="K62" i="60" s="1"/>
  <c r="L77" i="59"/>
  <c r="K77" i="59" s="1"/>
  <c r="L20" i="59"/>
  <c r="K20" i="59" s="1"/>
  <c r="L75" i="34"/>
  <c r="L82" i="34"/>
  <c r="K45" i="60"/>
  <c r="I26" i="60"/>
  <c r="I15" i="60"/>
  <c r="L28" i="60"/>
  <c r="K28" i="60" s="1"/>
  <c r="L73" i="60"/>
  <c r="K73" i="60" s="1"/>
  <c r="L69" i="60"/>
  <c r="K69" i="60" s="1"/>
  <c r="L81" i="59"/>
  <c r="I81" i="59" s="1"/>
  <c r="L78" i="59"/>
  <c r="I78" i="59" s="1"/>
  <c r="L52" i="59"/>
  <c r="K52" i="59" s="1"/>
  <c r="L23" i="59"/>
  <c r="I23" i="59" s="1"/>
  <c r="L15" i="59"/>
  <c r="I15" i="59" s="1"/>
  <c r="H82" i="60"/>
  <c r="L57" i="60"/>
  <c r="I57" i="60" s="1"/>
  <c r="J75" i="59"/>
  <c r="J84" i="59" s="1"/>
  <c r="M51" i="59" s="1"/>
  <c r="E70" i="60"/>
  <c r="C70" i="60"/>
  <c r="F75" i="35"/>
  <c r="C49" i="60"/>
  <c r="E49" i="60"/>
  <c r="C34" i="60"/>
  <c r="F62" i="59"/>
  <c r="E62" i="59" s="1"/>
  <c r="D75" i="59"/>
  <c r="D84" i="59" s="1"/>
  <c r="F39" i="53"/>
  <c r="E39" i="53" s="1"/>
  <c r="F32" i="59"/>
  <c r="E32" i="59" s="1"/>
  <c r="F30" i="59"/>
  <c r="C30" i="59" s="1"/>
  <c r="F47" i="34"/>
  <c r="F30" i="60"/>
  <c r="E30" i="60" s="1"/>
  <c r="F13" i="59"/>
  <c r="C13" i="59" s="1"/>
  <c r="M39" i="36"/>
  <c r="I39" i="36"/>
  <c r="F54" i="34"/>
  <c r="F21" i="60"/>
  <c r="C21" i="60" s="1"/>
  <c r="F29" i="60"/>
  <c r="C29" i="60" s="1"/>
  <c r="F63" i="33"/>
  <c r="E39" i="36"/>
  <c r="G39" i="36"/>
  <c r="F60" i="60"/>
  <c r="E60" i="60" s="1"/>
  <c r="F15" i="60"/>
  <c r="E15" i="60" s="1"/>
  <c r="K39" i="54"/>
  <c r="F68" i="59"/>
  <c r="C68" i="59" s="1"/>
  <c r="E62" i="60"/>
  <c r="F75" i="34"/>
  <c r="L39" i="51"/>
  <c r="M39" i="51" s="1"/>
  <c r="L39" i="52"/>
  <c r="M39" i="52" s="1"/>
  <c r="F24" i="60"/>
  <c r="E24" i="60" s="1"/>
  <c r="G41" i="60"/>
  <c r="D39" i="52"/>
  <c r="G47" i="16"/>
  <c r="G81" i="16"/>
  <c r="G35" i="16"/>
  <c r="G27" i="16"/>
  <c r="G23" i="16"/>
  <c r="G78" i="16"/>
  <c r="G57" i="16"/>
  <c r="G77" i="16"/>
  <c r="G63" i="16"/>
  <c r="G59" i="16"/>
  <c r="G34" i="16"/>
  <c r="G14" i="16"/>
  <c r="G31" i="16"/>
  <c r="G32" i="16"/>
  <c r="G72" i="16"/>
  <c r="G51" i="16"/>
  <c r="G24" i="16"/>
  <c r="G58" i="16"/>
  <c r="G70" i="16"/>
  <c r="G25" i="16"/>
  <c r="G19" i="16"/>
  <c r="G55" i="16"/>
  <c r="G44" i="16"/>
  <c r="G60" i="16"/>
  <c r="G80" i="16"/>
  <c r="G69" i="16"/>
  <c r="G17" i="16"/>
  <c r="G53" i="16"/>
  <c r="G64" i="16"/>
  <c r="G54" i="16"/>
  <c r="G28" i="16"/>
  <c r="G45" i="16"/>
  <c r="G68" i="16"/>
  <c r="G74" i="16"/>
  <c r="G49" i="16"/>
  <c r="G73" i="16"/>
  <c r="G16" i="16"/>
  <c r="G33" i="16"/>
  <c r="G18" i="16"/>
  <c r="G20" i="16"/>
  <c r="G40" i="16"/>
  <c r="G13" i="16"/>
  <c r="G50" i="16"/>
  <c r="G66" i="16"/>
  <c r="G22" i="16"/>
  <c r="G83" i="16"/>
  <c r="G75" i="16"/>
  <c r="G71" i="16"/>
  <c r="G43" i="16"/>
  <c r="G29" i="16"/>
  <c r="G38" i="16"/>
  <c r="G30" i="16"/>
  <c r="G84" i="16"/>
  <c r="G26" i="16"/>
  <c r="G46" i="16"/>
  <c r="G82" i="16"/>
  <c r="G65" i="16"/>
  <c r="G21" i="16"/>
  <c r="L60" i="20"/>
  <c r="K60" i="20" s="1"/>
  <c r="J63" i="20"/>
  <c r="J75" i="20" s="1"/>
  <c r="L69" i="20"/>
  <c r="K69" i="20" s="1"/>
  <c r="J82" i="20"/>
  <c r="L81" i="20"/>
  <c r="K81" i="20" s="1"/>
  <c r="L47" i="34"/>
  <c r="F25" i="32"/>
  <c r="C25" i="32" s="1"/>
  <c r="B25" i="53"/>
  <c r="F25" i="53" s="1"/>
  <c r="C25" i="53" s="1"/>
  <c r="J16" i="53"/>
  <c r="L16" i="53" s="1"/>
  <c r="H50" i="53"/>
  <c r="L50" i="53" s="1"/>
  <c r="K50" i="53" s="1"/>
  <c r="L50" i="32"/>
  <c r="I50" i="32" s="1"/>
  <c r="H54" i="32"/>
  <c r="L53" i="32"/>
  <c r="H53" i="53"/>
  <c r="L53" i="53" s="1"/>
  <c r="I53" i="53" s="1"/>
  <c r="H71" i="53"/>
  <c r="L71" i="53" s="1"/>
  <c r="I71" i="53" s="1"/>
  <c r="L71" i="32"/>
  <c r="L35" i="60"/>
  <c r="I35" i="60" s="1"/>
  <c r="L47" i="41"/>
  <c r="L47" i="12"/>
  <c r="M50" i="27"/>
  <c r="L54" i="27"/>
  <c r="L82" i="27"/>
  <c r="L47" i="28"/>
  <c r="L75" i="28"/>
  <c r="L47" i="29"/>
  <c r="F75" i="30"/>
  <c r="F47" i="31"/>
  <c r="M49" i="6"/>
  <c r="L54" i="6"/>
  <c r="L47" i="5"/>
  <c r="L54" i="5"/>
  <c r="M50" i="5"/>
  <c r="L47" i="4"/>
  <c r="L84" i="4" s="1"/>
  <c r="G62" i="16"/>
  <c r="I71" i="60"/>
  <c r="G41" i="16"/>
  <c r="I31" i="20"/>
  <c r="K31" i="20"/>
  <c r="K38" i="20"/>
  <c r="M38" i="20"/>
  <c r="E17" i="20"/>
  <c r="C17" i="20"/>
  <c r="G67" i="16"/>
  <c r="G60" i="39"/>
  <c r="G58" i="39"/>
  <c r="G67" i="39"/>
  <c r="G84" i="39"/>
  <c r="G77" i="39"/>
  <c r="G13" i="39"/>
  <c r="G45" i="39"/>
  <c r="G18" i="39"/>
  <c r="G57" i="39"/>
  <c r="G52" i="16"/>
  <c r="L16" i="32"/>
  <c r="F72" i="53"/>
  <c r="C72" i="53" s="1"/>
  <c r="F47" i="42"/>
  <c r="J83" i="53"/>
  <c r="J83" i="52" s="1"/>
  <c r="L54" i="34"/>
  <c r="M51" i="34"/>
  <c r="L47" i="47"/>
  <c r="M50" i="47"/>
  <c r="L54" i="47"/>
  <c r="B47" i="20"/>
  <c r="L75" i="46"/>
  <c r="L18" i="58"/>
  <c r="K18" i="58" s="1"/>
  <c r="L26" i="58"/>
  <c r="K26" i="58" s="1"/>
  <c r="L78" i="58"/>
  <c r="I78" i="58" s="1"/>
  <c r="F23" i="60"/>
  <c r="E23" i="60" s="1"/>
  <c r="F31" i="60"/>
  <c r="E31" i="60" s="1"/>
  <c r="F21" i="20"/>
  <c r="C21" i="20" s="1"/>
  <c r="C49" i="20"/>
  <c r="B54" i="20"/>
  <c r="C69" i="20"/>
  <c r="B82" i="20"/>
  <c r="F81" i="20"/>
  <c r="F72" i="20"/>
  <c r="K28" i="20"/>
  <c r="L52" i="20"/>
  <c r="K52" i="20" s="1"/>
  <c r="J52" i="51"/>
  <c r="J54" i="20"/>
  <c r="L30" i="32"/>
  <c r="J30" i="53"/>
  <c r="J26" i="53"/>
  <c r="J26" i="52" s="1"/>
  <c r="L26" i="32"/>
  <c r="M52" i="35"/>
  <c r="L54" i="35"/>
  <c r="L75" i="42"/>
  <c r="L55" i="1"/>
  <c r="I55" i="1" s="1"/>
  <c r="L14" i="1"/>
  <c r="K14" i="1" s="1"/>
  <c r="H14" i="51"/>
  <c r="L54" i="42"/>
  <c r="M50" i="42"/>
  <c r="J32" i="53"/>
  <c r="L32" i="53" s="1"/>
  <c r="K32" i="53" s="1"/>
  <c r="L32" i="32"/>
  <c r="F68" i="53"/>
  <c r="C68" i="53" s="1"/>
  <c r="G51" i="2"/>
  <c r="F54" i="2"/>
  <c r="L47" i="42"/>
  <c r="B33" i="53"/>
  <c r="B33" i="52" s="1"/>
  <c r="F33" i="32"/>
  <c r="I58" i="60"/>
  <c r="E13" i="58"/>
  <c r="F29" i="58"/>
  <c r="F68" i="58"/>
  <c r="E68" i="58" s="1"/>
  <c r="F80" i="58"/>
  <c r="C80" i="58" s="1"/>
  <c r="F30" i="53"/>
  <c r="C30" i="53" s="1"/>
  <c r="L82" i="3"/>
  <c r="M41" i="20"/>
  <c r="K41" i="20"/>
  <c r="L33" i="53"/>
  <c r="K33" i="53" s="1"/>
  <c r="L17" i="58"/>
  <c r="I17" i="58" s="1"/>
  <c r="L25" i="58"/>
  <c r="K25" i="58" s="1"/>
  <c r="L33" i="58"/>
  <c r="K33" i="58" s="1"/>
  <c r="H54" i="58"/>
  <c r="L64" i="58"/>
  <c r="K64" i="58" s="1"/>
  <c r="L57" i="58"/>
  <c r="K57" i="58" s="1"/>
  <c r="L66" i="58"/>
  <c r="I66" i="58" s="1"/>
  <c r="F20" i="60"/>
  <c r="C20" i="60" s="1"/>
  <c r="D63" i="20"/>
  <c r="F47" i="4"/>
  <c r="F47" i="6"/>
  <c r="F63" i="6"/>
  <c r="F75" i="6" s="1"/>
  <c r="F82" i="6"/>
  <c r="G74" i="32"/>
  <c r="I41" i="20"/>
  <c r="F41" i="53"/>
  <c r="G41" i="53" s="1"/>
  <c r="H63" i="58"/>
  <c r="H75" i="58" s="1"/>
  <c r="H82" i="58"/>
  <c r="F82" i="5"/>
  <c r="C55" i="1"/>
  <c r="B34" i="51"/>
  <c r="F75" i="43"/>
  <c r="J34" i="51"/>
  <c r="B47" i="58"/>
  <c r="F23" i="58"/>
  <c r="E23" i="58" s="1"/>
  <c r="F31" i="58"/>
  <c r="E31" i="58" s="1"/>
  <c r="F51" i="58"/>
  <c r="E51" i="58" s="1"/>
  <c r="F61" i="58"/>
  <c r="E61" i="58" s="1"/>
  <c r="F83" i="58"/>
  <c r="C83" i="58" s="1"/>
  <c r="F17" i="58"/>
  <c r="E17" i="58" s="1"/>
  <c r="F33" i="58"/>
  <c r="E33" i="58" s="1"/>
  <c r="F53" i="58"/>
  <c r="E53" i="58" s="1"/>
  <c r="E72" i="58"/>
  <c r="F47" i="5"/>
  <c r="F54" i="45"/>
  <c r="L47" i="46"/>
  <c r="L28" i="53"/>
  <c r="I28" i="53" s="1"/>
  <c r="D60" i="51"/>
  <c r="L47" i="50"/>
  <c r="L47" i="49"/>
  <c r="L84" i="49" s="1"/>
  <c r="M55" i="49" s="1"/>
  <c r="L41" i="53"/>
  <c r="M41" i="53" s="1"/>
  <c r="D61" i="52"/>
  <c r="F55" i="53"/>
  <c r="C55" i="53" s="1"/>
  <c r="F34" i="58"/>
  <c r="E34" i="58" s="1"/>
  <c r="C26" i="60"/>
  <c r="F17" i="60"/>
  <c r="C17" i="60" s="1"/>
  <c r="F47" i="2"/>
  <c r="F47" i="45"/>
  <c r="F63" i="45"/>
  <c r="F75" i="45" s="1"/>
  <c r="F54" i="49"/>
  <c r="L55" i="53"/>
  <c r="I55" i="53" s="1"/>
  <c r="L31" i="53"/>
  <c r="I31" i="53" s="1"/>
  <c r="L18" i="53"/>
  <c r="I18" i="53" s="1"/>
  <c r="B54" i="58"/>
  <c r="C72" i="58"/>
  <c r="F19" i="58"/>
  <c r="C19" i="58" s="1"/>
  <c r="F66" i="58"/>
  <c r="E66" i="58" s="1"/>
  <c r="F77" i="58"/>
  <c r="C77" i="58" s="1"/>
  <c r="F54" i="44"/>
  <c r="L27" i="53"/>
  <c r="K27" i="53" s="1"/>
  <c r="L61" i="1"/>
  <c r="I61" i="1" s="1"/>
  <c r="F54" i="6"/>
  <c r="F47" i="47"/>
  <c r="F47" i="49"/>
  <c r="F71" i="53"/>
  <c r="E71" i="53" s="1"/>
  <c r="K60" i="59"/>
  <c r="L75" i="3"/>
  <c r="B53" i="51"/>
  <c r="L75" i="48"/>
  <c r="L75" i="2"/>
  <c r="L82" i="2"/>
  <c r="B47" i="59"/>
  <c r="F28" i="59"/>
  <c r="E28" i="59" s="1"/>
  <c r="F20" i="59"/>
  <c r="E20" i="59" s="1"/>
  <c r="F72" i="59"/>
  <c r="C72" i="59" s="1"/>
  <c r="F64" i="59"/>
  <c r="C64" i="59" s="1"/>
  <c r="F34" i="59"/>
  <c r="E34" i="59" s="1"/>
  <c r="F26" i="59"/>
  <c r="C26" i="59" s="1"/>
  <c r="F18" i="59"/>
  <c r="E18" i="59" s="1"/>
  <c r="L74" i="20"/>
  <c r="F41" i="32"/>
  <c r="G41" i="32" s="1"/>
  <c r="F74" i="60"/>
  <c r="C74" i="60" s="1"/>
  <c r="F75" i="3"/>
  <c r="F32" i="1"/>
  <c r="C32" i="1" s="1"/>
  <c r="F16" i="1"/>
  <c r="C16" i="1" s="1"/>
  <c r="F63" i="48"/>
  <c r="H38" i="51"/>
  <c r="F63" i="46"/>
  <c r="F75" i="46" s="1"/>
  <c r="L54" i="4"/>
  <c r="L82" i="4"/>
  <c r="F27" i="59"/>
  <c r="E27" i="59" s="1"/>
  <c r="F19" i="59"/>
  <c r="C19" i="59" s="1"/>
  <c r="F81" i="59"/>
  <c r="C81" i="59" s="1"/>
  <c r="F71" i="59"/>
  <c r="E71" i="59" s="1"/>
  <c r="F33" i="59"/>
  <c r="E33" i="59" s="1"/>
  <c r="F25" i="59"/>
  <c r="C25" i="59" s="1"/>
  <c r="F17" i="59"/>
  <c r="E17" i="59" s="1"/>
  <c r="L40" i="60"/>
  <c r="M40" i="60" s="1"/>
  <c r="F40" i="59"/>
  <c r="G40" i="59" s="1"/>
  <c r="D74" i="53"/>
  <c r="F74" i="53" s="1"/>
  <c r="E74" i="53" s="1"/>
  <c r="L75" i="45"/>
  <c r="F82" i="3"/>
  <c r="D77" i="51"/>
  <c r="D66" i="51"/>
  <c r="D57" i="51"/>
  <c r="B15" i="51"/>
  <c r="D69" i="52"/>
  <c r="L75" i="6"/>
  <c r="L82" i="6"/>
  <c r="L47" i="2"/>
  <c r="J47" i="60"/>
  <c r="J54" i="60"/>
  <c r="H75" i="59"/>
  <c r="H84" i="59" s="1"/>
  <c r="B50" i="51"/>
  <c r="B22" i="51"/>
  <c r="B29" i="52"/>
  <c r="D21" i="52"/>
  <c r="F38" i="58"/>
  <c r="G38" i="58" s="1"/>
  <c r="L47" i="45"/>
  <c r="L54" i="45"/>
  <c r="L82" i="45"/>
  <c r="L47" i="7"/>
  <c r="L75" i="7"/>
  <c r="L82" i="7"/>
  <c r="L47" i="6"/>
  <c r="L84" i="6" s="1"/>
  <c r="L75" i="4"/>
  <c r="C51" i="60"/>
  <c r="F65" i="60"/>
  <c r="E65" i="60" s="1"/>
  <c r="F50" i="60"/>
  <c r="C50" i="60" s="1"/>
  <c r="F64" i="60"/>
  <c r="C64" i="60" s="1"/>
  <c r="F72" i="60"/>
  <c r="E72" i="60" s="1"/>
  <c r="F83" i="59"/>
  <c r="C83" i="59" s="1"/>
  <c r="F65" i="59"/>
  <c r="E65" i="59" s="1"/>
  <c r="F57" i="59"/>
  <c r="E57" i="59" s="1"/>
  <c r="L40" i="32"/>
  <c r="F40" i="1"/>
  <c r="C40" i="1" s="1"/>
  <c r="L74" i="59"/>
  <c r="I74" i="59" s="1"/>
  <c r="L41" i="36"/>
  <c r="I41" i="36" s="1"/>
  <c r="L41" i="60"/>
  <c r="I41" i="60" s="1"/>
  <c r="L41" i="59"/>
  <c r="K41" i="59" s="1"/>
  <c r="B66" i="52"/>
  <c r="F82" i="33"/>
  <c r="L47" i="43"/>
  <c r="L75" i="43"/>
  <c r="B54" i="60"/>
  <c r="F66" i="60"/>
  <c r="C66" i="60" s="1"/>
  <c r="F77" i="60"/>
  <c r="E77" i="60" s="1"/>
  <c r="E51" i="60"/>
  <c r="F40" i="32"/>
  <c r="L65" i="53"/>
  <c r="I65" i="53" s="1"/>
  <c r="L80" i="53"/>
  <c r="K80" i="53" s="1"/>
  <c r="F63" i="40"/>
  <c r="F75" i="40" s="1"/>
  <c r="D54" i="53"/>
  <c r="F65" i="53"/>
  <c r="E65" i="53" s="1"/>
  <c r="F62" i="53"/>
  <c r="E62" i="53" s="1"/>
  <c r="K62" i="59"/>
  <c r="L75" i="47"/>
  <c r="D55" i="52"/>
  <c r="L32" i="36"/>
  <c r="K32" i="36" s="1"/>
  <c r="H16" i="52"/>
  <c r="H70" i="52"/>
  <c r="H81" i="52"/>
  <c r="J33" i="52"/>
  <c r="J17" i="52"/>
  <c r="L54" i="50"/>
  <c r="L75" i="50"/>
  <c r="L75" i="49"/>
  <c r="I25" i="60"/>
  <c r="I21" i="60"/>
  <c r="I68" i="60"/>
  <c r="I72" i="60"/>
  <c r="L60" i="60"/>
  <c r="L17" i="60"/>
  <c r="K17" i="60" s="1"/>
  <c r="L75" i="33"/>
  <c r="I61" i="60"/>
  <c r="K32" i="60"/>
  <c r="H75" i="60"/>
  <c r="I32" i="60"/>
  <c r="I43" i="60"/>
  <c r="K67" i="60"/>
  <c r="L14" i="60"/>
  <c r="L51" i="60"/>
  <c r="L74" i="60"/>
  <c r="K74" i="60" s="1"/>
  <c r="K13" i="60"/>
  <c r="I13" i="60"/>
  <c r="K21" i="60"/>
  <c r="K68" i="60"/>
  <c r="I67" i="60"/>
  <c r="K25" i="60"/>
  <c r="E17" i="60"/>
  <c r="C24" i="60"/>
  <c r="E66" i="60"/>
  <c r="F75" i="33"/>
  <c r="E83" i="60"/>
  <c r="E58" i="60"/>
  <c r="C57" i="60"/>
  <c r="C45" i="60"/>
  <c r="E45" i="60"/>
  <c r="C83" i="60"/>
  <c r="E57" i="60"/>
  <c r="F13" i="60"/>
  <c r="C13" i="60" s="1"/>
  <c r="F32" i="60"/>
  <c r="E32" i="60" s="1"/>
  <c r="F52" i="60"/>
  <c r="B82" i="60"/>
  <c r="F73" i="60"/>
  <c r="C73" i="60" s="1"/>
  <c r="E78" i="60"/>
  <c r="D54" i="60"/>
  <c r="E21" i="60"/>
  <c r="E25" i="60"/>
  <c r="E26" i="60"/>
  <c r="C25" i="60"/>
  <c r="F38" i="60"/>
  <c r="F80" i="60"/>
  <c r="E80" i="60" s="1"/>
  <c r="D47" i="60"/>
  <c r="B47" i="60"/>
  <c r="F81" i="60"/>
  <c r="F54" i="5"/>
  <c r="F63" i="5"/>
  <c r="F38" i="1"/>
  <c r="G38" i="1" s="1"/>
  <c r="F50" i="1"/>
  <c r="C50" i="1" s="1"/>
  <c r="F14" i="1"/>
  <c r="E14" i="1" s="1"/>
  <c r="F80" i="1"/>
  <c r="E80" i="1" s="1"/>
  <c r="F68" i="1"/>
  <c r="C68" i="1" s="1"/>
  <c r="H15" i="52"/>
  <c r="L38" i="53"/>
  <c r="M38" i="53" s="1"/>
  <c r="L43" i="53"/>
  <c r="K43" i="53" s="1"/>
  <c r="L67" i="1"/>
  <c r="I67" i="1" s="1"/>
  <c r="L70" i="1"/>
  <c r="I70" i="1" s="1"/>
  <c r="L83" i="1"/>
  <c r="I83" i="1" s="1"/>
  <c r="L33" i="1"/>
  <c r="K33" i="1" s="1"/>
  <c r="L17" i="1"/>
  <c r="K17" i="1" s="1"/>
  <c r="L25" i="1"/>
  <c r="K25" i="1" s="1"/>
  <c r="L28" i="1"/>
  <c r="K28" i="1" s="1"/>
  <c r="L22" i="53"/>
  <c r="I22" i="53" s="1"/>
  <c r="L29" i="53"/>
  <c r="I29" i="53" s="1"/>
  <c r="L67" i="53"/>
  <c r="I67" i="53" s="1"/>
  <c r="L60" i="1"/>
  <c r="I60" i="1" s="1"/>
  <c r="L69" i="1"/>
  <c r="I69" i="1" s="1"/>
  <c r="L81" i="1"/>
  <c r="I81" i="1" s="1"/>
  <c r="L32" i="1"/>
  <c r="I32" i="1" s="1"/>
  <c r="L19" i="1"/>
  <c r="K19" i="1" s="1"/>
  <c r="M52" i="4"/>
  <c r="L51" i="53"/>
  <c r="K51" i="53" s="1"/>
  <c r="L70" i="53"/>
  <c r="I70" i="53" s="1"/>
  <c r="L40" i="53"/>
  <c r="K40" i="53" s="1"/>
  <c r="J54" i="53"/>
  <c r="J50" i="52"/>
  <c r="L51" i="1"/>
  <c r="I51" i="1" s="1"/>
  <c r="L57" i="1"/>
  <c r="I57" i="1" s="1"/>
  <c r="L66" i="1"/>
  <c r="I66" i="1" s="1"/>
  <c r="L77" i="1"/>
  <c r="I77" i="1" s="1"/>
  <c r="L16" i="1"/>
  <c r="K16" i="1" s="1"/>
  <c r="L24" i="1"/>
  <c r="K24" i="1" s="1"/>
  <c r="H41" i="52"/>
  <c r="F80" i="53"/>
  <c r="C80" i="53" s="1"/>
  <c r="F81" i="53"/>
  <c r="E81" i="53" s="1"/>
  <c r="F69" i="53"/>
  <c r="C69" i="53" s="1"/>
  <c r="F23" i="53"/>
  <c r="E23" i="53" s="1"/>
  <c r="F83" i="1"/>
  <c r="C83" i="1" s="1"/>
  <c r="F28" i="53"/>
  <c r="C28" i="53" s="1"/>
  <c r="F27" i="1"/>
  <c r="C27" i="1" s="1"/>
  <c r="F40" i="53"/>
  <c r="G40" i="53" s="1"/>
  <c r="F26" i="53"/>
  <c r="E26" i="53" s="1"/>
  <c r="F63" i="4"/>
  <c r="F75" i="4" s="1"/>
  <c r="F70" i="1"/>
  <c r="C70" i="1" s="1"/>
  <c r="B30" i="52"/>
  <c r="D22" i="52"/>
  <c r="D52" i="52"/>
  <c r="B68" i="52"/>
  <c r="B80" i="52"/>
  <c r="I38" i="58"/>
  <c r="J54" i="58"/>
  <c r="L43" i="58"/>
  <c r="K43" i="58" s="1"/>
  <c r="I19" i="58"/>
  <c r="H47" i="58"/>
  <c r="J47" i="58"/>
  <c r="L21" i="58"/>
  <c r="L29" i="58"/>
  <c r="I29" i="58" s="1"/>
  <c r="L49" i="58"/>
  <c r="K49" i="58" s="1"/>
  <c r="J63" i="58"/>
  <c r="J75" i="58" s="1"/>
  <c r="L80" i="58"/>
  <c r="K80" i="58" s="1"/>
  <c r="L35" i="58"/>
  <c r="I35" i="58" s="1"/>
  <c r="J61" i="51"/>
  <c r="K18" i="1"/>
  <c r="H69" i="51"/>
  <c r="I83" i="58"/>
  <c r="L27" i="58"/>
  <c r="K27" i="58" s="1"/>
  <c r="L41" i="1"/>
  <c r="I41" i="1" s="1"/>
  <c r="C67" i="58"/>
  <c r="F70" i="58"/>
  <c r="E70" i="58" s="1"/>
  <c r="F52" i="58"/>
  <c r="E52" i="58" s="1"/>
  <c r="F64" i="58"/>
  <c r="C64" i="58" s="1"/>
  <c r="F35" i="58"/>
  <c r="E35" i="58" s="1"/>
  <c r="F18" i="58"/>
  <c r="C18" i="58" s="1"/>
  <c r="F55" i="58"/>
  <c r="C55" i="58" s="1"/>
  <c r="F73" i="58"/>
  <c r="B82" i="1"/>
  <c r="F69" i="1"/>
  <c r="C69" i="1" s="1"/>
  <c r="F60" i="1"/>
  <c r="C60" i="1" s="1"/>
  <c r="C24" i="58"/>
  <c r="F65" i="58"/>
  <c r="C65" i="58" s="1"/>
  <c r="F41" i="1"/>
  <c r="F15" i="58"/>
  <c r="E15" i="58" s="1"/>
  <c r="F34" i="1"/>
  <c r="B63" i="58"/>
  <c r="B75" i="58" s="1"/>
  <c r="I68" i="1"/>
  <c r="I50" i="1"/>
  <c r="L55" i="59"/>
  <c r="I55" i="59" s="1"/>
  <c r="L71" i="59"/>
  <c r="I71" i="59" s="1"/>
  <c r="L58" i="1"/>
  <c r="I58" i="1" s="1"/>
  <c r="J47" i="1"/>
  <c r="J50" i="51"/>
  <c r="J32" i="51"/>
  <c r="L78" i="1"/>
  <c r="I78" i="1" s="1"/>
  <c r="L15" i="1"/>
  <c r="I15" i="1" s="1"/>
  <c r="L20" i="1"/>
  <c r="K20" i="1" s="1"/>
  <c r="I28" i="1"/>
  <c r="L35" i="1"/>
  <c r="M35" i="1" s="1"/>
  <c r="L40" i="1"/>
  <c r="M40" i="1" s="1"/>
  <c r="F73" i="59"/>
  <c r="B75" i="59"/>
  <c r="D47" i="1"/>
  <c r="F51" i="1"/>
  <c r="C51" i="1" s="1"/>
  <c r="F23" i="1"/>
  <c r="C23" i="1" s="1"/>
  <c r="D41" i="51"/>
  <c r="B41" i="51"/>
  <c r="F59" i="1"/>
  <c r="C59" i="1" s="1"/>
  <c r="F49" i="1"/>
  <c r="C49" i="1" s="1"/>
  <c r="F29" i="1"/>
  <c r="E29" i="1" s="1"/>
  <c r="F21" i="1"/>
  <c r="E21" i="1" s="1"/>
  <c r="D63" i="1"/>
  <c r="D75" i="1" s="1"/>
  <c r="F75" i="2"/>
  <c r="F62" i="1"/>
  <c r="D82" i="1"/>
  <c r="I52" i="1"/>
  <c r="K52" i="1"/>
  <c r="L21" i="53"/>
  <c r="I21" i="53" s="1"/>
  <c r="L68" i="53"/>
  <c r="K68" i="53" s="1"/>
  <c r="L31" i="1"/>
  <c r="K31" i="1" s="1"/>
  <c r="L74" i="53"/>
  <c r="J74" i="52"/>
  <c r="L25" i="53"/>
  <c r="K25" i="53" s="1"/>
  <c r="L23" i="53"/>
  <c r="L61" i="53"/>
  <c r="I61" i="53" s="1"/>
  <c r="H82" i="53"/>
  <c r="J82" i="1"/>
  <c r="K80" i="1"/>
  <c r="L38" i="1"/>
  <c r="I38" i="1" s="1"/>
  <c r="H60" i="52"/>
  <c r="H64" i="52"/>
  <c r="L52" i="53"/>
  <c r="J68" i="52"/>
  <c r="H22" i="52"/>
  <c r="H27" i="52"/>
  <c r="H19" i="52"/>
  <c r="H73" i="52"/>
  <c r="H65" i="52"/>
  <c r="J43" i="52"/>
  <c r="J20" i="52"/>
  <c r="J49" i="51"/>
  <c r="H47" i="53"/>
  <c r="H68" i="52"/>
  <c r="L53" i="1"/>
  <c r="L64" i="1"/>
  <c r="K64" i="1" s="1"/>
  <c r="L72" i="1"/>
  <c r="K72" i="1" s="1"/>
  <c r="L13" i="1"/>
  <c r="K13" i="1" s="1"/>
  <c r="L22" i="1"/>
  <c r="K22" i="1" s="1"/>
  <c r="L34" i="1"/>
  <c r="K34" i="1" s="1"/>
  <c r="H18" i="52"/>
  <c r="H52" i="52"/>
  <c r="J55" i="52"/>
  <c r="J62" i="51"/>
  <c r="H72" i="52"/>
  <c r="H77" i="51"/>
  <c r="L21" i="1"/>
  <c r="K21" i="1" s="1"/>
  <c r="E67" i="1"/>
  <c r="B70" i="51"/>
  <c r="B70" i="52"/>
  <c r="F15" i="1"/>
  <c r="F47" i="3"/>
  <c r="F43" i="1"/>
  <c r="B59" i="52"/>
  <c r="F61" i="53"/>
  <c r="B54" i="53"/>
  <c r="F50" i="53"/>
  <c r="B32" i="51"/>
  <c r="F58" i="1"/>
  <c r="E58" i="1" s="1"/>
  <c r="B47" i="1"/>
  <c r="B19" i="52"/>
  <c r="B53" i="52"/>
  <c r="B65" i="52"/>
  <c r="F74" i="1"/>
  <c r="E74" i="1" s="1"/>
  <c r="D13" i="52"/>
  <c r="F24" i="1"/>
  <c r="B26" i="52"/>
  <c r="B18" i="52"/>
  <c r="D26" i="51"/>
  <c r="D18" i="52"/>
  <c r="B52" i="52"/>
  <c r="D78" i="52"/>
  <c r="B51" i="51"/>
  <c r="D72" i="52"/>
  <c r="B74" i="51"/>
  <c r="D68" i="52"/>
  <c r="D19" i="52"/>
  <c r="D57" i="52"/>
  <c r="B31" i="52"/>
  <c r="B23" i="52"/>
  <c r="B15" i="52"/>
  <c r="I30" i="1"/>
  <c r="I29" i="1"/>
  <c r="I31" i="58"/>
  <c r="K32" i="58"/>
  <c r="K38" i="58"/>
  <c r="L59" i="58"/>
  <c r="L26" i="1"/>
  <c r="I68" i="58"/>
  <c r="J54" i="1"/>
  <c r="J72" i="51"/>
  <c r="K29" i="1"/>
  <c r="K30" i="1"/>
  <c r="L49" i="1"/>
  <c r="L45" i="1"/>
  <c r="H33" i="51"/>
  <c r="L74" i="1"/>
  <c r="K74" i="1" s="1"/>
  <c r="K52" i="58"/>
  <c r="H22" i="51"/>
  <c r="J82" i="58"/>
  <c r="J63" i="1"/>
  <c r="L71" i="1"/>
  <c r="H50" i="51"/>
  <c r="J40" i="51"/>
  <c r="H34" i="51"/>
  <c r="J26" i="51"/>
  <c r="H82" i="1"/>
  <c r="I62" i="1"/>
  <c r="H63" i="1"/>
  <c r="H75" i="1" s="1"/>
  <c r="L40" i="58"/>
  <c r="H40" i="51"/>
  <c r="H74" i="51"/>
  <c r="L13" i="58"/>
  <c r="H68" i="51"/>
  <c r="H54" i="1"/>
  <c r="H47" i="1"/>
  <c r="H67" i="51"/>
  <c r="J81" i="51"/>
  <c r="F33" i="1"/>
  <c r="E33" i="1" s="1"/>
  <c r="F78" i="1"/>
  <c r="C78" i="1" s="1"/>
  <c r="D54" i="1"/>
  <c r="F53" i="1"/>
  <c r="E53" i="1" s="1"/>
  <c r="F54" i="7"/>
  <c r="F71" i="1"/>
  <c r="F52" i="1"/>
  <c r="E52" i="1" s="1"/>
  <c r="D16" i="51"/>
  <c r="F77" i="1"/>
  <c r="C77" i="1" s="1"/>
  <c r="F66" i="1"/>
  <c r="F57" i="1"/>
  <c r="C57" i="1" s="1"/>
  <c r="F28" i="1"/>
  <c r="C28" i="1" s="1"/>
  <c r="F25" i="1"/>
  <c r="E25" i="1" s="1"/>
  <c r="C67" i="1"/>
  <c r="B54" i="1"/>
  <c r="F25" i="58"/>
  <c r="C25" i="58" s="1"/>
  <c r="F27" i="58"/>
  <c r="E27" i="58" s="1"/>
  <c r="F43" i="58"/>
  <c r="E43" i="58" s="1"/>
  <c r="F57" i="58"/>
  <c r="E57" i="58" s="1"/>
  <c r="F47" i="7"/>
  <c r="D61" i="51"/>
  <c r="F61" i="1"/>
  <c r="E61" i="1" s="1"/>
  <c r="D31" i="51"/>
  <c r="F31" i="1"/>
  <c r="E31" i="1" s="1"/>
  <c r="B73" i="51"/>
  <c r="F65" i="1"/>
  <c r="C65" i="1" s="1"/>
  <c r="F19" i="1"/>
  <c r="C19" i="1" s="1"/>
  <c r="B19" i="51"/>
  <c r="B57" i="51"/>
  <c r="B77" i="51"/>
  <c r="F64" i="1"/>
  <c r="E64" i="1" s="1"/>
  <c r="F17" i="1"/>
  <c r="E17" i="1" s="1"/>
  <c r="F72" i="1"/>
  <c r="C38" i="58"/>
  <c r="F20" i="58"/>
  <c r="E20" i="58" s="1"/>
  <c r="F28" i="58"/>
  <c r="C28" i="58" s="1"/>
  <c r="F63" i="7"/>
  <c r="F75" i="7" s="1"/>
  <c r="F82" i="7"/>
  <c r="F81" i="1"/>
  <c r="F30" i="1"/>
  <c r="E30" i="1" s="1"/>
  <c r="F22" i="1"/>
  <c r="E22" i="1" s="1"/>
  <c r="F26" i="1"/>
  <c r="F18" i="1"/>
  <c r="C18" i="1" s="1"/>
  <c r="E74" i="58"/>
  <c r="G74" i="58"/>
  <c r="B63" i="1"/>
  <c r="B75" i="1" s="1"/>
  <c r="F13" i="1"/>
  <c r="C13" i="1" s="1"/>
  <c r="F21" i="58"/>
  <c r="E27" i="1"/>
  <c r="B82" i="58"/>
  <c r="F14" i="58"/>
  <c r="E14" i="58" s="1"/>
  <c r="F22" i="58"/>
  <c r="E30" i="58"/>
  <c r="D54" i="58"/>
  <c r="F50" i="58"/>
  <c r="E50" i="58" s="1"/>
  <c r="D63" i="58"/>
  <c r="D75" i="58" s="1"/>
  <c r="D82" i="58"/>
  <c r="F81" i="58"/>
  <c r="E68" i="1"/>
  <c r="C49" i="58"/>
  <c r="F41" i="58"/>
  <c r="B13" i="51"/>
  <c r="B81" i="51"/>
  <c r="C74" i="58"/>
  <c r="B60" i="51"/>
  <c r="D49" i="51"/>
  <c r="B83" i="51"/>
  <c r="L59" i="36"/>
  <c r="K59" i="36" s="1"/>
  <c r="J30" i="51"/>
  <c r="L51" i="36"/>
  <c r="I51" i="36" s="1"/>
  <c r="H29" i="51"/>
  <c r="H60" i="51"/>
  <c r="J51" i="51"/>
  <c r="F63" i="49"/>
  <c r="F75" i="49" s="1"/>
  <c r="D49" i="54"/>
  <c r="D49" i="52" s="1"/>
  <c r="L47" i="48"/>
  <c r="B77" i="54"/>
  <c r="B13" i="54"/>
  <c r="F13" i="54" s="1"/>
  <c r="G50" i="48"/>
  <c r="B23" i="51"/>
  <c r="B33" i="51"/>
  <c r="F77" i="36"/>
  <c r="E77" i="36" s="1"/>
  <c r="F75" i="48"/>
  <c r="B68" i="51"/>
  <c r="F13" i="36"/>
  <c r="C13" i="36" s="1"/>
  <c r="B71" i="51"/>
  <c r="J38" i="51"/>
  <c r="H34" i="54"/>
  <c r="H34" i="52" s="1"/>
  <c r="L82" i="47"/>
  <c r="M74" i="47"/>
  <c r="L38" i="36"/>
  <c r="M38" i="36" s="1"/>
  <c r="D18" i="51"/>
  <c r="B38" i="51"/>
  <c r="D26" i="54"/>
  <c r="F26" i="54" s="1"/>
  <c r="C26" i="54" s="1"/>
  <c r="D73" i="51"/>
  <c r="F63" i="47"/>
  <c r="F75" i="47" s="1"/>
  <c r="B26" i="51"/>
  <c r="D78" i="51"/>
  <c r="D65" i="51"/>
  <c r="D62" i="51"/>
  <c r="H59" i="51"/>
  <c r="H59" i="54"/>
  <c r="H59" i="52" s="1"/>
  <c r="H53" i="51"/>
  <c r="M51" i="45"/>
  <c r="H66" i="51"/>
  <c r="J64" i="51"/>
  <c r="H35" i="51"/>
  <c r="L35" i="36"/>
  <c r="K35" i="36" s="1"/>
  <c r="H27" i="51"/>
  <c r="B49" i="51"/>
  <c r="B60" i="54"/>
  <c r="F60" i="54" s="1"/>
  <c r="E60" i="54" s="1"/>
  <c r="F60" i="36"/>
  <c r="E60" i="36" s="1"/>
  <c r="F38" i="36"/>
  <c r="E38" i="36" s="1"/>
  <c r="D38" i="51"/>
  <c r="B29" i="51"/>
  <c r="B21" i="51"/>
  <c r="D51" i="51"/>
  <c r="D43" i="51"/>
  <c r="F45" i="36"/>
  <c r="C45" i="36" s="1"/>
  <c r="H83" i="51"/>
  <c r="H70" i="51"/>
  <c r="J60" i="51"/>
  <c r="L30" i="36"/>
  <c r="I30" i="36" s="1"/>
  <c r="J17" i="51"/>
  <c r="J54" i="36"/>
  <c r="L60" i="36"/>
  <c r="K60" i="36" s="1"/>
  <c r="H20" i="51"/>
  <c r="J49" i="54"/>
  <c r="J49" i="52" s="1"/>
  <c r="F59" i="36"/>
  <c r="E59" i="36" s="1"/>
  <c r="F63" i="50"/>
  <c r="D52" i="51"/>
  <c r="F47" i="50"/>
  <c r="F46" i="36"/>
  <c r="E46" i="36" s="1"/>
  <c r="F26" i="36"/>
  <c r="E26" i="36" s="1"/>
  <c r="D29" i="51"/>
  <c r="D70" i="51"/>
  <c r="F82" i="50"/>
  <c r="F21" i="36"/>
  <c r="E21" i="36" s="1"/>
  <c r="D21" i="51"/>
  <c r="F29" i="36"/>
  <c r="C29" i="36" s="1"/>
  <c r="H32" i="54"/>
  <c r="H32" i="52" s="1"/>
  <c r="L72" i="36"/>
  <c r="K72" i="36" s="1"/>
  <c r="J74" i="51"/>
  <c r="L18" i="36"/>
  <c r="K18" i="36" s="1"/>
  <c r="H65" i="51"/>
  <c r="J55" i="51"/>
  <c r="H18" i="51"/>
  <c r="L54" i="46"/>
  <c r="L84" i="46" s="1"/>
  <c r="L29" i="36"/>
  <c r="I29" i="36" s="1"/>
  <c r="L21" i="36"/>
  <c r="K21" i="36" s="1"/>
  <c r="F59" i="54"/>
  <c r="C59" i="54" s="1"/>
  <c r="D17" i="51"/>
  <c r="F34" i="36"/>
  <c r="C34" i="36" s="1"/>
  <c r="F82" i="46"/>
  <c r="B16" i="51"/>
  <c r="B30" i="51"/>
  <c r="B61" i="51"/>
  <c r="D81" i="51"/>
  <c r="F62" i="36"/>
  <c r="E62" i="36" s="1"/>
  <c r="F16" i="36"/>
  <c r="E16" i="36" s="1"/>
  <c r="F55" i="36"/>
  <c r="E55" i="36" s="1"/>
  <c r="B78" i="51"/>
  <c r="F78" i="36"/>
  <c r="F18" i="36"/>
  <c r="F74" i="36"/>
  <c r="E74" i="36" s="1"/>
  <c r="D55" i="51"/>
  <c r="F52" i="36"/>
  <c r="E52" i="36" s="1"/>
  <c r="B18" i="51"/>
  <c r="B65" i="51"/>
  <c r="D34" i="51"/>
  <c r="D59" i="51"/>
  <c r="D34" i="54"/>
  <c r="B25" i="51"/>
  <c r="B59" i="51"/>
  <c r="F68" i="36"/>
  <c r="D82" i="36"/>
  <c r="F70" i="36"/>
  <c r="D24" i="51"/>
  <c r="F47" i="46"/>
  <c r="B55" i="51"/>
  <c r="F53" i="36"/>
  <c r="E53" i="36" s="1"/>
  <c r="D68" i="51"/>
  <c r="B52" i="51"/>
  <c r="D13" i="51"/>
  <c r="D20" i="51"/>
  <c r="J29" i="51"/>
  <c r="H77" i="54"/>
  <c r="H77" i="52" s="1"/>
  <c r="L54" i="44"/>
  <c r="L75" i="44"/>
  <c r="L82" i="44"/>
  <c r="L78" i="36"/>
  <c r="I78" i="36" s="1"/>
  <c r="H13" i="51"/>
  <c r="J35" i="51"/>
  <c r="H32" i="51"/>
  <c r="J80" i="51"/>
  <c r="H16" i="51"/>
  <c r="L25" i="36"/>
  <c r="K25" i="36" s="1"/>
  <c r="H41" i="51"/>
  <c r="J20" i="51"/>
  <c r="H24" i="51"/>
  <c r="J27" i="51"/>
  <c r="J72" i="54"/>
  <c r="J72" i="52" s="1"/>
  <c r="L24" i="36"/>
  <c r="K24" i="36" s="1"/>
  <c r="L83" i="54"/>
  <c r="I83" i="54" s="1"/>
  <c r="J40" i="54"/>
  <c r="J40" i="52" s="1"/>
  <c r="J66" i="51"/>
  <c r="L20" i="36"/>
  <c r="I20" i="36" s="1"/>
  <c r="J29" i="54"/>
  <c r="J21" i="51"/>
  <c r="H51" i="51"/>
  <c r="L66" i="36"/>
  <c r="K66" i="36" s="1"/>
  <c r="J57" i="51"/>
  <c r="H72" i="51"/>
  <c r="L81" i="36"/>
  <c r="I81" i="36" s="1"/>
  <c r="M52" i="44"/>
  <c r="H51" i="54"/>
  <c r="H51" i="52" s="1"/>
  <c r="L68" i="36"/>
  <c r="K68" i="36" s="1"/>
  <c r="J33" i="51"/>
  <c r="H23" i="51"/>
  <c r="J81" i="54"/>
  <c r="J81" i="52" s="1"/>
  <c r="L47" i="44"/>
  <c r="J63" i="36"/>
  <c r="J75" i="36" s="1"/>
  <c r="L22" i="54"/>
  <c r="I22" i="54" s="1"/>
  <c r="L68" i="54"/>
  <c r="K68" i="54" s="1"/>
  <c r="H25" i="51"/>
  <c r="L52" i="36"/>
  <c r="K52" i="36" s="1"/>
  <c r="L46" i="36"/>
  <c r="I46" i="36" s="1"/>
  <c r="J25" i="51"/>
  <c r="H52" i="51"/>
  <c r="H73" i="51"/>
  <c r="J25" i="54"/>
  <c r="J25" i="52" s="1"/>
  <c r="J83" i="51"/>
  <c r="J67" i="51"/>
  <c r="J31" i="51"/>
  <c r="L34" i="36"/>
  <c r="K34" i="36" s="1"/>
  <c r="F66" i="36"/>
  <c r="E66" i="36" s="1"/>
  <c r="F30" i="36"/>
  <c r="F75" i="44"/>
  <c r="B35" i="51"/>
  <c r="F51" i="36"/>
  <c r="E51" i="36" s="1"/>
  <c r="B14" i="51"/>
  <c r="F22" i="36"/>
  <c r="G52" i="44"/>
  <c r="B66" i="51"/>
  <c r="D64" i="51"/>
  <c r="F57" i="36"/>
  <c r="C57" i="36" s="1"/>
  <c r="F15" i="36"/>
  <c r="C15" i="36" s="1"/>
  <c r="F52" i="54"/>
  <c r="C52" i="54" s="1"/>
  <c r="D69" i="51"/>
  <c r="B51" i="54"/>
  <c r="F25" i="36"/>
  <c r="E25" i="36" s="1"/>
  <c r="B74" i="54"/>
  <c r="B74" i="52" s="1"/>
  <c r="B57" i="54"/>
  <c r="D22" i="51"/>
  <c r="B82" i="36"/>
  <c r="F55" i="54"/>
  <c r="E55" i="54" s="1"/>
  <c r="D15" i="51"/>
  <c r="D30" i="51"/>
  <c r="F70" i="54"/>
  <c r="E70" i="54" s="1"/>
  <c r="F35" i="36"/>
  <c r="C35" i="36" s="1"/>
  <c r="F69" i="36"/>
  <c r="E69" i="36" s="1"/>
  <c r="J67" i="52"/>
  <c r="L16" i="54"/>
  <c r="I16" i="54" s="1"/>
  <c r="J77" i="51"/>
  <c r="L77" i="36"/>
  <c r="I77" i="36" s="1"/>
  <c r="J82" i="36"/>
  <c r="L22" i="36"/>
  <c r="H64" i="51"/>
  <c r="H33" i="54"/>
  <c r="H67" i="54"/>
  <c r="L67" i="54" s="1"/>
  <c r="K67" i="54" s="1"/>
  <c r="J21" i="54"/>
  <c r="J21" i="52" s="1"/>
  <c r="L74" i="36"/>
  <c r="J71" i="51"/>
  <c r="L57" i="36"/>
  <c r="K57" i="36" s="1"/>
  <c r="J43" i="51"/>
  <c r="H55" i="51"/>
  <c r="H21" i="51"/>
  <c r="L13" i="36"/>
  <c r="L16" i="36"/>
  <c r="I16" i="36" s="1"/>
  <c r="L83" i="36"/>
  <c r="H74" i="54"/>
  <c r="L74" i="54" s="1"/>
  <c r="I74" i="54" s="1"/>
  <c r="H58" i="51"/>
  <c r="J22" i="52"/>
  <c r="J16" i="51"/>
  <c r="L55" i="36"/>
  <c r="K55" i="36" s="1"/>
  <c r="L67" i="36"/>
  <c r="K67" i="36" s="1"/>
  <c r="L33" i="36"/>
  <c r="J69" i="51"/>
  <c r="J78" i="51"/>
  <c r="J22" i="51"/>
  <c r="H15" i="51"/>
  <c r="H57" i="51"/>
  <c r="L15" i="36"/>
  <c r="K15" i="36" s="1"/>
  <c r="L27" i="36"/>
  <c r="L69" i="36"/>
  <c r="I69" i="36" s="1"/>
  <c r="H81" i="51"/>
  <c r="L43" i="36"/>
  <c r="I43" i="36" s="1"/>
  <c r="H28" i="51"/>
  <c r="J65" i="51"/>
  <c r="J53" i="51"/>
  <c r="H19" i="51"/>
  <c r="L53" i="36"/>
  <c r="K53" i="36" s="1"/>
  <c r="L64" i="36"/>
  <c r="K64" i="36" s="1"/>
  <c r="L65" i="36"/>
  <c r="I65" i="36" s="1"/>
  <c r="B49" i="52"/>
  <c r="B61" i="52"/>
  <c r="F61" i="54"/>
  <c r="F69" i="54"/>
  <c r="E69" i="54" s="1"/>
  <c r="B69" i="52"/>
  <c r="B21" i="52"/>
  <c r="F21" i="54"/>
  <c r="C21" i="54" s="1"/>
  <c r="B31" i="51"/>
  <c r="D53" i="51"/>
  <c r="D25" i="54"/>
  <c r="D74" i="51"/>
  <c r="D25" i="51"/>
  <c r="D53" i="54"/>
  <c r="F54" i="43"/>
  <c r="F31" i="36"/>
  <c r="E31" i="36" s="1"/>
  <c r="F47" i="43"/>
  <c r="B64" i="51"/>
  <c r="B69" i="51"/>
  <c r="B45" i="51"/>
  <c r="F68" i="54"/>
  <c r="E68" i="54" s="1"/>
  <c r="B54" i="36"/>
  <c r="F19" i="54"/>
  <c r="C19" i="54" s="1"/>
  <c r="F72" i="36"/>
  <c r="C72" i="36" s="1"/>
  <c r="B80" i="51"/>
  <c r="F64" i="36"/>
  <c r="F33" i="36"/>
  <c r="C33" i="36" s="1"/>
  <c r="D33" i="51"/>
  <c r="F49" i="36"/>
  <c r="E49" i="36" s="1"/>
  <c r="D74" i="54"/>
  <c r="H35" i="52"/>
  <c r="H29" i="52"/>
  <c r="H21" i="52"/>
  <c r="H55" i="52"/>
  <c r="L55" i="54"/>
  <c r="I55" i="54" s="1"/>
  <c r="J58" i="54"/>
  <c r="L58" i="36"/>
  <c r="K58" i="36" s="1"/>
  <c r="J58" i="51"/>
  <c r="J65" i="52"/>
  <c r="L65" i="54"/>
  <c r="J80" i="52"/>
  <c r="J31" i="52"/>
  <c r="J23" i="51"/>
  <c r="J23" i="54"/>
  <c r="L23" i="36"/>
  <c r="K23" i="36" s="1"/>
  <c r="J41" i="51"/>
  <c r="J41" i="54"/>
  <c r="J59" i="52"/>
  <c r="M50" i="40"/>
  <c r="L54" i="40"/>
  <c r="H28" i="52"/>
  <c r="J71" i="52"/>
  <c r="J78" i="52"/>
  <c r="L78" i="54"/>
  <c r="L30" i="54"/>
  <c r="K30" i="54" s="1"/>
  <c r="J30" i="52"/>
  <c r="H30" i="52"/>
  <c r="J18" i="52"/>
  <c r="L18" i="54"/>
  <c r="K18" i="54" s="1"/>
  <c r="J73" i="51"/>
  <c r="L73" i="36"/>
  <c r="J73" i="54"/>
  <c r="L47" i="40"/>
  <c r="L20" i="54"/>
  <c r="H14" i="52"/>
  <c r="L64" i="54"/>
  <c r="K64" i="54" s="1"/>
  <c r="J70" i="54"/>
  <c r="J70" i="51"/>
  <c r="L70" i="36"/>
  <c r="L35" i="54"/>
  <c r="M35" i="54" s="1"/>
  <c r="J35" i="52"/>
  <c r="L15" i="54"/>
  <c r="K15" i="54" s="1"/>
  <c r="J15" i="52"/>
  <c r="J24" i="52"/>
  <c r="L24" i="54"/>
  <c r="I24" i="54" s="1"/>
  <c r="H26" i="51"/>
  <c r="H26" i="54"/>
  <c r="L26" i="54" s="1"/>
  <c r="K26" i="54" s="1"/>
  <c r="H49" i="54"/>
  <c r="H49" i="51"/>
  <c r="L49" i="36"/>
  <c r="I49" i="36" s="1"/>
  <c r="L50" i="36"/>
  <c r="I50" i="36" s="1"/>
  <c r="H54" i="36"/>
  <c r="H50" i="54"/>
  <c r="H57" i="52"/>
  <c r="L69" i="54"/>
  <c r="K69" i="54" s="1"/>
  <c r="J69" i="52"/>
  <c r="J77" i="52"/>
  <c r="J28" i="54"/>
  <c r="J28" i="51"/>
  <c r="L28" i="36"/>
  <c r="J14" i="54"/>
  <c r="L14" i="36"/>
  <c r="K14" i="36" s="1"/>
  <c r="J47" i="36"/>
  <c r="J14" i="51"/>
  <c r="L38" i="54"/>
  <c r="M38" i="54" s="1"/>
  <c r="J38" i="52"/>
  <c r="H13" i="52"/>
  <c r="H25" i="52"/>
  <c r="L53" i="54"/>
  <c r="K53" i="54" s="1"/>
  <c r="J53" i="52"/>
  <c r="L57" i="54"/>
  <c r="K57" i="54" s="1"/>
  <c r="J57" i="52"/>
  <c r="J62" i="54"/>
  <c r="L62" i="36"/>
  <c r="K62" i="36" s="1"/>
  <c r="H66" i="52"/>
  <c r="H83" i="52"/>
  <c r="L27" i="54"/>
  <c r="K27" i="54" s="1"/>
  <c r="J27" i="52"/>
  <c r="H38" i="52"/>
  <c r="J45" i="54"/>
  <c r="J45" i="51"/>
  <c r="L45" i="36"/>
  <c r="K45" i="36" s="1"/>
  <c r="H24" i="52"/>
  <c r="H17" i="54"/>
  <c r="H17" i="51"/>
  <c r="L17" i="36"/>
  <c r="I17" i="36" s="1"/>
  <c r="J52" i="52"/>
  <c r="L52" i="54"/>
  <c r="H62" i="54"/>
  <c r="H62" i="51"/>
  <c r="H63" i="36"/>
  <c r="J61" i="52"/>
  <c r="H80" i="54"/>
  <c r="L80" i="36"/>
  <c r="H80" i="51"/>
  <c r="H82" i="36"/>
  <c r="H43" i="54"/>
  <c r="H47" i="54" s="1"/>
  <c r="H47" i="36"/>
  <c r="H43" i="51"/>
  <c r="L66" i="54"/>
  <c r="K66" i="54" s="1"/>
  <c r="J66" i="52"/>
  <c r="H45" i="52"/>
  <c r="L31" i="36"/>
  <c r="I31" i="36" s="1"/>
  <c r="H31" i="51"/>
  <c r="H31" i="54"/>
  <c r="H23" i="52"/>
  <c r="L60" i="54"/>
  <c r="K60" i="54" s="1"/>
  <c r="J60" i="52"/>
  <c r="H71" i="54"/>
  <c r="L71" i="54" s="1"/>
  <c r="H71" i="51"/>
  <c r="L71" i="36"/>
  <c r="I71" i="36" s="1"/>
  <c r="J13" i="52"/>
  <c r="J19" i="54"/>
  <c r="L19" i="36"/>
  <c r="J19" i="51"/>
  <c r="L40" i="36"/>
  <c r="I40" i="36" s="1"/>
  <c r="H40" i="54"/>
  <c r="D67" i="54"/>
  <c r="F67" i="36"/>
  <c r="E67" i="36" s="1"/>
  <c r="D67" i="51"/>
  <c r="B38" i="52"/>
  <c r="D28" i="52"/>
  <c r="D32" i="52"/>
  <c r="F64" i="54"/>
  <c r="E64" i="54" s="1"/>
  <c r="D64" i="52"/>
  <c r="F71" i="54"/>
  <c r="C71" i="54" s="1"/>
  <c r="D71" i="52"/>
  <c r="F66" i="54"/>
  <c r="E66" i="54" s="1"/>
  <c r="F47" i="40"/>
  <c r="D23" i="52"/>
  <c r="F23" i="54"/>
  <c r="C23" i="54" s="1"/>
  <c r="D51" i="52"/>
  <c r="B62" i="52"/>
  <c r="B73" i="52"/>
  <c r="F30" i="54"/>
  <c r="E30" i="54" s="1"/>
  <c r="D30" i="52"/>
  <c r="F23" i="36"/>
  <c r="E23" i="36" s="1"/>
  <c r="D23" i="51"/>
  <c r="F16" i="54"/>
  <c r="D16" i="52"/>
  <c r="D50" i="54"/>
  <c r="D54" i="36"/>
  <c r="D50" i="51"/>
  <c r="F50" i="36"/>
  <c r="E50" i="36" s="1"/>
  <c r="B63" i="36"/>
  <c r="B75" i="36" s="1"/>
  <c r="B62" i="51"/>
  <c r="B27" i="52"/>
  <c r="F27" i="54"/>
  <c r="C27" i="54" s="1"/>
  <c r="B22" i="52"/>
  <c r="B17" i="54"/>
  <c r="F17" i="36"/>
  <c r="C17" i="36" s="1"/>
  <c r="B17" i="51"/>
  <c r="D29" i="52"/>
  <c r="F29" i="54"/>
  <c r="E29" i="54" s="1"/>
  <c r="B32" i="54"/>
  <c r="F22" i="54"/>
  <c r="E22" i="54" s="1"/>
  <c r="F15" i="54"/>
  <c r="E15" i="54" s="1"/>
  <c r="B55" i="52"/>
  <c r="B72" i="54"/>
  <c r="B72" i="51"/>
  <c r="D71" i="51"/>
  <c r="F71" i="36"/>
  <c r="D81" i="52"/>
  <c r="B83" i="54"/>
  <c r="D41" i="54"/>
  <c r="B20" i="54"/>
  <c r="F20" i="54" s="1"/>
  <c r="B20" i="51"/>
  <c r="F20" i="36"/>
  <c r="D28" i="51"/>
  <c r="F28" i="36"/>
  <c r="E28" i="36" s="1"/>
  <c r="F14" i="54"/>
  <c r="E14" i="54" s="1"/>
  <c r="D14" i="52"/>
  <c r="B71" i="52"/>
  <c r="B67" i="51"/>
  <c r="D65" i="52"/>
  <c r="F65" i="54"/>
  <c r="D80" i="54"/>
  <c r="D82" i="54" s="1"/>
  <c r="F80" i="36"/>
  <c r="E80" i="36" s="1"/>
  <c r="D80" i="51"/>
  <c r="D83" i="51"/>
  <c r="F83" i="36"/>
  <c r="D83" i="54"/>
  <c r="D40" i="54"/>
  <c r="F40" i="36"/>
  <c r="G40" i="36" s="1"/>
  <c r="D40" i="51"/>
  <c r="B45" i="52"/>
  <c r="D33" i="52"/>
  <c r="F33" i="54"/>
  <c r="C33" i="54" s="1"/>
  <c r="F14" i="36"/>
  <c r="E14" i="36" s="1"/>
  <c r="D47" i="36"/>
  <c r="D14" i="51"/>
  <c r="B50" i="52"/>
  <c r="F78" i="54"/>
  <c r="B40" i="54"/>
  <c r="B40" i="51"/>
  <c r="B43" i="54"/>
  <c r="F43" i="54" s="1"/>
  <c r="B47" i="36"/>
  <c r="F43" i="36"/>
  <c r="B43" i="51"/>
  <c r="B24" i="54"/>
  <c r="B24" i="51"/>
  <c r="F24" i="36"/>
  <c r="C24" i="36" s="1"/>
  <c r="D19" i="51"/>
  <c r="F19" i="36"/>
  <c r="E19" i="36" s="1"/>
  <c r="D38" i="52"/>
  <c r="F38" i="54"/>
  <c r="G38" i="54" s="1"/>
  <c r="F41" i="36"/>
  <c r="F35" i="54"/>
  <c r="C35" i="54" s="1"/>
  <c r="B35" i="52"/>
  <c r="D45" i="54"/>
  <c r="D47" i="54" s="1"/>
  <c r="D45" i="51"/>
  <c r="F32" i="36"/>
  <c r="C32" i="36" s="1"/>
  <c r="D32" i="51"/>
  <c r="F18" i="54"/>
  <c r="E18" i="54" s="1"/>
  <c r="B58" i="54"/>
  <c r="B58" i="51"/>
  <c r="D63" i="36"/>
  <c r="D75" i="36" s="1"/>
  <c r="F58" i="36"/>
  <c r="D58" i="51"/>
  <c r="B81" i="54"/>
  <c r="F81" i="36"/>
  <c r="C81" i="36" s="1"/>
  <c r="B28" i="54"/>
  <c r="B28" i="51"/>
  <c r="D31" i="52"/>
  <c r="F31" i="54"/>
  <c r="E31" i="54" s="1"/>
  <c r="D24" i="52"/>
  <c r="F62" i="54"/>
  <c r="C62" i="54" s="1"/>
  <c r="D62" i="52"/>
  <c r="D63" i="54"/>
  <c r="F73" i="54"/>
  <c r="E73" i="54" s="1"/>
  <c r="B41" i="54"/>
  <c r="F84" i="4" l="1"/>
  <c r="E35" i="1"/>
  <c r="E73" i="1"/>
  <c r="C57" i="58"/>
  <c r="E32" i="1"/>
  <c r="C35" i="1"/>
  <c r="E20" i="1"/>
  <c r="C68" i="58"/>
  <c r="G75" i="11"/>
  <c r="G37" i="11"/>
  <c r="G36" i="11"/>
  <c r="C69" i="58"/>
  <c r="G36" i="16"/>
  <c r="G37" i="16"/>
  <c r="G40" i="20"/>
  <c r="C74" i="20"/>
  <c r="G75" i="18"/>
  <c r="G36" i="18"/>
  <c r="G37" i="18"/>
  <c r="C40" i="20"/>
  <c r="C23" i="20"/>
  <c r="C35" i="20"/>
  <c r="G38" i="20"/>
  <c r="E62" i="58"/>
  <c r="G35" i="20"/>
  <c r="E16" i="58"/>
  <c r="C15" i="20"/>
  <c r="E28" i="20"/>
  <c r="E32" i="58"/>
  <c r="E26" i="58"/>
  <c r="G71" i="13"/>
  <c r="G35" i="13"/>
  <c r="C77" i="20"/>
  <c r="G34" i="13"/>
  <c r="G36" i="13"/>
  <c r="G37" i="13"/>
  <c r="G75" i="13"/>
  <c r="E64" i="58"/>
  <c r="C51" i="58"/>
  <c r="E74" i="20"/>
  <c r="E64" i="20"/>
  <c r="E40" i="58"/>
  <c r="G37" i="12"/>
  <c r="G36" i="12"/>
  <c r="G81" i="12"/>
  <c r="G69" i="12"/>
  <c r="G61" i="12"/>
  <c r="G50" i="12"/>
  <c r="G47" i="12"/>
  <c r="C66" i="58"/>
  <c r="C61" i="58"/>
  <c r="G75" i="12"/>
  <c r="E50" i="20"/>
  <c r="C78" i="58"/>
  <c r="C33" i="20"/>
  <c r="C30" i="20"/>
  <c r="E38" i="20"/>
  <c r="E31" i="20"/>
  <c r="F47" i="20"/>
  <c r="C47" i="20" s="1"/>
  <c r="E16" i="20"/>
  <c r="E14" i="20"/>
  <c r="C18" i="20"/>
  <c r="G78" i="19"/>
  <c r="G63" i="19"/>
  <c r="G24" i="19"/>
  <c r="G57" i="19"/>
  <c r="G15" i="19"/>
  <c r="E71" i="20"/>
  <c r="G65" i="19"/>
  <c r="G82" i="19"/>
  <c r="G73" i="19"/>
  <c r="E28" i="53"/>
  <c r="E29" i="20"/>
  <c r="C29" i="20"/>
  <c r="C21" i="36"/>
  <c r="C77" i="36"/>
  <c r="F84" i="45"/>
  <c r="G73" i="45" s="1"/>
  <c r="C21" i="59"/>
  <c r="K31" i="59"/>
  <c r="L84" i="50"/>
  <c r="M75" i="50" s="1"/>
  <c r="M27" i="17"/>
  <c r="M61" i="17"/>
  <c r="M83" i="17"/>
  <c r="E78" i="20"/>
  <c r="D34" i="52"/>
  <c r="F34" i="54"/>
  <c r="C45" i="58"/>
  <c r="E58" i="58"/>
  <c r="E68" i="20"/>
  <c r="C80" i="20"/>
  <c r="C40" i="58"/>
  <c r="C13" i="20"/>
  <c r="E13" i="20"/>
  <c r="K17" i="58"/>
  <c r="G55" i="18"/>
  <c r="C20" i="20"/>
  <c r="M54" i="25"/>
  <c r="M22" i="25"/>
  <c r="M66" i="25"/>
  <c r="M21" i="25"/>
  <c r="M34" i="25"/>
  <c r="M70" i="25"/>
  <c r="M25" i="25"/>
  <c r="M58" i="25"/>
  <c r="M71" i="25"/>
  <c r="M64" i="25"/>
  <c r="M75" i="25"/>
  <c r="M65" i="25"/>
  <c r="M81" i="25"/>
  <c r="M14" i="25"/>
  <c r="M53" i="25"/>
  <c r="M27" i="25"/>
  <c r="M15" i="25"/>
  <c r="M82" i="25"/>
  <c r="M47" i="25"/>
  <c r="M23" i="25"/>
  <c r="M69" i="25"/>
  <c r="M31" i="25"/>
  <c r="M72" i="25"/>
  <c r="E74" i="32"/>
  <c r="F60" i="58"/>
  <c r="C60" i="58" s="1"/>
  <c r="L84" i="24"/>
  <c r="C70" i="32"/>
  <c r="F33" i="53"/>
  <c r="E33" i="53" s="1"/>
  <c r="F60" i="53"/>
  <c r="C60" i="53" s="1"/>
  <c r="K24" i="59"/>
  <c r="E43" i="60"/>
  <c r="C28" i="60"/>
  <c r="E18" i="60"/>
  <c r="K53" i="60"/>
  <c r="C61" i="60"/>
  <c r="C16" i="60"/>
  <c r="E38" i="58"/>
  <c r="C35" i="58"/>
  <c r="C31" i="58"/>
  <c r="I43" i="58"/>
  <c r="E71" i="58"/>
  <c r="G35" i="58"/>
  <c r="I64" i="59"/>
  <c r="F36" i="6"/>
  <c r="C23" i="58"/>
  <c r="C14" i="1"/>
  <c r="K16" i="58"/>
  <c r="E40" i="1"/>
  <c r="E83" i="58"/>
  <c r="K27" i="1"/>
  <c r="M78" i="6"/>
  <c r="G40" i="1"/>
  <c r="E80" i="58"/>
  <c r="K29" i="58"/>
  <c r="F84" i="6"/>
  <c r="G67" i="6" s="1"/>
  <c r="M35" i="58"/>
  <c r="K24" i="58"/>
  <c r="F36" i="4"/>
  <c r="M18" i="4"/>
  <c r="K59" i="1"/>
  <c r="C45" i="1"/>
  <c r="K43" i="1"/>
  <c r="B36" i="59"/>
  <c r="I30" i="59"/>
  <c r="K69" i="1"/>
  <c r="E60" i="1"/>
  <c r="I33" i="1"/>
  <c r="K78" i="59"/>
  <c r="I65" i="1"/>
  <c r="C16" i="59"/>
  <c r="I17" i="1"/>
  <c r="K68" i="59"/>
  <c r="K55" i="1"/>
  <c r="F36" i="53"/>
  <c r="E36" i="53" s="1"/>
  <c r="K23" i="1"/>
  <c r="F36" i="54"/>
  <c r="E36" i="54" s="1"/>
  <c r="B36" i="52"/>
  <c r="C41" i="60"/>
  <c r="K49" i="60"/>
  <c r="K70" i="60"/>
  <c r="I66" i="60"/>
  <c r="K24" i="60"/>
  <c r="I29" i="60"/>
  <c r="C69" i="60"/>
  <c r="E64" i="60"/>
  <c r="E74" i="60"/>
  <c r="F54" i="60"/>
  <c r="G74" i="60"/>
  <c r="E59" i="60"/>
  <c r="C22" i="60"/>
  <c r="E29" i="60"/>
  <c r="J75" i="60"/>
  <c r="J84" i="60" s="1"/>
  <c r="M51" i="60" s="1"/>
  <c r="I83" i="60"/>
  <c r="I55" i="60"/>
  <c r="K27" i="60"/>
  <c r="I16" i="60"/>
  <c r="I20" i="60"/>
  <c r="K30" i="60"/>
  <c r="L47" i="60"/>
  <c r="I47" i="60" s="1"/>
  <c r="E50" i="60"/>
  <c r="C15" i="60"/>
  <c r="E19" i="60"/>
  <c r="C23" i="60"/>
  <c r="E40" i="60"/>
  <c r="C30" i="60"/>
  <c r="E20" i="60"/>
  <c r="C40" i="60"/>
  <c r="L84" i="35"/>
  <c r="K64" i="60"/>
  <c r="L82" i="60"/>
  <c r="K82" i="60" s="1"/>
  <c r="I65" i="60"/>
  <c r="K80" i="60"/>
  <c r="I62" i="60"/>
  <c r="K33" i="59"/>
  <c r="K41" i="60"/>
  <c r="K15" i="59"/>
  <c r="K13" i="59"/>
  <c r="C71" i="60"/>
  <c r="E77" i="59"/>
  <c r="C55" i="60"/>
  <c r="E70" i="59"/>
  <c r="E68" i="60"/>
  <c r="C52" i="60"/>
  <c r="C65" i="60"/>
  <c r="C49" i="59"/>
  <c r="C31" i="60"/>
  <c r="F84" i="35"/>
  <c r="G23" i="35" s="1"/>
  <c r="C27" i="60"/>
  <c r="F84" i="48"/>
  <c r="C67" i="36"/>
  <c r="L84" i="43"/>
  <c r="C61" i="36"/>
  <c r="I26" i="36"/>
  <c r="E13" i="36"/>
  <c r="L77" i="54"/>
  <c r="I77" i="54" s="1"/>
  <c r="C26" i="36"/>
  <c r="K30" i="36"/>
  <c r="K61" i="36"/>
  <c r="I57" i="59"/>
  <c r="K67" i="59"/>
  <c r="K32" i="59"/>
  <c r="C80" i="59"/>
  <c r="I57" i="36"/>
  <c r="K14" i="59"/>
  <c r="E45" i="36"/>
  <c r="E51" i="59"/>
  <c r="G51" i="59"/>
  <c r="C14" i="59"/>
  <c r="F84" i="38"/>
  <c r="G47" i="38" s="1"/>
  <c r="C20" i="59"/>
  <c r="I50" i="59"/>
  <c r="L34" i="54"/>
  <c r="K34" i="54" s="1"/>
  <c r="I22" i="59"/>
  <c r="E46" i="59"/>
  <c r="G63" i="37"/>
  <c r="G75" i="37"/>
  <c r="G39" i="51"/>
  <c r="E31" i="59"/>
  <c r="K65" i="59"/>
  <c r="K81" i="36"/>
  <c r="K46" i="59"/>
  <c r="I25" i="59"/>
  <c r="I28" i="59"/>
  <c r="I16" i="59"/>
  <c r="C65" i="36"/>
  <c r="C73" i="36"/>
  <c r="E64" i="59"/>
  <c r="E53" i="59"/>
  <c r="E74" i="59"/>
  <c r="E13" i="59"/>
  <c r="C29" i="59"/>
  <c r="K81" i="1"/>
  <c r="H61" i="52"/>
  <c r="L61" i="52" s="1"/>
  <c r="K61" i="52" s="1"/>
  <c r="I34" i="1"/>
  <c r="I22" i="1"/>
  <c r="H58" i="52"/>
  <c r="H63" i="53"/>
  <c r="H75" i="53" s="1"/>
  <c r="K73" i="1"/>
  <c r="K41" i="1"/>
  <c r="M41" i="1"/>
  <c r="K60" i="1"/>
  <c r="K83" i="1"/>
  <c r="I57" i="58"/>
  <c r="K61" i="59"/>
  <c r="I25" i="1"/>
  <c r="K40" i="59"/>
  <c r="K18" i="59"/>
  <c r="I20" i="1"/>
  <c r="L84" i="2"/>
  <c r="I14" i="1"/>
  <c r="I29" i="59"/>
  <c r="I21" i="59"/>
  <c r="L84" i="3"/>
  <c r="K77" i="1"/>
  <c r="K81" i="53"/>
  <c r="L51" i="52"/>
  <c r="K51" i="52" s="1"/>
  <c r="K51" i="1"/>
  <c r="K66" i="1"/>
  <c r="I71" i="58"/>
  <c r="I62" i="58"/>
  <c r="K57" i="1"/>
  <c r="I34" i="58"/>
  <c r="K67" i="1"/>
  <c r="K66" i="58"/>
  <c r="K69" i="58"/>
  <c r="L63" i="58"/>
  <c r="K63" i="58" s="1"/>
  <c r="I20" i="58"/>
  <c r="I21" i="20"/>
  <c r="M55" i="17"/>
  <c r="M35" i="20"/>
  <c r="M33" i="17"/>
  <c r="K67" i="20"/>
  <c r="K78" i="20"/>
  <c r="I35" i="20"/>
  <c r="I68" i="54"/>
  <c r="I80" i="20"/>
  <c r="K58" i="20"/>
  <c r="G52" i="18"/>
  <c r="C41" i="20"/>
  <c r="G41" i="20"/>
  <c r="I65" i="20"/>
  <c r="K17" i="20"/>
  <c r="I50" i="20"/>
  <c r="I66" i="20"/>
  <c r="E45" i="20"/>
  <c r="G34" i="18"/>
  <c r="I27" i="20"/>
  <c r="G71" i="18"/>
  <c r="K16" i="20"/>
  <c r="K55" i="20"/>
  <c r="I64" i="20"/>
  <c r="K71" i="20"/>
  <c r="I61" i="20"/>
  <c r="K73" i="20"/>
  <c r="K24" i="20"/>
  <c r="K15" i="20"/>
  <c r="K78" i="32"/>
  <c r="I59" i="59"/>
  <c r="C49" i="53"/>
  <c r="B64" i="52"/>
  <c r="F64" i="52" s="1"/>
  <c r="G74" i="59"/>
  <c r="C45" i="59"/>
  <c r="C69" i="59"/>
  <c r="C71" i="59"/>
  <c r="C18" i="59"/>
  <c r="E59" i="59"/>
  <c r="C39" i="51"/>
  <c r="C68" i="32"/>
  <c r="E52" i="59"/>
  <c r="E83" i="59"/>
  <c r="E67" i="59"/>
  <c r="C27" i="59"/>
  <c r="C78" i="32"/>
  <c r="E66" i="59"/>
  <c r="C24" i="59"/>
  <c r="C28" i="59"/>
  <c r="K45" i="59"/>
  <c r="I35" i="32"/>
  <c r="I19" i="59"/>
  <c r="L47" i="59"/>
  <c r="I47" i="59" s="1"/>
  <c r="I40" i="59"/>
  <c r="I62" i="32"/>
  <c r="K34" i="59"/>
  <c r="I26" i="59"/>
  <c r="I73" i="59"/>
  <c r="M49" i="59"/>
  <c r="I43" i="59"/>
  <c r="I41" i="59"/>
  <c r="I53" i="59"/>
  <c r="C64" i="53"/>
  <c r="E64" i="53"/>
  <c r="K35" i="58"/>
  <c r="K28" i="58"/>
  <c r="I23" i="58"/>
  <c r="I45" i="58"/>
  <c r="K40" i="20"/>
  <c r="K62" i="20"/>
  <c r="I26" i="20"/>
  <c r="I64" i="58"/>
  <c r="K77" i="58"/>
  <c r="K61" i="58"/>
  <c r="I74" i="58"/>
  <c r="I72" i="58"/>
  <c r="I72" i="20"/>
  <c r="M74" i="58"/>
  <c r="L82" i="58"/>
  <c r="I82" i="58" s="1"/>
  <c r="I70" i="58"/>
  <c r="I18" i="20"/>
  <c r="I25" i="58"/>
  <c r="I53" i="58"/>
  <c r="I45" i="20"/>
  <c r="K59" i="20"/>
  <c r="K51" i="58"/>
  <c r="K68" i="20"/>
  <c r="K50" i="58"/>
  <c r="H84" i="20"/>
  <c r="I40" i="20"/>
  <c r="K30" i="58"/>
  <c r="K25" i="20"/>
  <c r="L24" i="51"/>
  <c r="K24" i="51" s="1"/>
  <c r="I15" i="58"/>
  <c r="K33" i="20"/>
  <c r="K72" i="53"/>
  <c r="K43" i="20"/>
  <c r="K83" i="20"/>
  <c r="J34" i="52"/>
  <c r="L34" i="52" s="1"/>
  <c r="K34" i="52" s="1"/>
  <c r="I14" i="20"/>
  <c r="I19" i="53"/>
  <c r="H20" i="52"/>
  <c r="L20" i="52" s="1"/>
  <c r="I20" i="52" s="1"/>
  <c r="L13" i="53"/>
  <c r="K13" i="53" s="1"/>
  <c r="C52" i="53"/>
  <c r="E69" i="53"/>
  <c r="I62" i="53"/>
  <c r="I69" i="32"/>
  <c r="I19" i="32"/>
  <c r="K29" i="32"/>
  <c r="K35" i="32"/>
  <c r="K67" i="32"/>
  <c r="J63" i="53"/>
  <c r="J75" i="53" s="1"/>
  <c r="G35" i="32"/>
  <c r="C81" i="53"/>
  <c r="C83" i="53"/>
  <c r="E35" i="32"/>
  <c r="I20" i="32"/>
  <c r="F78" i="53"/>
  <c r="E78" i="53" s="1"/>
  <c r="F22" i="51"/>
  <c r="C22" i="51" s="1"/>
  <c r="F22" i="52"/>
  <c r="C22" i="52" s="1"/>
  <c r="C32" i="53"/>
  <c r="C49" i="32"/>
  <c r="E53" i="53"/>
  <c r="C21" i="53"/>
  <c r="C22" i="32"/>
  <c r="M52" i="59"/>
  <c r="K57" i="53"/>
  <c r="I66" i="32"/>
  <c r="K69" i="59"/>
  <c r="I52" i="59"/>
  <c r="I80" i="59"/>
  <c r="I49" i="59"/>
  <c r="I27" i="59"/>
  <c r="E72" i="59"/>
  <c r="E81" i="32"/>
  <c r="C80" i="32"/>
  <c r="C65" i="59"/>
  <c r="C57" i="59"/>
  <c r="F82" i="32"/>
  <c r="C82" i="32" s="1"/>
  <c r="F54" i="59"/>
  <c r="C34" i="59"/>
  <c r="E23" i="59"/>
  <c r="E15" i="59"/>
  <c r="C38" i="32"/>
  <c r="C18" i="53"/>
  <c r="E19" i="59"/>
  <c r="F34" i="51"/>
  <c r="C34" i="51" s="1"/>
  <c r="K18" i="53"/>
  <c r="C51" i="32"/>
  <c r="K49" i="32"/>
  <c r="I77" i="53"/>
  <c r="K57" i="32"/>
  <c r="K55" i="53"/>
  <c r="K73" i="32"/>
  <c r="K22" i="32"/>
  <c r="K49" i="53"/>
  <c r="I27" i="53"/>
  <c r="K15" i="53"/>
  <c r="L81" i="52"/>
  <c r="I81" i="52" s="1"/>
  <c r="K83" i="32"/>
  <c r="E80" i="53"/>
  <c r="E21" i="32"/>
  <c r="E62" i="32"/>
  <c r="E32" i="32"/>
  <c r="I80" i="53"/>
  <c r="I33" i="32"/>
  <c r="L82" i="32"/>
  <c r="K82" i="32" s="1"/>
  <c r="K59" i="32"/>
  <c r="I25" i="32"/>
  <c r="K18" i="32"/>
  <c r="C62" i="53"/>
  <c r="B57" i="52"/>
  <c r="F57" i="52" s="1"/>
  <c r="C57" i="52" s="1"/>
  <c r="C59" i="32"/>
  <c r="E29" i="32"/>
  <c r="E60" i="58"/>
  <c r="F18" i="52"/>
  <c r="C18" i="52" s="1"/>
  <c r="D47" i="53"/>
  <c r="F57" i="51"/>
  <c r="E57" i="51" s="1"/>
  <c r="E19" i="32"/>
  <c r="D70" i="52"/>
  <c r="F70" i="52" s="1"/>
  <c r="C70" i="52" s="1"/>
  <c r="B82" i="53"/>
  <c r="E51" i="53"/>
  <c r="E43" i="32"/>
  <c r="L60" i="58"/>
  <c r="K60" i="58" s="1"/>
  <c r="L60" i="53"/>
  <c r="K60" i="32"/>
  <c r="J64" i="52"/>
  <c r="L64" i="52" s="1"/>
  <c r="K64" i="52" s="1"/>
  <c r="K67" i="53"/>
  <c r="L55" i="52"/>
  <c r="K55" i="52" s="1"/>
  <c r="L82" i="53"/>
  <c r="I82" i="53" s="1"/>
  <c r="I33" i="53"/>
  <c r="K24" i="53"/>
  <c r="I31" i="32"/>
  <c r="K31" i="32"/>
  <c r="J16" i="52"/>
  <c r="L16" i="52" s="1"/>
  <c r="K16" i="52" s="1"/>
  <c r="L30" i="51"/>
  <c r="I30" i="51" s="1"/>
  <c r="I15" i="32"/>
  <c r="C19" i="53"/>
  <c r="E31" i="32"/>
  <c r="E72" i="32"/>
  <c r="E30" i="53"/>
  <c r="B16" i="52"/>
  <c r="F16" i="52" s="1"/>
  <c r="E16" i="52" s="1"/>
  <c r="C30" i="32"/>
  <c r="C57" i="32"/>
  <c r="E38" i="32"/>
  <c r="B77" i="52"/>
  <c r="E69" i="32"/>
  <c r="C69" i="32"/>
  <c r="K71" i="53"/>
  <c r="I65" i="32"/>
  <c r="K77" i="32"/>
  <c r="I77" i="32"/>
  <c r="K64" i="32"/>
  <c r="I81" i="32"/>
  <c r="K81" i="32"/>
  <c r="I66" i="53"/>
  <c r="I41" i="53"/>
  <c r="L47" i="32"/>
  <c r="K14" i="32"/>
  <c r="K23" i="32"/>
  <c r="I45" i="53"/>
  <c r="L68" i="51"/>
  <c r="K68" i="51" s="1"/>
  <c r="I43" i="53"/>
  <c r="K34" i="32"/>
  <c r="I58" i="32"/>
  <c r="E16" i="53"/>
  <c r="C16" i="53"/>
  <c r="G35" i="53"/>
  <c r="D35" i="52"/>
  <c r="F35" i="52" s="1"/>
  <c r="E27" i="32"/>
  <c r="C14" i="53"/>
  <c r="F15" i="53"/>
  <c r="C15" i="53" s="1"/>
  <c r="C58" i="32"/>
  <c r="E83" i="32"/>
  <c r="E35" i="53"/>
  <c r="D15" i="52"/>
  <c r="F15" i="52" s="1"/>
  <c r="E15" i="52" s="1"/>
  <c r="B63" i="53"/>
  <c r="B75" i="53" s="1"/>
  <c r="E18" i="32"/>
  <c r="E61" i="32"/>
  <c r="C45" i="32"/>
  <c r="C26" i="32"/>
  <c r="E20" i="32"/>
  <c r="C28" i="32"/>
  <c r="E66" i="32"/>
  <c r="E45" i="53"/>
  <c r="B14" i="52"/>
  <c r="F14" i="52" s="1"/>
  <c r="C67" i="32"/>
  <c r="K72" i="32"/>
  <c r="L68" i="52"/>
  <c r="K68" i="52" s="1"/>
  <c r="K61" i="32"/>
  <c r="K27" i="32"/>
  <c r="I27" i="32"/>
  <c r="L72" i="52"/>
  <c r="I72" i="52" s="1"/>
  <c r="K31" i="53"/>
  <c r="L13" i="51"/>
  <c r="I13" i="51" s="1"/>
  <c r="I70" i="32"/>
  <c r="I38" i="32"/>
  <c r="K38" i="32"/>
  <c r="M38" i="32"/>
  <c r="C24" i="32"/>
  <c r="E65" i="32"/>
  <c r="C65" i="32"/>
  <c r="D20" i="52"/>
  <c r="E20" i="53"/>
  <c r="C55" i="32"/>
  <c r="C71" i="32"/>
  <c r="E53" i="32"/>
  <c r="C23" i="32"/>
  <c r="E23" i="32"/>
  <c r="C34" i="32"/>
  <c r="M47" i="63"/>
  <c r="M27" i="63"/>
  <c r="M31" i="63"/>
  <c r="M68" i="63"/>
  <c r="M65" i="63"/>
  <c r="M15" i="63"/>
  <c r="M78" i="63"/>
  <c r="M70" i="63"/>
  <c r="M61" i="63"/>
  <c r="M45" i="63"/>
  <c r="M20" i="63"/>
  <c r="M81" i="63"/>
  <c r="M25" i="63"/>
  <c r="M18" i="63"/>
  <c r="M59" i="63"/>
  <c r="M72" i="63"/>
  <c r="M80" i="63"/>
  <c r="M14" i="63"/>
  <c r="M16" i="63"/>
  <c r="M23" i="63"/>
  <c r="M55" i="63"/>
  <c r="M30" i="63"/>
  <c r="M58" i="63"/>
  <c r="M64" i="63"/>
  <c r="M83" i="63"/>
  <c r="M28" i="63"/>
  <c r="M33" i="63"/>
  <c r="M69" i="63"/>
  <c r="M34" i="63"/>
  <c r="M24" i="63"/>
  <c r="M13" i="63"/>
  <c r="M53" i="63"/>
  <c r="M67" i="63"/>
  <c r="M73" i="63"/>
  <c r="M22" i="63"/>
  <c r="M60" i="63"/>
  <c r="M71" i="63"/>
  <c r="M63" i="63"/>
  <c r="M17" i="63"/>
  <c r="M21" i="63"/>
  <c r="M84" i="63"/>
  <c r="M57" i="63"/>
  <c r="M46" i="63"/>
  <c r="M43" i="63"/>
  <c r="M29" i="63"/>
  <c r="M62" i="63"/>
  <c r="M54" i="63"/>
  <c r="M66" i="63"/>
  <c r="M77" i="63"/>
  <c r="M82" i="63"/>
  <c r="M32" i="63"/>
  <c r="M19" i="63"/>
  <c r="M26" i="63"/>
  <c r="M31" i="43"/>
  <c r="M28" i="43"/>
  <c r="M47" i="62"/>
  <c r="M41" i="36"/>
  <c r="I38" i="36"/>
  <c r="I32" i="36"/>
  <c r="I70" i="59"/>
  <c r="K23" i="59"/>
  <c r="M41" i="59"/>
  <c r="L84" i="62"/>
  <c r="M54" i="62" s="1"/>
  <c r="K41" i="36"/>
  <c r="I72" i="36"/>
  <c r="L84" i="45"/>
  <c r="M58" i="45" s="1"/>
  <c r="I58" i="59"/>
  <c r="L84" i="37"/>
  <c r="M47" i="37" s="1"/>
  <c r="K83" i="59"/>
  <c r="I63" i="59"/>
  <c r="L84" i="39"/>
  <c r="I21" i="36"/>
  <c r="M47" i="50"/>
  <c r="L84" i="48"/>
  <c r="K66" i="59"/>
  <c r="M75" i="63"/>
  <c r="L84" i="38"/>
  <c r="M75" i="38" s="1"/>
  <c r="F47" i="59"/>
  <c r="C47" i="59" s="1"/>
  <c r="E19" i="54"/>
  <c r="C27" i="36"/>
  <c r="C41" i="59"/>
  <c r="G38" i="59"/>
  <c r="F33" i="51"/>
  <c r="C33" i="51" s="1"/>
  <c r="E81" i="59"/>
  <c r="E30" i="59"/>
  <c r="G77" i="63"/>
  <c r="G43" i="63"/>
  <c r="G20" i="63"/>
  <c r="G55" i="63"/>
  <c r="G62" i="63"/>
  <c r="G23" i="63"/>
  <c r="G46" i="63"/>
  <c r="G32" i="63"/>
  <c r="G61" i="63"/>
  <c r="G59" i="63"/>
  <c r="G22" i="63"/>
  <c r="G31" i="63"/>
  <c r="G68" i="63"/>
  <c r="G80" i="63"/>
  <c r="G66" i="63"/>
  <c r="G19" i="63"/>
  <c r="G83" i="63"/>
  <c r="G45" i="63"/>
  <c r="G78" i="63"/>
  <c r="G60" i="63"/>
  <c r="G33" i="63"/>
  <c r="G29" i="63"/>
  <c r="G58" i="63"/>
  <c r="G14" i="63"/>
  <c r="G81" i="63"/>
  <c r="G71" i="63"/>
  <c r="G65" i="63"/>
  <c r="G64" i="63"/>
  <c r="G21" i="63"/>
  <c r="G17" i="63"/>
  <c r="G70" i="63"/>
  <c r="G57" i="63"/>
  <c r="G73" i="63"/>
  <c r="G24" i="63"/>
  <c r="G30" i="63"/>
  <c r="G67" i="63"/>
  <c r="G16" i="63"/>
  <c r="G18" i="63"/>
  <c r="G34" i="63"/>
  <c r="G25" i="63"/>
  <c r="G69" i="63"/>
  <c r="G53" i="63"/>
  <c r="G26" i="63"/>
  <c r="G84" i="63"/>
  <c r="G27" i="63"/>
  <c r="G72" i="63"/>
  <c r="G82" i="63"/>
  <c r="G54" i="63"/>
  <c r="G13" i="63"/>
  <c r="G47" i="63"/>
  <c r="G28" i="63"/>
  <c r="G75" i="63"/>
  <c r="E43" i="59"/>
  <c r="F27" i="51"/>
  <c r="C27" i="51" s="1"/>
  <c r="C62" i="36"/>
  <c r="F49" i="54"/>
  <c r="C49" i="54" s="1"/>
  <c r="E41" i="59"/>
  <c r="G53" i="39"/>
  <c r="G63" i="39"/>
  <c r="G75" i="39"/>
  <c r="G32" i="39"/>
  <c r="G62" i="39"/>
  <c r="G25" i="39"/>
  <c r="G27" i="39"/>
  <c r="G78" i="39"/>
  <c r="G24" i="39"/>
  <c r="G26" i="39"/>
  <c r="G20" i="39"/>
  <c r="G68" i="39"/>
  <c r="G54" i="39"/>
  <c r="G80" i="39"/>
  <c r="G43" i="39"/>
  <c r="G23" i="39"/>
  <c r="G72" i="39"/>
  <c r="G33" i="39"/>
  <c r="G55" i="39"/>
  <c r="G69" i="39"/>
  <c r="G47" i="39"/>
  <c r="G14" i="39"/>
  <c r="G29" i="39"/>
  <c r="G61" i="39"/>
  <c r="G66" i="39"/>
  <c r="G64" i="39"/>
  <c r="G34" i="39"/>
  <c r="G65" i="39"/>
  <c r="G46" i="39"/>
  <c r="G83" i="39"/>
  <c r="G71" i="39"/>
  <c r="G22" i="39"/>
  <c r="G31" i="39"/>
  <c r="G30" i="39"/>
  <c r="G59" i="39"/>
  <c r="G19" i="39"/>
  <c r="G70" i="39"/>
  <c r="G81" i="39"/>
  <c r="G16" i="39"/>
  <c r="G17" i="39"/>
  <c r="G21" i="39"/>
  <c r="G15" i="39"/>
  <c r="G73" i="39"/>
  <c r="G82" i="39"/>
  <c r="C61" i="59"/>
  <c r="F84" i="43"/>
  <c r="G18" i="43" s="1"/>
  <c r="E38" i="59"/>
  <c r="G75" i="62"/>
  <c r="G16" i="62"/>
  <c r="G14" i="62"/>
  <c r="G23" i="62"/>
  <c r="G34" i="62"/>
  <c r="G83" i="62"/>
  <c r="G63" i="62"/>
  <c r="G27" i="62"/>
  <c r="G24" i="62"/>
  <c r="G72" i="62"/>
  <c r="G46" i="62"/>
  <c r="G21" i="62"/>
  <c r="G32" i="62"/>
  <c r="G64" i="62"/>
  <c r="G77" i="62"/>
  <c r="G78" i="62"/>
  <c r="G20" i="62"/>
  <c r="G80" i="62"/>
  <c r="G71" i="62"/>
  <c r="G18" i="62"/>
  <c r="G53" i="62"/>
  <c r="G84" i="62"/>
  <c r="G60" i="62"/>
  <c r="G59" i="62"/>
  <c r="G19" i="62"/>
  <c r="G15" i="62"/>
  <c r="G73" i="62"/>
  <c r="G66" i="62"/>
  <c r="G65" i="62"/>
  <c r="G81" i="62"/>
  <c r="G55" i="62"/>
  <c r="G70" i="62"/>
  <c r="G67" i="62"/>
  <c r="G54" i="62"/>
  <c r="G68" i="62"/>
  <c r="G30" i="62"/>
  <c r="G57" i="62"/>
  <c r="G58" i="62"/>
  <c r="G13" i="62"/>
  <c r="G45" i="62"/>
  <c r="G82" i="62"/>
  <c r="G22" i="62"/>
  <c r="G28" i="62"/>
  <c r="G26" i="62"/>
  <c r="G62" i="62"/>
  <c r="G61" i="62"/>
  <c r="G69" i="62"/>
  <c r="G43" i="62"/>
  <c r="G33" i="62"/>
  <c r="G17" i="62"/>
  <c r="G25" i="62"/>
  <c r="G29" i="62"/>
  <c r="G31" i="62"/>
  <c r="G63" i="63"/>
  <c r="G54" i="37"/>
  <c r="G84" i="37"/>
  <c r="G15" i="37"/>
  <c r="G30" i="37"/>
  <c r="G32" i="37"/>
  <c r="G78" i="37"/>
  <c r="G65" i="37"/>
  <c r="G67" i="37"/>
  <c r="G45" i="37"/>
  <c r="G17" i="37"/>
  <c r="G60" i="37"/>
  <c r="G70" i="37"/>
  <c r="G22" i="37"/>
  <c r="G69" i="37"/>
  <c r="G61" i="37"/>
  <c r="G71" i="37"/>
  <c r="G64" i="37"/>
  <c r="G77" i="37"/>
  <c r="G29" i="37"/>
  <c r="G46" i="37"/>
  <c r="G80" i="37"/>
  <c r="G73" i="37"/>
  <c r="G13" i="37"/>
  <c r="G19" i="37"/>
  <c r="G72" i="37"/>
  <c r="G55" i="37"/>
  <c r="G81" i="37"/>
  <c r="G25" i="37"/>
  <c r="G66" i="37"/>
  <c r="G20" i="37"/>
  <c r="G43" i="37"/>
  <c r="G68" i="37"/>
  <c r="G34" i="37"/>
  <c r="G62" i="37"/>
  <c r="G59" i="37"/>
  <c r="G18" i="37"/>
  <c r="G82" i="37"/>
  <c r="G57" i="37"/>
  <c r="G83" i="37"/>
  <c r="G21" i="37"/>
  <c r="G26" i="37"/>
  <c r="G58" i="37"/>
  <c r="G27" i="37"/>
  <c r="G31" i="37"/>
  <c r="G33" i="37"/>
  <c r="G23" i="37"/>
  <c r="G28" i="37"/>
  <c r="G24" i="37"/>
  <c r="G53" i="37"/>
  <c r="G16" i="37"/>
  <c r="G14" i="37"/>
  <c r="M83" i="3"/>
  <c r="M13" i="3"/>
  <c r="M22" i="3"/>
  <c r="M70" i="3"/>
  <c r="M58" i="3"/>
  <c r="I13" i="54"/>
  <c r="L18" i="51"/>
  <c r="K18" i="51" s="1"/>
  <c r="K72" i="59"/>
  <c r="L84" i="5"/>
  <c r="K61" i="1"/>
  <c r="L84" i="7"/>
  <c r="I58" i="53"/>
  <c r="K73" i="58"/>
  <c r="I73" i="58"/>
  <c r="I16" i="1"/>
  <c r="I80" i="58"/>
  <c r="I50" i="53"/>
  <c r="I38" i="59"/>
  <c r="K14" i="53"/>
  <c r="K65" i="58"/>
  <c r="I65" i="58"/>
  <c r="K32" i="1"/>
  <c r="I33" i="58"/>
  <c r="L26" i="53"/>
  <c r="K26" i="53" s="1"/>
  <c r="K65" i="53"/>
  <c r="L54" i="59"/>
  <c r="K54" i="59" s="1"/>
  <c r="M50" i="59"/>
  <c r="K14" i="58"/>
  <c r="I41" i="58"/>
  <c r="M38" i="59"/>
  <c r="K55" i="58"/>
  <c r="I55" i="58"/>
  <c r="K41" i="58"/>
  <c r="M82" i="6"/>
  <c r="G47" i="6"/>
  <c r="F82" i="59"/>
  <c r="C73" i="53"/>
  <c r="C41" i="53"/>
  <c r="E50" i="59"/>
  <c r="E50" i="1"/>
  <c r="F27" i="53"/>
  <c r="E27" i="53" s="1"/>
  <c r="E31" i="53"/>
  <c r="E83" i="1"/>
  <c r="F77" i="53"/>
  <c r="E77" i="53" s="1"/>
  <c r="B34" i="52"/>
  <c r="E24" i="53"/>
  <c r="C33" i="58"/>
  <c r="C22" i="53"/>
  <c r="E78" i="59"/>
  <c r="D77" i="52"/>
  <c r="F84" i="3"/>
  <c r="G46" i="3" s="1"/>
  <c r="C34" i="53"/>
  <c r="E55" i="59"/>
  <c r="E22" i="59"/>
  <c r="D73" i="52"/>
  <c r="F73" i="52" s="1"/>
  <c r="E73" i="52" s="1"/>
  <c r="F70" i="51"/>
  <c r="C70" i="51" s="1"/>
  <c r="F63" i="58"/>
  <c r="E63" i="58" s="1"/>
  <c r="F58" i="53"/>
  <c r="E58" i="53" s="1"/>
  <c r="E16" i="1"/>
  <c r="E72" i="53"/>
  <c r="F19" i="52"/>
  <c r="C19" i="52" s="1"/>
  <c r="E26" i="59"/>
  <c r="M34" i="14"/>
  <c r="M45" i="14"/>
  <c r="M15" i="14"/>
  <c r="M68" i="14"/>
  <c r="M72" i="14"/>
  <c r="M16" i="14"/>
  <c r="M46" i="14"/>
  <c r="M43" i="14"/>
  <c r="M58" i="14"/>
  <c r="M65" i="14"/>
  <c r="M14" i="14"/>
  <c r="M64" i="14"/>
  <c r="M26" i="14"/>
  <c r="M28" i="14"/>
  <c r="M81" i="14"/>
  <c r="M71" i="14"/>
  <c r="M73" i="14"/>
  <c r="M53" i="14"/>
  <c r="M25" i="14"/>
  <c r="M24" i="14"/>
  <c r="M19" i="14"/>
  <c r="M54" i="14"/>
  <c r="M23" i="14"/>
  <c r="M62" i="14"/>
  <c r="M78" i="14"/>
  <c r="M20" i="14"/>
  <c r="M57" i="14"/>
  <c r="M84" i="14"/>
  <c r="M63" i="14"/>
  <c r="M59" i="14"/>
  <c r="M31" i="14"/>
  <c r="M22" i="14"/>
  <c r="M61" i="14"/>
  <c r="M13" i="14"/>
  <c r="M70" i="14"/>
  <c r="M67" i="14"/>
  <c r="M32" i="14"/>
  <c r="M27" i="14"/>
  <c r="M80" i="14"/>
  <c r="M17" i="14"/>
  <c r="M33" i="14"/>
  <c r="M77" i="14"/>
  <c r="M30" i="14"/>
  <c r="M83" i="14"/>
  <c r="M21" i="14"/>
  <c r="M69" i="14"/>
  <c r="M66" i="14"/>
  <c r="M29" i="14"/>
  <c r="M55" i="14"/>
  <c r="M60" i="14"/>
  <c r="M18" i="14"/>
  <c r="M82" i="14"/>
  <c r="I20" i="53"/>
  <c r="I58" i="58"/>
  <c r="K58" i="58"/>
  <c r="L84" i="19"/>
  <c r="M82" i="19" s="1"/>
  <c r="M18" i="17"/>
  <c r="K22" i="20"/>
  <c r="I30" i="20"/>
  <c r="K17" i="53"/>
  <c r="L84" i="16"/>
  <c r="M82" i="16" s="1"/>
  <c r="K81" i="58"/>
  <c r="L69" i="53"/>
  <c r="K69" i="53" s="1"/>
  <c r="M54" i="17"/>
  <c r="M19" i="17"/>
  <c r="M68" i="17"/>
  <c r="M53" i="17"/>
  <c r="M77" i="17"/>
  <c r="M14" i="17"/>
  <c r="M31" i="17"/>
  <c r="M71" i="17"/>
  <c r="M32" i="17"/>
  <c r="M34" i="17"/>
  <c r="M63" i="17"/>
  <c r="M59" i="17"/>
  <c r="M84" i="17"/>
  <c r="M62" i="17"/>
  <c r="M70" i="17"/>
  <c r="M23" i="17"/>
  <c r="M22" i="17"/>
  <c r="M28" i="17"/>
  <c r="M25" i="17"/>
  <c r="M16" i="17"/>
  <c r="M64" i="17"/>
  <c r="M73" i="17"/>
  <c r="M26" i="17"/>
  <c r="M65" i="17"/>
  <c r="M17" i="17"/>
  <c r="M46" i="17"/>
  <c r="M30" i="17"/>
  <c r="M15" i="17"/>
  <c r="M81" i="17"/>
  <c r="M72" i="17"/>
  <c r="M24" i="17"/>
  <c r="M21" i="17"/>
  <c r="M43" i="17"/>
  <c r="M20" i="17"/>
  <c r="M29" i="17"/>
  <c r="M67" i="17"/>
  <c r="M69" i="17"/>
  <c r="M60" i="17"/>
  <c r="M45" i="17"/>
  <c r="M57" i="17"/>
  <c r="M13" i="17"/>
  <c r="M47" i="17"/>
  <c r="M82" i="17"/>
  <c r="M78" i="17"/>
  <c r="K34" i="20"/>
  <c r="K13" i="20"/>
  <c r="I13" i="20"/>
  <c r="L47" i="20"/>
  <c r="I47" i="20" s="1"/>
  <c r="I67" i="58"/>
  <c r="K67" i="58"/>
  <c r="M47" i="14"/>
  <c r="M80" i="17"/>
  <c r="M58" i="17"/>
  <c r="L84" i="18"/>
  <c r="K49" i="20"/>
  <c r="K22" i="53"/>
  <c r="H69" i="52"/>
  <c r="L69" i="52" s="1"/>
  <c r="K69" i="52" s="1"/>
  <c r="K20" i="20"/>
  <c r="I20" i="20"/>
  <c r="L84" i="13"/>
  <c r="M47" i="13" s="1"/>
  <c r="M75" i="14"/>
  <c r="L84" i="11"/>
  <c r="M54" i="11" s="1"/>
  <c r="M66" i="17"/>
  <c r="M75" i="17"/>
  <c r="K22" i="58"/>
  <c r="K57" i="20"/>
  <c r="I23" i="20"/>
  <c r="E17" i="53"/>
  <c r="C17" i="53"/>
  <c r="G38" i="11"/>
  <c r="G64" i="11"/>
  <c r="G58" i="11"/>
  <c r="G15" i="11"/>
  <c r="G71" i="11"/>
  <c r="G84" i="11"/>
  <c r="G68" i="11"/>
  <c r="G67" i="11"/>
  <c r="G60" i="11"/>
  <c r="G31" i="11"/>
  <c r="G32" i="11"/>
  <c r="G20" i="11"/>
  <c r="G72" i="11"/>
  <c r="G50" i="11"/>
  <c r="G45" i="11"/>
  <c r="G17" i="11"/>
  <c r="G39" i="11"/>
  <c r="G33" i="11"/>
  <c r="G63" i="11"/>
  <c r="G43" i="11"/>
  <c r="G77" i="11"/>
  <c r="G53" i="11"/>
  <c r="G27" i="11"/>
  <c r="G51" i="11"/>
  <c r="G19" i="11"/>
  <c r="G30" i="11"/>
  <c r="G52" i="11"/>
  <c r="G70" i="11"/>
  <c r="G49" i="11"/>
  <c r="G18" i="11"/>
  <c r="G55" i="11"/>
  <c r="G74" i="11"/>
  <c r="G22" i="11"/>
  <c r="G82" i="11"/>
  <c r="G16" i="11"/>
  <c r="G83" i="11"/>
  <c r="G34" i="11"/>
  <c r="G26" i="11"/>
  <c r="G65" i="11"/>
  <c r="G73" i="11"/>
  <c r="G47" i="11"/>
  <c r="G40" i="11"/>
  <c r="G24" i="11"/>
  <c r="G81" i="11"/>
  <c r="G54" i="11"/>
  <c r="G23" i="11"/>
  <c r="G57" i="11"/>
  <c r="G66" i="11"/>
  <c r="G13" i="11"/>
  <c r="G25" i="11"/>
  <c r="G62" i="11"/>
  <c r="G28" i="11"/>
  <c r="G14" i="11"/>
  <c r="G69" i="11"/>
  <c r="G61" i="11"/>
  <c r="G41" i="11"/>
  <c r="G80" i="11"/>
  <c r="D54" i="54"/>
  <c r="E18" i="58"/>
  <c r="E53" i="20"/>
  <c r="F54" i="20"/>
  <c r="E54" i="20" s="1"/>
  <c r="G68" i="13"/>
  <c r="G51" i="13"/>
  <c r="G19" i="13"/>
  <c r="G20" i="13"/>
  <c r="G53" i="13"/>
  <c r="G72" i="13"/>
  <c r="G39" i="13"/>
  <c r="G38" i="13"/>
  <c r="G24" i="13"/>
  <c r="G21" i="13"/>
  <c r="G65" i="13"/>
  <c r="G14" i="13"/>
  <c r="G62" i="13"/>
  <c r="G46" i="13"/>
  <c r="G33" i="13"/>
  <c r="G57" i="13"/>
  <c r="G61" i="13"/>
  <c r="G45" i="13"/>
  <c r="G64" i="13"/>
  <c r="G82" i="13"/>
  <c r="G22" i="13"/>
  <c r="G66" i="13"/>
  <c r="G40" i="13"/>
  <c r="G58" i="13"/>
  <c r="G15" i="13"/>
  <c r="G67" i="13"/>
  <c r="G27" i="13"/>
  <c r="G30" i="13"/>
  <c r="G47" i="13"/>
  <c r="G81" i="13"/>
  <c r="G43" i="13"/>
  <c r="G78" i="13"/>
  <c r="G41" i="13"/>
  <c r="G16" i="13"/>
  <c r="G28" i="13"/>
  <c r="G13" i="13"/>
  <c r="G73" i="13"/>
  <c r="G55" i="13"/>
  <c r="G60" i="13"/>
  <c r="G49" i="13"/>
  <c r="G84" i="13"/>
  <c r="G23" i="13"/>
  <c r="G74" i="13"/>
  <c r="G50" i="13"/>
  <c r="G80" i="13"/>
  <c r="G44" i="13"/>
  <c r="G83" i="13"/>
  <c r="G29" i="13"/>
  <c r="G17" i="13"/>
  <c r="G31" i="13"/>
  <c r="G70" i="13"/>
  <c r="G54" i="13"/>
  <c r="G25" i="13"/>
  <c r="G69" i="13"/>
  <c r="G77" i="13"/>
  <c r="G59" i="13"/>
  <c r="G32" i="13"/>
  <c r="G39" i="12"/>
  <c r="G38" i="12"/>
  <c r="G33" i="12"/>
  <c r="G68" i="12"/>
  <c r="G53" i="12"/>
  <c r="G66" i="12"/>
  <c r="G70" i="12"/>
  <c r="G58" i="12"/>
  <c r="G52" i="12"/>
  <c r="G77" i="12"/>
  <c r="G35" i="12"/>
  <c r="G13" i="12"/>
  <c r="G14" i="12"/>
  <c r="G60" i="12"/>
  <c r="G80" i="12"/>
  <c r="G19" i="12"/>
  <c r="G32" i="12"/>
  <c r="G18" i="12"/>
  <c r="G64" i="12"/>
  <c r="G54" i="12"/>
  <c r="G40" i="12"/>
  <c r="G71" i="12"/>
  <c r="G25" i="12"/>
  <c r="G65" i="12"/>
  <c r="G29" i="12"/>
  <c r="G43" i="12"/>
  <c r="G57" i="12"/>
  <c r="G41" i="12"/>
  <c r="G20" i="12"/>
  <c r="G82" i="12"/>
  <c r="G84" i="12"/>
  <c r="G55" i="12"/>
  <c r="G78" i="12"/>
  <c r="G34" i="12"/>
  <c r="G63" i="12"/>
  <c r="G73" i="12"/>
  <c r="G49" i="12"/>
  <c r="G28" i="12"/>
  <c r="G74" i="12"/>
  <c r="G26" i="12"/>
  <c r="G67" i="12"/>
  <c r="G22" i="12"/>
  <c r="G72" i="12"/>
  <c r="G17" i="12"/>
  <c r="G16" i="12"/>
  <c r="G24" i="12"/>
  <c r="G46" i="12"/>
  <c r="G59" i="12"/>
  <c r="G27" i="12"/>
  <c r="G51" i="12"/>
  <c r="G83" i="12"/>
  <c r="G62" i="12"/>
  <c r="G30" i="12"/>
  <c r="G45" i="12"/>
  <c r="G21" i="12"/>
  <c r="G78" i="11"/>
  <c r="B13" i="52"/>
  <c r="F13" i="52" s="1"/>
  <c r="E13" i="52" s="1"/>
  <c r="D17" i="52"/>
  <c r="E68" i="53"/>
  <c r="E41" i="53"/>
  <c r="C51" i="20"/>
  <c r="E51" i="20"/>
  <c r="G35" i="11"/>
  <c r="G41" i="18"/>
  <c r="G84" i="18"/>
  <c r="G70" i="18"/>
  <c r="G78" i="18"/>
  <c r="G45" i="18"/>
  <c r="G49" i="18"/>
  <c r="G15" i="18"/>
  <c r="G27" i="18"/>
  <c r="G33" i="18"/>
  <c r="G14" i="18"/>
  <c r="G31" i="18"/>
  <c r="G82" i="18"/>
  <c r="G21" i="18"/>
  <c r="G46" i="18"/>
  <c r="G24" i="18"/>
  <c r="G13" i="18"/>
  <c r="G44" i="18"/>
  <c r="G54" i="18"/>
  <c r="G83" i="18"/>
  <c r="G72" i="18"/>
  <c r="G50" i="18"/>
  <c r="G81" i="18"/>
  <c r="G77" i="18"/>
  <c r="G61" i="18"/>
  <c r="G74" i="18"/>
  <c r="G58" i="18"/>
  <c r="G23" i="18"/>
  <c r="G67" i="18"/>
  <c r="G57" i="18"/>
  <c r="G28" i="18"/>
  <c r="G20" i="18"/>
  <c r="G63" i="18"/>
  <c r="G22" i="18"/>
  <c r="G68" i="18"/>
  <c r="G64" i="18"/>
  <c r="G53" i="18"/>
  <c r="G69" i="18"/>
  <c r="G32" i="18"/>
  <c r="G39" i="18"/>
  <c r="G60" i="18"/>
  <c r="G35" i="18"/>
  <c r="G73" i="18"/>
  <c r="G25" i="18"/>
  <c r="G66" i="18"/>
  <c r="G62" i="18"/>
  <c r="G47" i="18"/>
  <c r="G30" i="18"/>
  <c r="G38" i="18"/>
  <c r="G51" i="18"/>
  <c r="G17" i="18"/>
  <c r="G16" i="18"/>
  <c r="G80" i="18"/>
  <c r="G43" i="18"/>
  <c r="G19" i="18"/>
  <c r="G65" i="18"/>
  <c r="G59" i="18"/>
  <c r="G29" i="18"/>
  <c r="G40" i="18"/>
  <c r="C53" i="58"/>
  <c r="C34" i="58"/>
  <c r="C17" i="58"/>
  <c r="E19" i="58"/>
  <c r="B25" i="52"/>
  <c r="E70" i="53"/>
  <c r="F66" i="53"/>
  <c r="C38" i="53"/>
  <c r="B47" i="53"/>
  <c r="E29" i="53"/>
  <c r="E26" i="20"/>
  <c r="C26" i="20"/>
  <c r="G15" i="12"/>
  <c r="G21" i="11"/>
  <c r="C58" i="20"/>
  <c r="F63" i="20"/>
  <c r="C63" i="20" s="1"/>
  <c r="F84" i="17"/>
  <c r="G75" i="17" s="1"/>
  <c r="C43" i="58"/>
  <c r="E77" i="58"/>
  <c r="F55" i="52"/>
  <c r="C55" i="52" s="1"/>
  <c r="D58" i="52"/>
  <c r="D63" i="52" s="1"/>
  <c r="D74" i="52"/>
  <c r="F74" i="52" s="1"/>
  <c r="C74" i="52" s="1"/>
  <c r="F16" i="51"/>
  <c r="E16" i="51" s="1"/>
  <c r="C71" i="53"/>
  <c r="E38" i="53"/>
  <c r="C32" i="20"/>
  <c r="E32" i="20"/>
  <c r="G18" i="13"/>
  <c r="G23" i="12"/>
  <c r="G29" i="11"/>
  <c r="G18" i="18"/>
  <c r="C23" i="53"/>
  <c r="E25" i="53"/>
  <c r="F84" i="14"/>
  <c r="G26" i="18"/>
  <c r="G26" i="13"/>
  <c r="G31" i="12"/>
  <c r="G46" i="11"/>
  <c r="C53" i="20"/>
  <c r="M69" i="24"/>
  <c r="M84" i="24"/>
  <c r="M83" i="24"/>
  <c r="M77" i="24"/>
  <c r="M23" i="24"/>
  <c r="M64" i="24"/>
  <c r="M29" i="24"/>
  <c r="M31" i="24"/>
  <c r="M73" i="24"/>
  <c r="M24" i="24"/>
  <c r="M45" i="24"/>
  <c r="M26" i="24"/>
  <c r="M62" i="24"/>
  <c r="M65" i="24"/>
  <c r="M16" i="24"/>
  <c r="M30" i="24"/>
  <c r="M28" i="24"/>
  <c r="M22" i="24"/>
  <c r="M58" i="24"/>
  <c r="M20" i="24"/>
  <c r="M14" i="24"/>
  <c r="M81" i="24"/>
  <c r="M32" i="24"/>
  <c r="M78" i="24"/>
  <c r="M80" i="24"/>
  <c r="M60" i="24"/>
  <c r="M72" i="24"/>
  <c r="M82" i="24"/>
  <c r="M61" i="24"/>
  <c r="M34" i="24"/>
  <c r="M27" i="24"/>
  <c r="M13" i="24"/>
  <c r="M19" i="24"/>
  <c r="M66" i="24"/>
  <c r="M68" i="24"/>
  <c r="M43" i="24"/>
  <c r="M67" i="24"/>
  <c r="M21" i="24"/>
  <c r="M59" i="24"/>
  <c r="M63" i="24"/>
  <c r="M55" i="24"/>
  <c r="M47" i="24"/>
  <c r="M71" i="24"/>
  <c r="M17" i="24"/>
  <c r="M15" i="24"/>
  <c r="M75" i="24"/>
  <c r="M25" i="24"/>
  <c r="M53" i="24"/>
  <c r="M46" i="24"/>
  <c r="M33" i="24"/>
  <c r="M18" i="24"/>
  <c r="M70" i="24"/>
  <c r="M57" i="24"/>
  <c r="L84" i="26"/>
  <c r="M75" i="26" s="1"/>
  <c r="I21" i="32"/>
  <c r="K68" i="32"/>
  <c r="I68" i="32"/>
  <c r="I82" i="32"/>
  <c r="L50" i="51"/>
  <c r="K50" i="51" s="1"/>
  <c r="H53" i="52"/>
  <c r="L53" i="52" s="1"/>
  <c r="K53" i="52" s="1"/>
  <c r="K17" i="32"/>
  <c r="I17" i="32"/>
  <c r="I51" i="32"/>
  <c r="K51" i="32"/>
  <c r="K47" i="32"/>
  <c r="I45" i="32"/>
  <c r="K45" i="32"/>
  <c r="I47" i="32"/>
  <c r="I24" i="32"/>
  <c r="L77" i="51"/>
  <c r="I77" i="51" s="1"/>
  <c r="H54" i="53"/>
  <c r="I55" i="32"/>
  <c r="M55" i="25"/>
  <c r="M17" i="25"/>
  <c r="M30" i="25"/>
  <c r="M57" i="25"/>
  <c r="M59" i="25"/>
  <c r="M18" i="25"/>
  <c r="M20" i="25"/>
  <c r="M77" i="25"/>
  <c r="M16" i="25"/>
  <c r="M19" i="25"/>
  <c r="M78" i="25"/>
  <c r="M46" i="25"/>
  <c r="M83" i="25"/>
  <c r="M63" i="25"/>
  <c r="M68" i="25"/>
  <c r="M28" i="25"/>
  <c r="M80" i="25"/>
  <c r="M43" i="25"/>
  <c r="M62" i="25"/>
  <c r="M73" i="25"/>
  <c r="M29" i="25"/>
  <c r="M67" i="25"/>
  <c r="M33" i="25"/>
  <c r="M32" i="25"/>
  <c r="M61" i="25"/>
  <c r="M84" i="25"/>
  <c r="M45" i="25"/>
  <c r="M26" i="25"/>
  <c r="M24" i="25"/>
  <c r="L84" i="31"/>
  <c r="M75" i="31" s="1"/>
  <c r="K43" i="32"/>
  <c r="L52" i="51"/>
  <c r="K52" i="51" s="1"/>
  <c r="I35" i="53"/>
  <c r="K81" i="59"/>
  <c r="K41" i="53"/>
  <c r="K28" i="32"/>
  <c r="M13" i="25"/>
  <c r="L34" i="51"/>
  <c r="K34" i="51" s="1"/>
  <c r="K53" i="53"/>
  <c r="I59" i="53"/>
  <c r="M41" i="32"/>
  <c r="I41" i="32"/>
  <c r="I43" i="32"/>
  <c r="J75" i="32"/>
  <c r="J84" i="32" s="1"/>
  <c r="M49" i="32" s="1"/>
  <c r="L63" i="32"/>
  <c r="I63" i="32" s="1"/>
  <c r="I64" i="53"/>
  <c r="J32" i="52"/>
  <c r="L32" i="52" s="1"/>
  <c r="K32" i="52" s="1"/>
  <c r="K28" i="53"/>
  <c r="L84" i="30"/>
  <c r="M75" i="30" s="1"/>
  <c r="I52" i="32"/>
  <c r="K41" i="32"/>
  <c r="L84" i="22"/>
  <c r="M60" i="25"/>
  <c r="M35" i="59"/>
  <c r="I35" i="59"/>
  <c r="K35" i="53"/>
  <c r="I32" i="53"/>
  <c r="M54" i="24"/>
  <c r="I78" i="53"/>
  <c r="G13" i="29"/>
  <c r="G33" i="29"/>
  <c r="G70" i="29"/>
  <c r="G16" i="29"/>
  <c r="G27" i="29"/>
  <c r="G19" i="29"/>
  <c r="G80" i="29"/>
  <c r="G66" i="29"/>
  <c r="G73" i="29"/>
  <c r="G61" i="29"/>
  <c r="G83" i="29"/>
  <c r="G46" i="29"/>
  <c r="G14" i="29"/>
  <c r="G18" i="29"/>
  <c r="G68" i="29"/>
  <c r="G67" i="29"/>
  <c r="G24" i="29"/>
  <c r="G17" i="29"/>
  <c r="G55" i="29"/>
  <c r="G22" i="29"/>
  <c r="G65" i="29"/>
  <c r="G78" i="29"/>
  <c r="G45" i="29"/>
  <c r="G60" i="29"/>
  <c r="G15" i="29"/>
  <c r="G53" i="29"/>
  <c r="G69" i="29"/>
  <c r="G59" i="29"/>
  <c r="G58" i="29"/>
  <c r="G57" i="29"/>
  <c r="G26" i="29"/>
  <c r="G81" i="29"/>
  <c r="G43" i="29"/>
  <c r="G34" i="29"/>
  <c r="G32" i="29"/>
  <c r="G23" i="29"/>
  <c r="G77" i="29"/>
  <c r="G84" i="29"/>
  <c r="G25" i="29"/>
  <c r="G71" i="29"/>
  <c r="G64" i="29"/>
  <c r="G31" i="29"/>
  <c r="G28" i="29"/>
  <c r="G82" i="29"/>
  <c r="G62" i="29"/>
  <c r="G21" i="29"/>
  <c r="G29" i="29"/>
  <c r="G20" i="29"/>
  <c r="G30" i="29"/>
  <c r="G72" i="29"/>
  <c r="F84" i="23"/>
  <c r="G47" i="23" s="1"/>
  <c r="C65" i="53"/>
  <c r="D63" i="53"/>
  <c r="D75" i="53" s="1"/>
  <c r="C17" i="32"/>
  <c r="E17" i="32"/>
  <c r="G54" i="29"/>
  <c r="C73" i="32"/>
  <c r="E73" i="32"/>
  <c r="C17" i="59"/>
  <c r="E60" i="59"/>
  <c r="C62" i="59"/>
  <c r="F54" i="32"/>
  <c r="C54" i="32" s="1"/>
  <c r="C50" i="32"/>
  <c r="F67" i="53"/>
  <c r="F75" i="26"/>
  <c r="F63" i="32"/>
  <c r="F75" i="32" s="1"/>
  <c r="E55" i="53"/>
  <c r="G74" i="53"/>
  <c r="F84" i="25"/>
  <c r="G47" i="25" s="1"/>
  <c r="F51" i="51"/>
  <c r="E51" i="51" s="1"/>
  <c r="C74" i="53"/>
  <c r="G49" i="59"/>
  <c r="F59" i="53"/>
  <c r="B75" i="32"/>
  <c r="B84" i="32" s="1"/>
  <c r="E15" i="32"/>
  <c r="G63" i="29"/>
  <c r="F75" i="27"/>
  <c r="G75" i="29"/>
  <c r="E57" i="53"/>
  <c r="G50" i="59"/>
  <c r="C14" i="32"/>
  <c r="F43" i="53"/>
  <c r="C43" i="53" s="1"/>
  <c r="F66" i="51"/>
  <c r="C66" i="51" s="1"/>
  <c r="G52" i="59"/>
  <c r="C16" i="32"/>
  <c r="F63" i="59"/>
  <c r="F75" i="59" s="1"/>
  <c r="D75" i="32"/>
  <c r="D84" i="32" s="1"/>
  <c r="G50" i="32" s="1"/>
  <c r="F75" i="22"/>
  <c r="F84" i="24"/>
  <c r="G75" i="24" s="1"/>
  <c r="G82" i="24"/>
  <c r="F47" i="32"/>
  <c r="C47" i="32" s="1"/>
  <c r="E13" i="32"/>
  <c r="G47" i="29"/>
  <c r="I63" i="60"/>
  <c r="K63" i="60"/>
  <c r="I77" i="59"/>
  <c r="L82" i="59"/>
  <c r="I82" i="59" s="1"/>
  <c r="I20" i="59"/>
  <c r="I73" i="60"/>
  <c r="I69" i="60"/>
  <c r="I28" i="60"/>
  <c r="L38" i="51"/>
  <c r="M38" i="51" s="1"/>
  <c r="K57" i="60"/>
  <c r="G29" i="35"/>
  <c r="G16" i="35"/>
  <c r="G72" i="35"/>
  <c r="G28" i="35"/>
  <c r="G45" i="35"/>
  <c r="G70" i="35"/>
  <c r="G20" i="35"/>
  <c r="G47" i="35"/>
  <c r="G32" i="35"/>
  <c r="G53" i="35"/>
  <c r="E25" i="59"/>
  <c r="F84" i="34"/>
  <c r="G54" i="34" s="1"/>
  <c r="F39" i="52"/>
  <c r="E39" i="52" s="1"/>
  <c r="C33" i="59"/>
  <c r="C60" i="60"/>
  <c r="C72" i="60"/>
  <c r="E68" i="59"/>
  <c r="G39" i="53"/>
  <c r="C39" i="53"/>
  <c r="F60" i="51"/>
  <c r="E60" i="51" s="1"/>
  <c r="F84" i="33"/>
  <c r="G73" i="33" s="1"/>
  <c r="I39" i="51"/>
  <c r="C32" i="59"/>
  <c r="F77" i="51"/>
  <c r="E77" i="51" s="1"/>
  <c r="I39" i="52"/>
  <c r="E73" i="60"/>
  <c r="F63" i="60"/>
  <c r="E63" i="60" s="1"/>
  <c r="K39" i="52"/>
  <c r="K39" i="51"/>
  <c r="M43" i="35"/>
  <c r="M20" i="35"/>
  <c r="M72" i="35"/>
  <c r="M75" i="35"/>
  <c r="M58" i="35"/>
  <c r="M55" i="35"/>
  <c r="M70" i="35"/>
  <c r="M14" i="35"/>
  <c r="M71" i="35"/>
  <c r="M77" i="35"/>
  <c r="M27" i="35"/>
  <c r="M21" i="35"/>
  <c r="M45" i="35"/>
  <c r="M47" i="35"/>
  <c r="M63" i="35"/>
  <c r="M83" i="35"/>
  <c r="M57" i="35"/>
  <c r="M33" i="35"/>
  <c r="M64" i="35"/>
  <c r="M53" i="35"/>
  <c r="M81" i="35"/>
  <c r="M32" i="35"/>
  <c r="M24" i="35"/>
  <c r="M78" i="35"/>
  <c r="M25" i="35"/>
  <c r="M19" i="35"/>
  <c r="M22" i="35"/>
  <c r="M26" i="35"/>
  <c r="M73" i="35"/>
  <c r="M80" i="35"/>
  <c r="M62" i="35"/>
  <c r="M18" i="35"/>
  <c r="M17" i="35"/>
  <c r="M29" i="35"/>
  <c r="M15" i="35"/>
  <c r="M61" i="35"/>
  <c r="M84" i="35"/>
  <c r="M69" i="35"/>
  <c r="M67" i="35"/>
  <c r="M16" i="35"/>
  <c r="M13" i="35"/>
  <c r="M30" i="35"/>
  <c r="M68" i="35"/>
  <c r="M66" i="35"/>
  <c r="M59" i="35"/>
  <c r="M46" i="35"/>
  <c r="M65" i="35"/>
  <c r="M60" i="35"/>
  <c r="M31" i="35"/>
  <c r="M34" i="35"/>
  <c r="M23" i="35"/>
  <c r="M82" i="35"/>
  <c r="M28" i="35"/>
  <c r="M77" i="5"/>
  <c r="M46" i="5"/>
  <c r="M59" i="5"/>
  <c r="M72" i="5"/>
  <c r="M83" i="5"/>
  <c r="M15" i="5"/>
  <c r="M61" i="5"/>
  <c r="M13" i="5"/>
  <c r="M60" i="5"/>
  <c r="M64" i="5"/>
  <c r="M69" i="5"/>
  <c r="M27" i="5"/>
  <c r="C28" i="36"/>
  <c r="K83" i="54"/>
  <c r="M82" i="43"/>
  <c r="G26" i="45"/>
  <c r="L30" i="53"/>
  <c r="I30" i="53" s="1"/>
  <c r="D75" i="20"/>
  <c r="I26" i="58"/>
  <c r="L83" i="53"/>
  <c r="I83" i="53" s="1"/>
  <c r="L84" i="41"/>
  <c r="K53" i="32"/>
  <c r="L54" i="32"/>
  <c r="I54" i="32" s="1"/>
  <c r="G53" i="45"/>
  <c r="C73" i="59"/>
  <c r="F68" i="52"/>
  <c r="E68" i="52" s="1"/>
  <c r="I74" i="20"/>
  <c r="M74" i="20"/>
  <c r="I32" i="32"/>
  <c r="K32" i="32"/>
  <c r="L84" i="42"/>
  <c r="M54" i="42" s="1"/>
  <c r="I30" i="32"/>
  <c r="K30" i="32"/>
  <c r="G13" i="28"/>
  <c r="G33" i="28"/>
  <c r="G61" i="28"/>
  <c r="G26" i="28"/>
  <c r="G25" i="28"/>
  <c r="G57" i="28"/>
  <c r="G32" i="28"/>
  <c r="G64" i="28"/>
  <c r="G77" i="28"/>
  <c r="G23" i="28"/>
  <c r="G18" i="28"/>
  <c r="G78" i="28"/>
  <c r="G65" i="28"/>
  <c r="G82" i="28"/>
  <c r="G15" i="28"/>
  <c r="G14" i="28"/>
  <c r="G55" i="28"/>
  <c r="G43" i="28"/>
  <c r="G30" i="28"/>
  <c r="G31" i="28"/>
  <c r="G72" i="28"/>
  <c r="G45" i="28"/>
  <c r="G71" i="28"/>
  <c r="G27" i="28"/>
  <c r="G59" i="28"/>
  <c r="G29" i="28"/>
  <c r="G80" i="28"/>
  <c r="G60" i="28"/>
  <c r="G70" i="28"/>
  <c r="G63" i="28"/>
  <c r="G73" i="28"/>
  <c r="G22" i="28"/>
  <c r="G21" i="28"/>
  <c r="G54" i="28"/>
  <c r="G75" i="28"/>
  <c r="G20" i="28"/>
  <c r="G68" i="28"/>
  <c r="G17" i="28"/>
  <c r="G81" i="28"/>
  <c r="G24" i="28"/>
  <c r="G67" i="28"/>
  <c r="G58" i="28"/>
  <c r="G69" i="28"/>
  <c r="G16" i="28"/>
  <c r="G28" i="28"/>
  <c r="G46" i="28"/>
  <c r="G19" i="28"/>
  <c r="G84" i="28"/>
  <c r="G53" i="28"/>
  <c r="G34" i="28"/>
  <c r="G66" i="28"/>
  <c r="G83" i="28"/>
  <c r="G62" i="28"/>
  <c r="I53" i="32"/>
  <c r="M74" i="59"/>
  <c r="K74" i="59"/>
  <c r="C41" i="32"/>
  <c r="K74" i="20"/>
  <c r="K40" i="60"/>
  <c r="E81" i="20"/>
  <c r="F82" i="20"/>
  <c r="C82" i="20" s="1"/>
  <c r="C81" i="20"/>
  <c r="I18" i="58"/>
  <c r="F84" i="42"/>
  <c r="E25" i="32"/>
  <c r="F84" i="41"/>
  <c r="G75" i="41" s="1"/>
  <c r="C33" i="32"/>
  <c r="E33" i="32"/>
  <c r="M54" i="35"/>
  <c r="B84" i="20"/>
  <c r="F84" i="31"/>
  <c r="G47" i="31" s="1"/>
  <c r="L84" i="27"/>
  <c r="M82" i="27" s="1"/>
  <c r="M35" i="60"/>
  <c r="K35" i="60"/>
  <c r="L63" i="20"/>
  <c r="E59" i="54"/>
  <c r="F49" i="52"/>
  <c r="E49" i="52" s="1"/>
  <c r="I35" i="1"/>
  <c r="C77" i="60"/>
  <c r="C40" i="59"/>
  <c r="E40" i="59"/>
  <c r="I40" i="60"/>
  <c r="K71" i="32"/>
  <c r="I71" i="32"/>
  <c r="K50" i="32"/>
  <c r="I60" i="20"/>
  <c r="M16" i="2"/>
  <c r="C15" i="58"/>
  <c r="E54" i="60"/>
  <c r="G40" i="32"/>
  <c r="C40" i="32"/>
  <c r="K40" i="32"/>
  <c r="M40" i="32"/>
  <c r="I40" i="32"/>
  <c r="E41" i="32"/>
  <c r="M47" i="42"/>
  <c r="I52" i="20"/>
  <c r="L54" i="20"/>
  <c r="F84" i="30"/>
  <c r="M54" i="27"/>
  <c r="H84" i="32"/>
  <c r="I81" i="20"/>
  <c r="L82" i="20"/>
  <c r="K82" i="20" s="1"/>
  <c r="M41" i="60"/>
  <c r="K26" i="32"/>
  <c r="I26" i="32"/>
  <c r="K78" i="58"/>
  <c r="I16" i="32"/>
  <c r="L84" i="29"/>
  <c r="K16" i="32"/>
  <c r="J84" i="20"/>
  <c r="M52" i="20" s="1"/>
  <c r="K51" i="36"/>
  <c r="I38" i="53"/>
  <c r="E40" i="32"/>
  <c r="C29" i="58"/>
  <c r="E29" i="58"/>
  <c r="E72" i="20"/>
  <c r="C72" i="20"/>
  <c r="E21" i="20"/>
  <c r="L84" i="34"/>
  <c r="M54" i="34" s="1"/>
  <c r="L84" i="28"/>
  <c r="M75" i="28" s="1"/>
  <c r="L84" i="12"/>
  <c r="M47" i="12" s="1"/>
  <c r="K16" i="53"/>
  <c r="I16" i="53"/>
  <c r="I69" i="20"/>
  <c r="L54" i="60"/>
  <c r="K51" i="60"/>
  <c r="I51" i="60"/>
  <c r="L84" i="33"/>
  <c r="M75" i="33" s="1"/>
  <c r="H84" i="60"/>
  <c r="I17" i="60"/>
  <c r="I14" i="60"/>
  <c r="K14" i="60"/>
  <c r="M74" i="60"/>
  <c r="L75" i="60"/>
  <c r="K75" i="60" s="1"/>
  <c r="I74" i="60"/>
  <c r="K60" i="60"/>
  <c r="I60" i="60"/>
  <c r="C80" i="60"/>
  <c r="E13" i="60"/>
  <c r="F47" i="60"/>
  <c r="C47" i="60" s="1"/>
  <c r="G38" i="60"/>
  <c r="E38" i="60"/>
  <c r="G69" i="33"/>
  <c r="E81" i="60"/>
  <c r="F82" i="60"/>
  <c r="C82" i="60" s="1"/>
  <c r="G60" i="33"/>
  <c r="C81" i="60"/>
  <c r="C32" i="60"/>
  <c r="D84" i="60"/>
  <c r="G52" i="60" s="1"/>
  <c r="C38" i="60"/>
  <c r="G21" i="33"/>
  <c r="G47" i="33"/>
  <c r="G34" i="33"/>
  <c r="G16" i="33"/>
  <c r="G19" i="33"/>
  <c r="G80" i="33"/>
  <c r="B84" i="60"/>
  <c r="C54" i="60"/>
  <c r="E52" i="60"/>
  <c r="G82" i="33"/>
  <c r="G83" i="33"/>
  <c r="C80" i="1"/>
  <c r="F41" i="51"/>
  <c r="G41" i="51" s="1"/>
  <c r="F78" i="52"/>
  <c r="E78" i="52" s="1"/>
  <c r="F21" i="51"/>
  <c r="C21" i="51" s="1"/>
  <c r="E70" i="1"/>
  <c r="C21" i="1"/>
  <c r="C38" i="1"/>
  <c r="E38" i="1"/>
  <c r="F75" i="5"/>
  <c r="F49" i="51"/>
  <c r="C49" i="51" s="1"/>
  <c r="K29" i="53"/>
  <c r="M75" i="4"/>
  <c r="M69" i="4"/>
  <c r="M15" i="4"/>
  <c r="I40" i="53"/>
  <c r="M54" i="4"/>
  <c r="L16" i="51"/>
  <c r="I16" i="51" s="1"/>
  <c r="L54" i="53"/>
  <c r="K54" i="53" s="1"/>
  <c r="M40" i="53"/>
  <c r="K34" i="53"/>
  <c r="M24" i="4"/>
  <c r="M58" i="4"/>
  <c r="I24" i="1"/>
  <c r="I19" i="1"/>
  <c r="I51" i="53"/>
  <c r="K73" i="53"/>
  <c r="M16" i="4"/>
  <c r="M47" i="4"/>
  <c r="M63" i="4"/>
  <c r="L67" i="51"/>
  <c r="I67" i="51" s="1"/>
  <c r="L82" i="1"/>
  <c r="I82" i="1" s="1"/>
  <c r="L54" i="1"/>
  <c r="I54" i="1" s="1"/>
  <c r="M27" i="4"/>
  <c r="M83" i="4"/>
  <c r="K38" i="53"/>
  <c r="M14" i="4"/>
  <c r="M46" i="4"/>
  <c r="M29" i="4"/>
  <c r="M77" i="4"/>
  <c r="M13" i="4"/>
  <c r="M33" i="4"/>
  <c r="M26" i="4"/>
  <c r="M34" i="4"/>
  <c r="M21" i="4"/>
  <c r="M30" i="4"/>
  <c r="M68" i="4"/>
  <c r="M62" i="4"/>
  <c r="M17" i="4"/>
  <c r="M73" i="4"/>
  <c r="M67" i="4"/>
  <c r="M64" i="4"/>
  <c r="M80" i="4"/>
  <c r="M61" i="4"/>
  <c r="M23" i="4"/>
  <c r="M43" i="4"/>
  <c r="M32" i="4"/>
  <c r="M72" i="4"/>
  <c r="M65" i="4"/>
  <c r="M22" i="4"/>
  <c r="M70" i="4"/>
  <c r="M31" i="4"/>
  <c r="M59" i="4"/>
  <c r="M28" i="4"/>
  <c r="M57" i="4"/>
  <c r="M55" i="4"/>
  <c r="M71" i="4"/>
  <c r="M78" i="4"/>
  <c r="M53" i="4"/>
  <c r="M25" i="4"/>
  <c r="M84" i="4"/>
  <c r="M20" i="4"/>
  <c r="M66" i="4"/>
  <c r="M19" i="4"/>
  <c r="M81" i="4"/>
  <c r="M60" i="4"/>
  <c r="M45" i="4"/>
  <c r="I13" i="1"/>
  <c r="K70" i="1"/>
  <c r="M82" i="4"/>
  <c r="K70" i="53"/>
  <c r="G34" i="4"/>
  <c r="G70" i="4"/>
  <c r="G67" i="4"/>
  <c r="G28" i="4"/>
  <c r="G13" i="4"/>
  <c r="G30" i="4"/>
  <c r="G55" i="4"/>
  <c r="G59" i="4"/>
  <c r="G26" i="4"/>
  <c r="G31" i="4"/>
  <c r="G82" i="4"/>
  <c r="G57" i="4"/>
  <c r="G17" i="4"/>
  <c r="G83" i="4"/>
  <c r="G21" i="4"/>
  <c r="G20" i="4"/>
  <c r="G23" i="4"/>
  <c r="G78" i="4"/>
  <c r="G43" i="4"/>
  <c r="G84" i="4"/>
  <c r="G64" i="4"/>
  <c r="G81" i="4"/>
  <c r="G72" i="4"/>
  <c r="G60" i="4"/>
  <c r="G29" i="4"/>
  <c r="G71" i="4"/>
  <c r="G22" i="4"/>
  <c r="G25" i="4"/>
  <c r="G80" i="4"/>
  <c r="G69" i="4"/>
  <c r="G14" i="4"/>
  <c r="G16" i="4"/>
  <c r="G32" i="4"/>
  <c r="G58" i="4"/>
  <c r="G68" i="4"/>
  <c r="G46" i="4"/>
  <c r="G54" i="4"/>
  <c r="G77" i="4"/>
  <c r="G66" i="4"/>
  <c r="G65" i="4"/>
  <c r="G19" i="4"/>
  <c r="G15" i="4"/>
  <c r="G24" i="4"/>
  <c r="G53" i="4"/>
  <c r="G47" i="4"/>
  <c r="G45" i="4"/>
  <c r="G61" i="4"/>
  <c r="G27" i="4"/>
  <c r="G33" i="4"/>
  <c r="G62" i="4"/>
  <c r="G18" i="4"/>
  <c r="G73" i="4"/>
  <c r="C29" i="1"/>
  <c r="F74" i="51"/>
  <c r="C74" i="51" s="1"/>
  <c r="E69" i="1"/>
  <c r="F52" i="52"/>
  <c r="C52" i="52" s="1"/>
  <c r="C26" i="53"/>
  <c r="E51" i="1"/>
  <c r="E40" i="53"/>
  <c r="G74" i="1"/>
  <c r="C40" i="53"/>
  <c r="G75" i="4"/>
  <c r="G63" i="4"/>
  <c r="L66" i="51"/>
  <c r="K66" i="51" s="1"/>
  <c r="I21" i="1"/>
  <c r="I64" i="1"/>
  <c r="I49" i="58"/>
  <c r="K35" i="1"/>
  <c r="I63" i="58"/>
  <c r="L54" i="58"/>
  <c r="I54" i="58" s="1"/>
  <c r="M69" i="6"/>
  <c r="M75" i="6"/>
  <c r="I21" i="58"/>
  <c r="K21" i="58"/>
  <c r="I27" i="58"/>
  <c r="M62" i="6"/>
  <c r="M14" i="6"/>
  <c r="M84" i="6"/>
  <c r="M68" i="6"/>
  <c r="M53" i="6"/>
  <c r="M65" i="6"/>
  <c r="M29" i="6"/>
  <c r="M81" i="6"/>
  <c r="M18" i="6"/>
  <c r="M32" i="6"/>
  <c r="M58" i="6"/>
  <c r="M43" i="6"/>
  <c r="M19" i="6"/>
  <c r="M70" i="6"/>
  <c r="M26" i="6"/>
  <c r="M15" i="6"/>
  <c r="M30" i="6"/>
  <c r="M57" i="6"/>
  <c r="M54" i="6"/>
  <c r="M13" i="6"/>
  <c r="M63" i="6"/>
  <c r="M23" i="6"/>
  <c r="M71" i="6"/>
  <c r="M66" i="6"/>
  <c r="M21" i="6"/>
  <c r="M80" i="6"/>
  <c r="M72" i="6"/>
  <c r="M27" i="6"/>
  <c r="M61" i="6"/>
  <c r="M64" i="6"/>
  <c r="M59" i="6"/>
  <c r="M77" i="6"/>
  <c r="M33" i="6"/>
  <c r="M55" i="6"/>
  <c r="M24" i="6"/>
  <c r="M45" i="6"/>
  <c r="M83" i="6"/>
  <c r="M16" i="6"/>
  <c r="M17" i="6"/>
  <c r="M73" i="6"/>
  <c r="M22" i="6"/>
  <c r="M25" i="6"/>
  <c r="M34" i="6"/>
  <c r="M46" i="6"/>
  <c r="M20" i="6"/>
  <c r="M28" i="6"/>
  <c r="L69" i="51"/>
  <c r="K69" i="51" s="1"/>
  <c r="L61" i="51"/>
  <c r="I61" i="51" s="1"/>
  <c r="L32" i="51"/>
  <c r="I32" i="51" s="1"/>
  <c r="K78" i="1"/>
  <c r="M47" i="6"/>
  <c r="M31" i="6"/>
  <c r="L35" i="51"/>
  <c r="K35" i="51" s="1"/>
  <c r="M60" i="6"/>
  <c r="M67" i="6"/>
  <c r="C58" i="1"/>
  <c r="E73" i="58"/>
  <c r="C73" i="58"/>
  <c r="C34" i="1"/>
  <c r="E34" i="1"/>
  <c r="E55" i="58"/>
  <c r="E65" i="58"/>
  <c r="F54" i="58"/>
  <c r="C54" i="58" s="1"/>
  <c r="D84" i="1"/>
  <c r="G50" i="1" s="1"/>
  <c r="C52" i="58"/>
  <c r="C70" i="58"/>
  <c r="F38" i="51"/>
  <c r="C38" i="51" s="1"/>
  <c r="E23" i="1"/>
  <c r="G41" i="1"/>
  <c r="C41" i="1"/>
  <c r="G61" i="6"/>
  <c r="G70" i="6"/>
  <c r="E41" i="1"/>
  <c r="K40" i="1"/>
  <c r="K53" i="1"/>
  <c r="I53" i="1"/>
  <c r="K71" i="59"/>
  <c r="L60" i="51"/>
  <c r="K60" i="51" s="1"/>
  <c r="L75" i="59"/>
  <c r="I40" i="1"/>
  <c r="K55" i="59"/>
  <c r="I72" i="1"/>
  <c r="M67" i="2"/>
  <c r="M70" i="2"/>
  <c r="M59" i="2"/>
  <c r="M83" i="2"/>
  <c r="K58" i="1"/>
  <c r="K15" i="1"/>
  <c r="E49" i="1"/>
  <c r="B84" i="59"/>
  <c r="F78" i="51"/>
  <c r="E78" i="51" s="1"/>
  <c r="C62" i="1"/>
  <c r="E62" i="1"/>
  <c r="E73" i="59"/>
  <c r="F13" i="51"/>
  <c r="E13" i="51" s="1"/>
  <c r="F84" i="2"/>
  <c r="G75" i="2" s="1"/>
  <c r="E59" i="1"/>
  <c r="C74" i="1"/>
  <c r="M66" i="3"/>
  <c r="M64" i="3"/>
  <c r="M28" i="3"/>
  <c r="K23" i="53"/>
  <c r="L20" i="51"/>
  <c r="I20" i="51" s="1"/>
  <c r="M75" i="3"/>
  <c r="I23" i="53"/>
  <c r="M30" i="3"/>
  <c r="M20" i="3"/>
  <c r="L51" i="51"/>
  <c r="K51" i="51" s="1"/>
  <c r="K52" i="53"/>
  <c r="I25" i="53"/>
  <c r="M68" i="3"/>
  <c r="M18" i="3"/>
  <c r="I31" i="1"/>
  <c r="M16" i="3"/>
  <c r="M74" i="53"/>
  <c r="L40" i="51"/>
  <c r="M40" i="51" s="1"/>
  <c r="I74" i="53"/>
  <c r="L33" i="51"/>
  <c r="I33" i="51" s="1"/>
  <c r="M32" i="3"/>
  <c r="L29" i="51"/>
  <c r="K29" i="51" s="1"/>
  <c r="M34" i="3"/>
  <c r="K74" i="53"/>
  <c r="I52" i="53"/>
  <c r="K21" i="53"/>
  <c r="M31" i="3"/>
  <c r="M45" i="3"/>
  <c r="M59" i="3"/>
  <c r="M67" i="3"/>
  <c r="M63" i="3"/>
  <c r="M25" i="3"/>
  <c r="M21" i="3"/>
  <c r="M84" i="3"/>
  <c r="M72" i="3"/>
  <c r="M15" i="3"/>
  <c r="M54" i="3"/>
  <c r="M71" i="3"/>
  <c r="M47" i="3"/>
  <c r="M78" i="3"/>
  <c r="M19" i="3"/>
  <c r="M53" i="3"/>
  <c r="M81" i="3"/>
  <c r="M65" i="3"/>
  <c r="M46" i="3"/>
  <c r="M61" i="3"/>
  <c r="M57" i="3"/>
  <c r="M43" i="3"/>
  <c r="M33" i="3"/>
  <c r="M27" i="3"/>
  <c r="M73" i="3"/>
  <c r="M60" i="3"/>
  <c r="M62" i="3"/>
  <c r="M14" i="3"/>
  <c r="M23" i="3"/>
  <c r="M80" i="3"/>
  <c r="M55" i="3"/>
  <c r="M17" i="3"/>
  <c r="M29" i="3"/>
  <c r="M69" i="3"/>
  <c r="M24" i="3"/>
  <c r="L27" i="51"/>
  <c r="I27" i="51" s="1"/>
  <c r="M38" i="1"/>
  <c r="K38" i="1"/>
  <c r="I68" i="53"/>
  <c r="M26" i="3"/>
  <c r="K61" i="53"/>
  <c r="M77" i="3"/>
  <c r="M82" i="3"/>
  <c r="C13" i="53"/>
  <c r="E13" i="53"/>
  <c r="C50" i="53"/>
  <c r="G29" i="3"/>
  <c r="G19" i="3"/>
  <c r="G80" i="3"/>
  <c r="G23" i="3"/>
  <c r="G84" i="3"/>
  <c r="G22" i="3"/>
  <c r="G28" i="3"/>
  <c r="G25" i="3"/>
  <c r="G68" i="3"/>
  <c r="G14" i="3"/>
  <c r="G34" i="3"/>
  <c r="G64" i="3"/>
  <c r="G72" i="3"/>
  <c r="G65" i="3"/>
  <c r="G31" i="3"/>
  <c r="G13" i="3"/>
  <c r="G77" i="3"/>
  <c r="G78" i="3"/>
  <c r="G27" i="3"/>
  <c r="F31" i="51"/>
  <c r="C31" i="51" s="1"/>
  <c r="E61" i="53"/>
  <c r="C43" i="1"/>
  <c r="E43" i="1"/>
  <c r="G32" i="3"/>
  <c r="G61" i="3"/>
  <c r="G47" i="3"/>
  <c r="G24" i="3"/>
  <c r="G63" i="3"/>
  <c r="E50" i="53"/>
  <c r="F59" i="52"/>
  <c r="E59" i="52" s="1"/>
  <c r="C24" i="1"/>
  <c r="E24" i="1"/>
  <c r="C15" i="1"/>
  <c r="E15" i="1"/>
  <c r="G20" i="3"/>
  <c r="C61" i="53"/>
  <c r="F29" i="51"/>
  <c r="E29" i="51" s="1"/>
  <c r="C64" i="1"/>
  <c r="B84" i="1"/>
  <c r="G16" i="3"/>
  <c r="F54" i="53"/>
  <c r="C54" i="53" s="1"/>
  <c r="F52" i="51"/>
  <c r="C52" i="51" s="1"/>
  <c r="F26" i="51"/>
  <c r="C26" i="51" s="1"/>
  <c r="G75" i="3"/>
  <c r="H84" i="1"/>
  <c r="I45" i="1"/>
  <c r="K45" i="1"/>
  <c r="I26" i="1"/>
  <c r="K71" i="1"/>
  <c r="I71" i="1"/>
  <c r="H84" i="58"/>
  <c r="J84" i="58"/>
  <c r="K82" i="58"/>
  <c r="K49" i="1"/>
  <c r="M40" i="58"/>
  <c r="I40" i="58"/>
  <c r="K59" i="58"/>
  <c r="I59" i="58"/>
  <c r="K40" i="58"/>
  <c r="K26" i="1"/>
  <c r="L47" i="1"/>
  <c r="L63" i="1"/>
  <c r="I63" i="1" s="1"/>
  <c r="L57" i="51"/>
  <c r="I57" i="51" s="1"/>
  <c r="I49" i="1"/>
  <c r="M74" i="1"/>
  <c r="J75" i="1"/>
  <c r="I74" i="1"/>
  <c r="L75" i="58"/>
  <c r="K75" i="58" s="1"/>
  <c r="M64" i="7"/>
  <c r="M63" i="7"/>
  <c r="M57" i="7"/>
  <c r="M31" i="7"/>
  <c r="M70" i="7"/>
  <c r="M22" i="7"/>
  <c r="M54" i="7"/>
  <c r="M60" i="7"/>
  <c r="M65" i="7"/>
  <c r="M16" i="7"/>
  <c r="J54" i="51"/>
  <c r="L72" i="51"/>
  <c r="K72" i="51" s="1"/>
  <c r="I13" i="58"/>
  <c r="L47" i="58"/>
  <c r="K13" i="58"/>
  <c r="D84" i="58"/>
  <c r="G50" i="58" s="1"/>
  <c r="C22" i="58"/>
  <c r="E28" i="58"/>
  <c r="F18" i="51"/>
  <c r="C18" i="51" s="1"/>
  <c r="E22" i="58"/>
  <c r="F84" i="7"/>
  <c r="G47" i="7" s="1"/>
  <c r="E77" i="1"/>
  <c r="E78" i="1"/>
  <c r="C81" i="1"/>
  <c r="F82" i="1"/>
  <c r="C41" i="58"/>
  <c r="G41" i="58"/>
  <c r="C22" i="1"/>
  <c r="C20" i="58"/>
  <c r="C17" i="1"/>
  <c r="C31" i="1"/>
  <c r="C21" i="58"/>
  <c r="C72" i="1"/>
  <c r="C14" i="58"/>
  <c r="F47" i="58"/>
  <c r="C27" i="58"/>
  <c r="E19" i="1"/>
  <c r="E25" i="58"/>
  <c r="E28" i="1"/>
  <c r="C33" i="1"/>
  <c r="F63" i="1"/>
  <c r="C63" i="1" s="1"/>
  <c r="E26" i="1"/>
  <c r="C71" i="1"/>
  <c r="B82" i="51"/>
  <c r="F73" i="51"/>
  <c r="C73" i="51" s="1"/>
  <c r="B84" i="58"/>
  <c r="C30" i="1"/>
  <c r="E66" i="1"/>
  <c r="F81" i="51"/>
  <c r="C81" i="51" s="1"/>
  <c r="C50" i="58"/>
  <c r="F47" i="1"/>
  <c r="E13" i="1"/>
  <c r="E18" i="1"/>
  <c r="E65" i="1"/>
  <c r="C25" i="1"/>
  <c r="E57" i="1"/>
  <c r="C52" i="1"/>
  <c r="C53" i="1"/>
  <c r="F54" i="1"/>
  <c r="C54" i="1" s="1"/>
  <c r="F61" i="51"/>
  <c r="C61" i="51" s="1"/>
  <c r="F82" i="58"/>
  <c r="C82" i="58" s="1"/>
  <c r="C81" i="58"/>
  <c r="E81" i="58"/>
  <c r="E21" i="58"/>
  <c r="C26" i="1"/>
  <c r="E81" i="1"/>
  <c r="E41" i="58"/>
  <c r="C61" i="1"/>
  <c r="E72" i="1"/>
  <c r="C66" i="1"/>
  <c r="E71" i="1"/>
  <c r="K38" i="36"/>
  <c r="I18" i="36"/>
  <c r="M58" i="49"/>
  <c r="I59" i="36"/>
  <c r="M47" i="49"/>
  <c r="M83" i="49"/>
  <c r="M33" i="49"/>
  <c r="M82" i="49"/>
  <c r="M14" i="49"/>
  <c r="M24" i="49"/>
  <c r="M71" i="49"/>
  <c r="M68" i="49"/>
  <c r="M21" i="49"/>
  <c r="M23" i="49"/>
  <c r="M69" i="49"/>
  <c r="M72" i="49"/>
  <c r="M32" i="49"/>
  <c r="M19" i="49"/>
  <c r="M29" i="49"/>
  <c r="M30" i="49"/>
  <c r="M16" i="49"/>
  <c r="M64" i="49"/>
  <c r="M81" i="49"/>
  <c r="M61" i="49"/>
  <c r="M45" i="49"/>
  <c r="M20" i="49"/>
  <c r="M57" i="49"/>
  <c r="M43" i="49"/>
  <c r="M84" i="49"/>
  <c r="M70" i="49"/>
  <c r="M22" i="49"/>
  <c r="M46" i="49"/>
  <c r="M18" i="49"/>
  <c r="M80" i="49"/>
  <c r="M13" i="49"/>
  <c r="M27" i="49"/>
  <c r="M59" i="49"/>
  <c r="M63" i="49"/>
  <c r="M26" i="49"/>
  <c r="M17" i="49"/>
  <c r="M31" i="49"/>
  <c r="M78" i="49"/>
  <c r="M53" i="49"/>
  <c r="M28" i="49"/>
  <c r="M34" i="49"/>
  <c r="M73" i="49"/>
  <c r="M65" i="49"/>
  <c r="M77" i="49"/>
  <c r="M15" i="49"/>
  <c r="M54" i="49"/>
  <c r="M67" i="49"/>
  <c r="M66" i="49"/>
  <c r="M60" i="49"/>
  <c r="M25" i="49"/>
  <c r="M62" i="49"/>
  <c r="M75" i="49"/>
  <c r="F84" i="49"/>
  <c r="G75" i="49" s="1"/>
  <c r="C25" i="36"/>
  <c r="C59" i="36"/>
  <c r="D26" i="52"/>
  <c r="F26" i="52" s="1"/>
  <c r="E26" i="52" s="1"/>
  <c r="C15" i="54"/>
  <c r="C38" i="36"/>
  <c r="G38" i="36"/>
  <c r="M53" i="48"/>
  <c r="M83" i="48"/>
  <c r="M84" i="48"/>
  <c r="M16" i="48"/>
  <c r="M57" i="48"/>
  <c r="M60" i="48"/>
  <c r="M34" i="48"/>
  <c r="M28" i="48"/>
  <c r="M33" i="48"/>
  <c r="M18" i="48"/>
  <c r="M65" i="48"/>
  <c r="M81" i="48"/>
  <c r="M73" i="48"/>
  <c r="M45" i="48"/>
  <c r="M14" i="48"/>
  <c r="M43" i="48"/>
  <c r="M77" i="48"/>
  <c r="M29" i="48"/>
  <c r="M82" i="48"/>
  <c r="M80" i="48"/>
  <c r="M70" i="48"/>
  <c r="M55" i="48"/>
  <c r="M58" i="48"/>
  <c r="M71" i="48"/>
  <c r="M63" i="48"/>
  <c r="M69" i="48"/>
  <c r="M22" i="48"/>
  <c r="M15" i="48"/>
  <c r="M78" i="48"/>
  <c r="M24" i="48"/>
  <c r="M25" i="48"/>
  <c r="M31" i="48"/>
  <c r="M27" i="48"/>
  <c r="M68" i="48"/>
  <c r="M62" i="48"/>
  <c r="M13" i="48"/>
  <c r="M61" i="48"/>
  <c r="M30" i="48"/>
  <c r="M23" i="48"/>
  <c r="M66" i="48"/>
  <c r="M17" i="48"/>
  <c r="M21" i="48"/>
  <c r="M67" i="48"/>
  <c r="M46" i="48"/>
  <c r="M20" i="48"/>
  <c r="M32" i="48"/>
  <c r="M72" i="48"/>
  <c r="M19" i="48"/>
  <c r="M26" i="48"/>
  <c r="M64" i="48"/>
  <c r="M54" i="48"/>
  <c r="M75" i="48"/>
  <c r="M59" i="48"/>
  <c r="I67" i="36"/>
  <c r="M47" i="48"/>
  <c r="G77" i="48"/>
  <c r="G26" i="48"/>
  <c r="G19" i="48"/>
  <c r="G17" i="48"/>
  <c r="G33" i="48"/>
  <c r="G60" i="48"/>
  <c r="G81" i="48"/>
  <c r="G23" i="48"/>
  <c r="G83" i="48"/>
  <c r="G80" i="48"/>
  <c r="G46" i="48"/>
  <c r="G32" i="48"/>
  <c r="G21" i="48"/>
  <c r="G30" i="48"/>
  <c r="G18" i="48"/>
  <c r="G68" i="48"/>
  <c r="G73" i="48"/>
  <c r="G84" i="48"/>
  <c r="G57" i="48"/>
  <c r="G78" i="48"/>
  <c r="G58" i="48"/>
  <c r="G25" i="48"/>
  <c r="G24" i="48"/>
  <c r="G45" i="48"/>
  <c r="G15" i="48"/>
  <c r="G67" i="48"/>
  <c r="G69" i="48"/>
  <c r="G29" i="48"/>
  <c r="G55" i="48"/>
  <c r="G59" i="48"/>
  <c r="G16" i="48"/>
  <c r="G65" i="48"/>
  <c r="G27" i="48"/>
  <c r="G31" i="48"/>
  <c r="G53" i="48"/>
  <c r="G70" i="48"/>
  <c r="G66" i="48"/>
  <c r="G61" i="48"/>
  <c r="G20" i="48"/>
  <c r="G72" i="48"/>
  <c r="G63" i="48"/>
  <c r="G54" i="48"/>
  <c r="G71" i="48"/>
  <c r="G14" i="48"/>
  <c r="G64" i="48"/>
  <c r="G28" i="48"/>
  <c r="G43" i="48"/>
  <c r="G62" i="48"/>
  <c r="G13" i="48"/>
  <c r="G47" i="48"/>
  <c r="G34" i="48"/>
  <c r="G22" i="48"/>
  <c r="G82" i="48"/>
  <c r="E26" i="54"/>
  <c r="F77" i="54"/>
  <c r="C77" i="54" s="1"/>
  <c r="C34" i="54"/>
  <c r="B60" i="52"/>
  <c r="F60" i="52" s="1"/>
  <c r="C60" i="52" s="1"/>
  <c r="G75" i="48"/>
  <c r="J54" i="54"/>
  <c r="L53" i="51"/>
  <c r="K53" i="51" s="1"/>
  <c r="K78" i="36"/>
  <c r="L84" i="47"/>
  <c r="M82" i="47" s="1"/>
  <c r="F84" i="47"/>
  <c r="G63" i="47" s="1"/>
  <c r="F30" i="51"/>
  <c r="E30" i="51" s="1"/>
  <c r="B54" i="51"/>
  <c r="C46" i="36"/>
  <c r="E29" i="36"/>
  <c r="I35" i="36"/>
  <c r="L59" i="51"/>
  <c r="K59" i="51" s="1"/>
  <c r="M78" i="45"/>
  <c r="L59" i="54"/>
  <c r="I59" i="54" s="1"/>
  <c r="M57" i="45"/>
  <c r="L51" i="54"/>
  <c r="K51" i="54" s="1"/>
  <c r="L83" i="51"/>
  <c r="I83" i="51" s="1"/>
  <c r="I34" i="36"/>
  <c r="M82" i="45"/>
  <c r="I60" i="36"/>
  <c r="M35" i="36"/>
  <c r="M84" i="45"/>
  <c r="M55" i="45"/>
  <c r="M29" i="45"/>
  <c r="M19" i="45"/>
  <c r="M71" i="45"/>
  <c r="M65" i="45"/>
  <c r="M16" i="45"/>
  <c r="M20" i="45"/>
  <c r="M81" i="45"/>
  <c r="M59" i="45"/>
  <c r="G78" i="45"/>
  <c r="G59" i="45"/>
  <c r="G72" i="45"/>
  <c r="G20" i="45"/>
  <c r="G67" i="45"/>
  <c r="G69" i="45"/>
  <c r="G61" i="45"/>
  <c r="G70" i="45"/>
  <c r="G58" i="45"/>
  <c r="G23" i="45"/>
  <c r="G81" i="45"/>
  <c r="G77" i="45"/>
  <c r="G31" i="45"/>
  <c r="G17" i="45"/>
  <c r="G29" i="45"/>
  <c r="G80" i="45"/>
  <c r="G43" i="45"/>
  <c r="G57" i="45"/>
  <c r="G14" i="45"/>
  <c r="G30" i="45"/>
  <c r="G68" i="45"/>
  <c r="G21" i="45"/>
  <c r="G34" i="45"/>
  <c r="G24" i="45"/>
  <c r="G46" i="45"/>
  <c r="G13" i="45"/>
  <c r="G55" i="45"/>
  <c r="G16" i="45"/>
  <c r="G65" i="45"/>
  <c r="G64" i="45"/>
  <c r="G25" i="45"/>
  <c r="G83" i="45"/>
  <c r="G60" i="45"/>
  <c r="G22" i="45"/>
  <c r="G62" i="45"/>
  <c r="G15" i="45"/>
  <c r="G28" i="45"/>
  <c r="G71" i="45"/>
  <c r="G45" i="45"/>
  <c r="G84" i="45"/>
  <c r="G75" i="45"/>
  <c r="G19" i="45"/>
  <c r="C60" i="36"/>
  <c r="G32" i="45"/>
  <c r="G54" i="45"/>
  <c r="G27" i="45"/>
  <c r="C68" i="54"/>
  <c r="G66" i="45"/>
  <c r="G18" i="45"/>
  <c r="G63" i="45"/>
  <c r="G33" i="45"/>
  <c r="G47" i="45"/>
  <c r="G82" i="45"/>
  <c r="I62" i="36"/>
  <c r="L74" i="51"/>
  <c r="K74" i="51" s="1"/>
  <c r="L65" i="51"/>
  <c r="I65" i="51" s="1"/>
  <c r="I24" i="36"/>
  <c r="M72" i="50"/>
  <c r="M28" i="50"/>
  <c r="M26" i="50"/>
  <c r="M64" i="50"/>
  <c r="M68" i="50"/>
  <c r="M13" i="50"/>
  <c r="M24" i="50"/>
  <c r="M59" i="50"/>
  <c r="M77" i="50"/>
  <c r="M70" i="50"/>
  <c r="M16" i="50"/>
  <c r="M29" i="50"/>
  <c r="M80" i="50"/>
  <c r="M83" i="50"/>
  <c r="M17" i="50"/>
  <c r="M63" i="50"/>
  <c r="M60" i="50"/>
  <c r="M65" i="50"/>
  <c r="M18" i="50"/>
  <c r="M33" i="50"/>
  <c r="M31" i="50"/>
  <c r="M23" i="50"/>
  <c r="M45" i="50"/>
  <c r="M62" i="50"/>
  <c r="M32" i="50"/>
  <c r="M55" i="50"/>
  <c r="M15" i="50"/>
  <c r="M46" i="50"/>
  <c r="M71" i="50"/>
  <c r="M53" i="50"/>
  <c r="M14" i="50"/>
  <c r="M34" i="50"/>
  <c r="M27" i="50"/>
  <c r="M81" i="50"/>
  <c r="M82" i="50"/>
  <c r="M69" i="50"/>
  <c r="M84" i="50"/>
  <c r="M67" i="50"/>
  <c r="M57" i="50"/>
  <c r="M19" i="50"/>
  <c r="M30" i="50"/>
  <c r="M21" i="50"/>
  <c r="M22" i="50"/>
  <c r="M20" i="50"/>
  <c r="M78" i="50"/>
  <c r="M66" i="50"/>
  <c r="M73" i="50"/>
  <c r="M43" i="50"/>
  <c r="M25" i="50"/>
  <c r="M54" i="50"/>
  <c r="J47" i="54"/>
  <c r="M61" i="50"/>
  <c r="M58" i="50"/>
  <c r="F63" i="36"/>
  <c r="C63" i="36" s="1"/>
  <c r="E57" i="36"/>
  <c r="C74" i="36"/>
  <c r="G74" i="36"/>
  <c r="B63" i="54"/>
  <c r="B75" i="54" s="1"/>
  <c r="E52" i="54"/>
  <c r="E72" i="36"/>
  <c r="C66" i="36"/>
  <c r="F75" i="50"/>
  <c r="F84" i="50" s="1"/>
  <c r="G82" i="50" s="1"/>
  <c r="C16" i="36"/>
  <c r="F57" i="54"/>
  <c r="C57" i="54" s="1"/>
  <c r="C55" i="36"/>
  <c r="M31" i="46"/>
  <c r="M21" i="46"/>
  <c r="M17" i="46"/>
  <c r="M18" i="46"/>
  <c r="M63" i="46"/>
  <c r="M28" i="46"/>
  <c r="M23" i="46"/>
  <c r="M45" i="46"/>
  <c r="M25" i="46"/>
  <c r="M82" i="46"/>
  <c r="M69" i="46"/>
  <c r="M29" i="46"/>
  <c r="M73" i="46"/>
  <c r="M43" i="46"/>
  <c r="M68" i="46"/>
  <c r="M13" i="46"/>
  <c r="M57" i="46"/>
  <c r="M67" i="46"/>
  <c r="M62" i="46"/>
  <c r="M27" i="46"/>
  <c r="M70" i="46"/>
  <c r="M83" i="46"/>
  <c r="M33" i="46"/>
  <c r="M53" i="46"/>
  <c r="M60" i="46"/>
  <c r="M46" i="46"/>
  <c r="M65" i="46"/>
  <c r="M66" i="46"/>
  <c r="M61" i="46"/>
  <c r="M16" i="46"/>
  <c r="M19" i="46"/>
  <c r="M77" i="46"/>
  <c r="M30" i="46"/>
  <c r="M55" i="46"/>
  <c r="M34" i="46"/>
  <c r="M80" i="46"/>
  <c r="M15" i="46"/>
  <c r="M78" i="46"/>
  <c r="M84" i="46"/>
  <c r="M20" i="46"/>
  <c r="M22" i="46"/>
  <c r="M81" i="46"/>
  <c r="M14" i="46"/>
  <c r="M24" i="46"/>
  <c r="M59" i="46"/>
  <c r="M71" i="46"/>
  <c r="M64" i="46"/>
  <c r="M72" i="46"/>
  <c r="M75" i="46"/>
  <c r="M26" i="46"/>
  <c r="M58" i="46"/>
  <c r="M32" i="46"/>
  <c r="M47" i="46"/>
  <c r="H54" i="51"/>
  <c r="L25" i="51"/>
  <c r="K25" i="51" s="1"/>
  <c r="M54" i="46"/>
  <c r="L32" i="54"/>
  <c r="K32" i="54" s="1"/>
  <c r="K29" i="36"/>
  <c r="L21" i="51"/>
  <c r="I21" i="51" s="1"/>
  <c r="I66" i="36"/>
  <c r="I68" i="36"/>
  <c r="I38" i="54"/>
  <c r="C78" i="36"/>
  <c r="E78" i="36"/>
  <c r="C60" i="54"/>
  <c r="E18" i="36"/>
  <c r="C18" i="36"/>
  <c r="C55" i="54"/>
  <c r="B51" i="52"/>
  <c r="B54" i="52" s="1"/>
  <c r="F51" i="54"/>
  <c r="C51" i="54" s="1"/>
  <c r="C52" i="36"/>
  <c r="E21" i="54"/>
  <c r="B54" i="54"/>
  <c r="C53" i="36"/>
  <c r="C70" i="36"/>
  <c r="E70" i="36"/>
  <c r="F59" i="51"/>
  <c r="C59" i="51" s="1"/>
  <c r="F55" i="51"/>
  <c r="F65" i="51"/>
  <c r="E65" i="51" s="1"/>
  <c r="E34" i="36"/>
  <c r="E15" i="36"/>
  <c r="C51" i="36"/>
  <c r="C70" i="54"/>
  <c r="F68" i="51"/>
  <c r="C68" i="51" s="1"/>
  <c r="E68" i="36"/>
  <c r="C68" i="36"/>
  <c r="F84" i="46"/>
  <c r="G82" i="46" s="1"/>
  <c r="I64" i="36"/>
  <c r="I25" i="36"/>
  <c r="J82" i="51"/>
  <c r="K46" i="36"/>
  <c r="H74" i="52"/>
  <c r="L74" i="52" s="1"/>
  <c r="K74" i="52" s="1"/>
  <c r="L72" i="54"/>
  <c r="I72" i="54" s="1"/>
  <c r="K20" i="36"/>
  <c r="L29" i="54"/>
  <c r="J29" i="52"/>
  <c r="L29" i="52" s="1"/>
  <c r="I29" i="52" s="1"/>
  <c r="L63" i="36"/>
  <c r="I63" i="36" s="1"/>
  <c r="L84" i="44"/>
  <c r="K43" i="36"/>
  <c r="L81" i="54"/>
  <c r="I81" i="54" s="1"/>
  <c r="J82" i="54"/>
  <c r="K69" i="36"/>
  <c r="L21" i="54"/>
  <c r="K21" i="54" s="1"/>
  <c r="I52" i="36"/>
  <c r="K22" i="54"/>
  <c r="L25" i="54"/>
  <c r="I25" i="54" s="1"/>
  <c r="K35" i="54"/>
  <c r="I15" i="36"/>
  <c r="F15" i="51"/>
  <c r="C15" i="51" s="1"/>
  <c r="G35" i="36"/>
  <c r="E35" i="36"/>
  <c r="F35" i="51"/>
  <c r="C35" i="51" s="1"/>
  <c r="E22" i="36"/>
  <c r="C22" i="36"/>
  <c r="F84" i="44"/>
  <c r="G75" i="44" s="1"/>
  <c r="C69" i="36"/>
  <c r="C30" i="36"/>
  <c r="E30" i="36"/>
  <c r="K22" i="36"/>
  <c r="I22" i="36"/>
  <c r="K16" i="54"/>
  <c r="K83" i="36"/>
  <c r="I83" i="36"/>
  <c r="K16" i="36"/>
  <c r="H33" i="52"/>
  <c r="L33" i="54"/>
  <c r="K33" i="54" s="1"/>
  <c r="L81" i="51"/>
  <c r="K81" i="51" s="1"/>
  <c r="H75" i="36"/>
  <c r="H84" i="36" s="1"/>
  <c r="L55" i="51"/>
  <c r="K55" i="51" s="1"/>
  <c r="L64" i="51"/>
  <c r="K64" i="51" s="1"/>
  <c r="M34" i="43"/>
  <c r="I53" i="36"/>
  <c r="K13" i="36"/>
  <c r="I13" i="36"/>
  <c r="M23" i="43"/>
  <c r="M57" i="43"/>
  <c r="M24" i="43"/>
  <c r="M27" i="43"/>
  <c r="M30" i="43"/>
  <c r="M71" i="43"/>
  <c r="M68" i="43"/>
  <c r="M55" i="43"/>
  <c r="M25" i="43"/>
  <c r="M84" i="43"/>
  <c r="M29" i="43"/>
  <c r="M32" i="43"/>
  <c r="M64" i="43"/>
  <c r="M61" i="43"/>
  <c r="M83" i="43"/>
  <c r="M46" i="43"/>
  <c r="M70" i="43"/>
  <c r="M21" i="43"/>
  <c r="M65" i="43"/>
  <c r="M16" i="43"/>
  <c r="M20" i="43"/>
  <c r="M26" i="43"/>
  <c r="M17" i="43"/>
  <c r="M72" i="43"/>
  <c r="M18" i="43"/>
  <c r="M80" i="43"/>
  <c r="M14" i="43"/>
  <c r="M19" i="43"/>
  <c r="M62" i="43"/>
  <c r="M45" i="43"/>
  <c r="M69" i="43"/>
  <c r="M59" i="43"/>
  <c r="M63" i="43"/>
  <c r="M66" i="43"/>
  <c r="M77" i="43"/>
  <c r="M53" i="43"/>
  <c r="M43" i="43"/>
  <c r="M33" i="43"/>
  <c r="M73" i="43"/>
  <c r="M15" i="43"/>
  <c r="M67" i="43"/>
  <c r="M81" i="43"/>
  <c r="M47" i="43"/>
  <c r="L22" i="52"/>
  <c r="I22" i="52" s="1"/>
  <c r="L15" i="51"/>
  <c r="K15" i="51" s="1"/>
  <c r="I74" i="36"/>
  <c r="M74" i="36"/>
  <c r="K74" i="36"/>
  <c r="M22" i="43"/>
  <c r="I27" i="36"/>
  <c r="K27" i="36"/>
  <c r="K38" i="54"/>
  <c r="K65" i="36"/>
  <c r="L22" i="51"/>
  <c r="I22" i="51" s="1"/>
  <c r="I33" i="36"/>
  <c r="K33" i="36"/>
  <c r="I55" i="36"/>
  <c r="K77" i="36"/>
  <c r="M13" i="43"/>
  <c r="M75" i="43"/>
  <c r="L78" i="51"/>
  <c r="I78" i="51" s="1"/>
  <c r="H67" i="52"/>
  <c r="I67" i="54"/>
  <c r="M78" i="43"/>
  <c r="M60" i="43"/>
  <c r="M58" i="43"/>
  <c r="M54" i="43"/>
  <c r="G30" i="43"/>
  <c r="G21" i="43"/>
  <c r="G61" i="43"/>
  <c r="G33" i="43"/>
  <c r="G22" i="43"/>
  <c r="G65" i="43"/>
  <c r="G55" i="43"/>
  <c r="G46" i="43"/>
  <c r="G84" i="43"/>
  <c r="G23" i="43"/>
  <c r="G69" i="43"/>
  <c r="G20" i="43"/>
  <c r="G45" i="43"/>
  <c r="G64" i="43"/>
  <c r="F25" i="51"/>
  <c r="C25" i="51" s="1"/>
  <c r="E71" i="54"/>
  <c r="C49" i="36"/>
  <c r="F69" i="51"/>
  <c r="E69" i="51" s="1"/>
  <c r="F69" i="52"/>
  <c r="E69" i="52" s="1"/>
  <c r="C64" i="36"/>
  <c r="E64" i="36"/>
  <c r="F74" i="54"/>
  <c r="E74" i="54" s="1"/>
  <c r="F58" i="54"/>
  <c r="C58" i="54" s="1"/>
  <c r="E33" i="36"/>
  <c r="C69" i="54"/>
  <c r="D25" i="52"/>
  <c r="F25" i="54"/>
  <c r="C25" i="54" s="1"/>
  <c r="C61" i="54"/>
  <c r="E61" i="54"/>
  <c r="D75" i="54"/>
  <c r="C58" i="36"/>
  <c r="C40" i="36"/>
  <c r="E40" i="36"/>
  <c r="C31" i="36"/>
  <c r="F53" i="51"/>
  <c r="C53" i="51" s="1"/>
  <c r="F61" i="52"/>
  <c r="E61" i="52" s="1"/>
  <c r="F64" i="51"/>
  <c r="E64" i="51" s="1"/>
  <c r="F53" i="54"/>
  <c r="D53" i="52"/>
  <c r="F21" i="52"/>
  <c r="E21" i="52" s="1"/>
  <c r="K71" i="54"/>
  <c r="L28" i="54"/>
  <c r="J28" i="52"/>
  <c r="L73" i="51"/>
  <c r="K73" i="51" s="1"/>
  <c r="L19" i="51"/>
  <c r="K19" i="51" s="1"/>
  <c r="L13" i="52"/>
  <c r="K13" i="52" s="1"/>
  <c r="I60" i="54"/>
  <c r="H80" i="52"/>
  <c r="L80" i="52" s="1"/>
  <c r="K80" i="52" s="1"/>
  <c r="I52" i="54"/>
  <c r="K52" i="54"/>
  <c r="H82" i="54"/>
  <c r="L25" i="52"/>
  <c r="I25" i="52" s="1"/>
  <c r="I15" i="54"/>
  <c r="L70" i="54"/>
  <c r="K70" i="54" s="1"/>
  <c r="J70" i="52"/>
  <c r="J84" i="36"/>
  <c r="M50" i="36" s="1"/>
  <c r="L18" i="52"/>
  <c r="K78" i="54"/>
  <c r="I78" i="54"/>
  <c r="I23" i="36"/>
  <c r="L21" i="52"/>
  <c r="I21" i="52" s="1"/>
  <c r="K31" i="36"/>
  <c r="H50" i="52"/>
  <c r="H54" i="54"/>
  <c r="L50" i="54"/>
  <c r="I50" i="54" s="1"/>
  <c r="I19" i="36"/>
  <c r="K19" i="36"/>
  <c r="L52" i="52"/>
  <c r="L57" i="52"/>
  <c r="K57" i="52" s="1"/>
  <c r="L77" i="52"/>
  <c r="K77" i="52" s="1"/>
  <c r="H26" i="52"/>
  <c r="L26" i="52" s="1"/>
  <c r="I26" i="54"/>
  <c r="I30" i="54"/>
  <c r="L78" i="52"/>
  <c r="K78" i="52" s="1"/>
  <c r="J41" i="52"/>
  <c r="L41" i="54"/>
  <c r="L23" i="54"/>
  <c r="J23" i="52"/>
  <c r="L80" i="54"/>
  <c r="I58" i="36"/>
  <c r="K80" i="36"/>
  <c r="L82" i="36"/>
  <c r="I82" i="36" s="1"/>
  <c r="H40" i="52"/>
  <c r="L40" i="54"/>
  <c r="I40" i="54" s="1"/>
  <c r="L19" i="54"/>
  <c r="K19" i="54" s="1"/>
  <c r="J19" i="52"/>
  <c r="K71" i="36"/>
  <c r="H47" i="51"/>
  <c r="L43" i="51"/>
  <c r="I43" i="51" s="1"/>
  <c r="L83" i="52"/>
  <c r="I83" i="52" s="1"/>
  <c r="I14" i="36"/>
  <c r="L47" i="36"/>
  <c r="I47" i="36" s="1"/>
  <c r="K50" i="36"/>
  <c r="L26" i="51"/>
  <c r="I26" i="51" s="1"/>
  <c r="L84" i="40"/>
  <c r="M47" i="40" s="1"/>
  <c r="L41" i="51"/>
  <c r="K41" i="51" s="1"/>
  <c r="L23" i="51"/>
  <c r="K23" i="51" s="1"/>
  <c r="I65" i="54"/>
  <c r="J58" i="52"/>
  <c r="L58" i="54"/>
  <c r="K58" i="54" s="1"/>
  <c r="L66" i="52"/>
  <c r="I66" i="52" s="1"/>
  <c r="H63" i="54"/>
  <c r="H62" i="52"/>
  <c r="L70" i="51"/>
  <c r="K70" i="51" s="1"/>
  <c r="M40" i="36"/>
  <c r="K40" i="36"/>
  <c r="L71" i="51"/>
  <c r="I61" i="54"/>
  <c r="K17" i="36"/>
  <c r="L27" i="52"/>
  <c r="J14" i="52"/>
  <c r="L14" i="54"/>
  <c r="K14" i="54" s="1"/>
  <c r="L35" i="52"/>
  <c r="M35" i="52" s="1"/>
  <c r="L65" i="52"/>
  <c r="K65" i="52" s="1"/>
  <c r="I35" i="54"/>
  <c r="K24" i="54"/>
  <c r="L60" i="52"/>
  <c r="K60" i="52" s="1"/>
  <c r="J82" i="52"/>
  <c r="I71" i="54"/>
  <c r="H71" i="52"/>
  <c r="L71" i="52" s="1"/>
  <c r="L17" i="51"/>
  <c r="I45" i="36"/>
  <c r="I27" i="54"/>
  <c r="I66" i="54"/>
  <c r="L38" i="52"/>
  <c r="M38" i="52" s="1"/>
  <c r="I28" i="36"/>
  <c r="K49" i="36"/>
  <c r="L24" i="52"/>
  <c r="I24" i="52" s="1"/>
  <c r="I64" i="54"/>
  <c r="K65" i="54"/>
  <c r="K55" i="54"/>
  <c r="L45" i="54"/>
  <c r="K45" i="54" s="1"/>
  <c r="J45" i="52"/>
  <c r="L15" i="52"/>
  <c r="K15" i="52" s="1"/>
  <c r="L58" i="51"/>
  <c r="K58" i="51" s="1"/>
  <c r="H31" i="52"/>
  <c r="L43" i="54"/>
  <c r="I43" i="54" s="1"/>
  <c r="H43" i="52"/>
  <c r="I80" i="36"/>
  <c r="H17" i="52"/>
  <c r="L45" i="51"/>
  <c r="K45" i="51" s="1"/>
  <c r="J54" i="52"/>
  <c r="J63" i="51"/>
  <c r="J75" i="51" s="1"/>
  <c r="L28" i="51"/>
  <c r="K28" i="51" s="1"/>
  <c r="L49" i="51"/>
  <c r="I49" i="51" s="1"/>
  <c r="L17" i="54"/>
  <c r="I70" i="36"/>
  <c r="J73" i="52"/>
  <c r="L73" i="54"/>
  <c r="K73" i="54" s="1"/>
  <c r="L54" i="36"/>
  <c r="I54" i="36" s="1"/>
  <c r="L31" i="54"/>
  <c r="I69" i="54"/>
  <c r="L14" i="51"/>
  <c r="K14" i="51" s="1"/>
  <c r="J47" i="51"/>
  <c r="L31" i="51"/>
  <c r="I31" i="51" s="1"/>
  <c r="L80" i="51"/>
  <c r="I80" i="51" s="1"/>
  <c r="H82" i="51"/>
  <c r="H63" i="51"/>
  <c r="J62" i="52"/>
  <c r="J63" i="54"/>
  <c r="J75" i="54" s="1"/>
  <c r="L62" i="54"/>
  <c r="K62" i="54" s="1"/>
  <c r="I53" i="54"/>
  <c r="L62" i="51"/>
  <c r="K28" i="36"/>
  <c r="I57" i="54"/>
  <c r="L49" i="54"/>
  <c r="I49" i="54" s="1"/>
  <c r="H49" i="52"/>
  <c r="K70" i="36"/>
  <c r="K20" i="54"/>
  <c r="I20" i="54"/>
  <c r="I73" i="36"/>
  <c r="K73" i="36"/>
  <c r="I18" i="54"/>
  <c r="L30" i="52"/>
  <c r="L59" i="52"/>
  <c r="K59" i="52" s="1"/>
  <c r="K74" i="54"/>
  <c r="M74" i="54"/>
  <c r="E20" i="54"/>
  <c r="D84" i="36"/>
  <c r="G50" i="36" s="1"/>
  <c r="B41" i="52"/>
  <c r="E20" i="36"/>
  <c r="C20" i="36"/>
  <c r="F84" i="40"/>
  <c r="G75" i="40" s="1"/>
  <c r="C19" i="36"/>
  <c r="E43" i="36"/>
  <c r="C43" i="36"/>
  <c r="C14" i="36"/>
  <c r="F47" i="36"/>
  <c r="C47" i="36" s="1"/>
  <c r="F40" i="54"/>
  <c r="G40" i="54" s="1"/>
  <c r="D40" i="52"/>
  <c r="C65" i="54"/>
  <c r="E65" i="54"/>
  <c r="C14" i="54"/>
  <c r="F29" i="52"/>
  <c r="E29" i="52" s="1"/>
  <c r="F23" i="52"/>
  <c r="E23" i="52" s="1"/>
  <c r="F71" i="52"/>
  <c r="C71" i="52" s="1"/>
  <c r="C38" i="54"/>
  <c r="F19" i="51"/>
  <c r="F83" i="54"/>
  <c r="C83" i="54" s="1"/>
  <c r="D83" i="52"/>
  <c r="B58" i="52"/>
  <c r="C43" i="54"/>
  <c r="B43" i="52"/>
  <c r="F43" i="52" s="1"/>
  <c r="E83" i="36"/>
  <c r="E16" i="54"/>
  <c r="F67" i="51"/>
  <c r="E67" i="51" s="1"/>
  <c r="D80" i="52"/>
  <c r="F80" i="54"/>
  <c r="E80" i="54" s="1"/>
  <c r="F66" i="52"/>
  <c r="F65" i="52"/>
  <c r="E65" i="52" s="1"/>
  <c r="F62" i="51"/>
  <c r="C62" i="51" s="1"/>
  <c r="B63" i="51"/>
  <c r="B75" i="51" s="1"/>
  <c r="E81" i="36"/>
  <c r="F82" i="36"/>
  <c r="F45" i="54"/>
  <c r="E45" i="54" s="1"/>
  <c r="D45" i="52"/>
  <c r="E78" i="54"/>
  <c r="B82" i="54"/>
  <c r="F81" i="54"/>
  <c r="C81" i="54" s="1"/>
  <c r="B81" i="52"/>
  <c r="G41" i="36"/>
  <c r="E41" i="36"/>
  <c r="E24" i="36"/>
  <c r="F20" i="51"/>
  <c r="C20" i="51" s="1"/>
  <c r="F83" i="51"/>
  <c r="E83" i="51" s="1"/>
  <c r="C13" i="54"/>
  <c r="E13" i="54"/>
  <c r="C71" i="36"/>
  <c r="E17" i="36"/>
  <c r="F23" i="51"/>
  <c r="E23" i="51" s="1"/>
  <c r="F43" i="51"/>
  <c r="B47" i="51"/>
  <c r="G47" i="40"/>
  <c r="B72" i="52"/>
  <c r="B28" i="52"/>
  <c r="F28" i="52" s="1"/>
  <c r="C31" i="54"/>
  <c r="F31" i="52"/>
  <c r="E31" i="52" s="1"/>
  <c r="D63" i="51"/>
  <c r="F58" i="51"/>
  <c r="C18" i="54"/>
  <c r="E38" i="54"/>
  <c r="C41" i="36"/>
  <c r="F28" i="51"/>
  <c r="D41" i="52"/>
  <c r="F41" i="54"/>
  <c r="G41" i="54" s="1"/>
  <c r="E71" i="36"/>
  <c r="F32" i="54"/>
  <c r="B32" i="52"/>
  <c r="F17" i="54"/>
  <c r="B17" i="52"/>
  <c r="C50" i="36"/>
  <c r="C78" i="54"/>
  <c r="F67" i="54"/>
  <c r="E67" i="54" s="1"/>
  <c r="D67" i="52"/>
  <c r="C16" i="54"/>
  <c r="F45" i="51"/>
  <c r="B20" i="52"/>
  <c r="C20" i="54"/>
  <c r="F17" i="51"/>
  <c r="C17" i="51" s="1"/>
  <c r="F72" i="54"/>
  <c r="F62" i="52"/>
  <c r="E43" i="54"/>
  <c r="F32" i="51"/>
  <c r="E32" i="51" s="1"/>
  <c r="B24" i="52"/>
  <c r="F24" i="54"/>
  <c r="C24" i="54" s="1"/>
  <c r="E33" i="54"/>
  <c r="F40" i="51"/>
  <c r="G40" i="51" s="1"/>
  <c r="D82" i="51"/>
  <c r="F80" i="51"/>
  <c r="B47" i="54"/>
  <c r="F24" i="51"/>
  <c r="B84" i="36"/>
  <c r="F50" i="51"/>
  <c r="E50" i="51" s="1"/>
  <c r="D54" i="51"/>
  <c r="C23" i="36"/>
  <c r="C64" i="54"/>
  <c r="F28" i="54"/>
  <c r="F72" i="51"/>
  <c r="B83" i="52"/>
  <c r="E27" i="54"/>
  <c r="D50" i="52"/>
  <c r="F50" i="54"/>
  <c r="B40" i="52"/>
  <c r="E62" i="54"/>
  <c r="E58" i="36"/>
  <c r="E32" i="36"/>
  <c r="E35" i="54"/>
  <c r="G35" i="54"/>
  <c r="F38" i="52"/>
  <c r="G38" i="52" s="1"/>
  <c r="C30" i="54"/>
  <c r="F14" i="51"/>
  <c r="E14" i="51" s="1"/>
  <c r="D47" i="51"/>
  <c r="F33" i="52"/>
  <c r="C33" i="52" s="1"/>
  <c r="C80" i="36"/>
  <c r="C83" i="36"/>
  <c r="F71" i="51"/>
  <c r="E71" i="51" s="1"/>
  <c r="C29" i="54"/>
  <c r="C22" i="54"/>
  <c r="F30" i="52"/>
  <c r="E30" i="52" s="1"/>
  <c r="C73" i="54"/>
  <c r="E23" i="54"/>
  <c r="F27" i="52"/>
  <c r="C27" i="52" s="1"/>
  <c r="C66" i="54"/>
  <c r="F54" i="36"/>
  <c r="E54" i="36" s="1"/>
  <c r="E60" i="53" l="1"/>
  <c r="G23" i="6"/>
  <c r="G63" i="6"/>
  <c r="G16" i="6"/>
  <c r="G60" i="6"/>
  <c r="G19" i="6"/>
  <c r="G78" i="6"/>
  <c r="G82" i="6"/>
  <c r="G58" i="6"/>
  <c r="G24" i="6"/>
  <c r="G25" i="6"/>
  <c r="G14" i="6"/>
  <c r="G31" i="6"/>
  <c r="G55" i="6"/>
  <c r="G64" i="6"/>
  <c r="G34" i="6"/>
  <c r="G71" i="6"/>
  <c r="G83" i="6"/>
  <c r="G57" i="6"/>
  <c r="G33" i="6"/>
  <c r="G18" i="6"/>
  <c r="G77" i="6"/>
  <c r="G28" i="6"/>
  <c r="G84" i="6"/>
  <c r="G69" i="6"/>
  <c r="G68" i="6"/>
  <c r="G65" i="6"/>
  <c r="G81" i="6"/>
  <c r="G22" i="6"/>
  <c r="G30" i="6"/>
  <c r="G62" i="6"/>
  <c r="G73" i="6"/>
  <c r="G45" i="6"/>
  <c r="G13" i="6"/>
  <c r="G17" i="6"/>
  <c r="G32" i="6"/>
  <c r="G75" i="6"/>
  <c r="G26" i="6"/>
  <c r="G43" i="6"/>
  <c r="G59" i="6"/>
  <c r="G15" i="6"/>
  <c r="G29" i="6"/>
  <c r="G27" i="6"/>
  <c r="G20" i="6"/>
  <c r="G53" i="6"/>
  <c r="G66" i="6"/>
  <c r="G46" i="6"/>
  <c r="G21" i="6"/>
  <c r="G72" i="6"/>
  <c r="G80" i="6"/>
  <c r="G54" i="6"/>
  <c r="G45" i="3"/>
  <c r="G73" i="3"/>
  <c r="G30" i="3"/>
  <c r="G70" i="3"/>
  <c r="G43" i="3"/>
  <c r="G55" i="3"/>
  <c r="G58" i="3"/>
  <c r="G15" i="3"/>
  <c r="G59" i="3"/>
  <c r="G26" i="3"/>
  <c r="G53" i="3"/>
  <c r="G66" i="3"/>
  <c r="G69" i="3"/>
  <c r="G82" i="3"/>
  <c r="G57" i="3"/>
  <c r="G81" i="3"/>
  <c r="G21" i="3"/>
  <c r="G33" i="3"/>
  <c r="G17" i="3"/>
  <c r="G83" i="3"/>
  <c r="G54" i="3"/>
  <c r="G71" i="3"/>
  <c r="G62" i="3"/>
  <c r="G60" i="3"/>
  <c r="G67" i="3"/>
  <c r="G18" i="3"/>
  <c r="E54" i="58"/>
  <c r="G52" i="1"/>
  <c r="G51" i="1"/>
  <c r="E47" i="20"/>
  <c r="C33" i="53"/>
  <c r="G37" i="14"/>
  <c r="G36" i="14"/>
  <c r="B36" i="58"/>
  <c r="F34" i="52"/>
  <c r="C34" i="52" s="1"/>
  <c r="F36" i="59"/>
  <c r="C36" i="59" s="1"/>
  <c r="G54" i="43"/>
  <c r="G47" i="43"/>
  <c r="G24" i="43"/>
  <c r="G59" i="43"/>
  <c r="G19" i="43"/>
  <c r="G34" i="43"/>
  <c r="G67" i="43"/>
  <c r="G27" i="43"/>
  <c r="G66" i="43"/>
  <c r="G75" i="43"/>
  <c r="G53" i="43"/>
  <c r="G15" i="43"/>
  <c r="G70" i="43"/>
  <c r="G43" i="43"/>
  <c r="G73" i="43"/>
  <c r="G72" i="43"/>
  <c r="G17" i="43"/>
  <c r="G78" i="43"/>
  <c r="G80" i="43"/>
  <c r="G28" i="43"/>
  <c r="G57" i="43"/>
  <c r="G82" i="43"/>
  <c r="E49" i="54"/>
  <c r="G16" i="43"/>
  <c r="G81" i="43"/>
  <c r="G60" i="43"/>
  <c r="G63" i="43"/>
  <c r="G77" i="43"/>
  <c r="G32" i="43"/>
  <c r="G29" i="43"/>
  <c r="G71" i="43"/>
  <c r="G26" i="43"/>
  <c r="G62" i="43"/>
  <c r="G68" i="43"/>
  <c r="G83" i="43"/>
  <c r="G58" i="43"/>
  <c r="G13" i="43"/>
  <c r="G31" i="43"/>
  <c r="G14" i="43"/>
  <c r="G25" i="43"/>
  <c r="C27" i="53"/>
  <c r="F75" i="20"/>
  <c r="F84" i="20" s="1"/>
  <c r="G82" i="20" s="1"/>
  <c r="G47" i="24"/>
  <c r="K82" i="59"/>
  <c r="F36" i="2"/>
  <c r="B36" i="1"/>
  <c r="B36" i="51" s="1"/>
  <c r="M68" i="7"/>
  <c r="F36" i="7"/>
  <c r="G49" i="1"/>
  <c r="G36" i="6"/>
  <c r="M43" i="5"/>
  <c r="F36" i="5"/>
  <c r="G36" i="4"/>
  <c r="F36" i="3"/>
  <c r="C36" i="53"/>
  <c r="M57" i="2"/>
  <c r="C36" i="54"/>
  <c r="F36" i="52"/>
  <c r="E36" i="52" s="1"/>
  <c r="I51" i="52"/>
  <c r="G17" i="33"/>
  <c r="G71" i="33"/>
  <c r="G46" i="33"/>
  <c r="G27" i="33"/>
  <c r="G28" i="33"/>
  <c r="G70" i="33"/>
  <c r="G84" i="33"/>
  <c r="G45" i="33"/>
  <c r="G57" i="33"/>
  <c r="G59" i="33"/>
  <c r="G66" i="33"/>
  <c r="G81" i="33"/>
  <c r="G13" i="33"/>
  <c r="G20" i="33"/>
  <c r="G77" i="33"/>
  <c r="G29" i="33"/>
  <c r="G18" i="33"/>
  <c r="G58" i="33"/>
  <c r="G54" i="33"/>
  <c r="G78" i="33"/>
  <c r="G30" i="33"/>
  <c r="G26" i="33"/>
  <c r="I82" i="60"/>
  <c r="G53" i="33"/>
  <c r="G31" i="33"/>
  <c r="G55" i="33"/>
  <c r="G72" i="33"/>
  <c r="K47" i="60"/>
  <c r="I75" i="60"/>
  <c r="M49" i="60"/>
  <c r="M50" i="60"/>
  <c r="M52" i="60"/>
  <c r="G67" i="35"/>
  <c r="G21" i="35"/>
  <c r="G62" i="35"/>
  <c r="G22" i="35"/>
  <c r="G26" i="35"/>
  <c r="G14" i="35"/>
  <c r="G13" i="35"/>
  <c r="G73" i="35"/>
  <c r="G75" i="35"/>
  <c r="G25" i="35"/>
  <c r="G84" i="35"/>
  <c r="G30" i="35"/>
  <c r="G71" i="35"/>
  <c r="G24" i="35"/>
  <c r="G68" i="35"/>
  <c r="G27" i="35"/>
  <c r="G31" i="35"/>
  <c r="C63" i="60"/>
  <c r="G15" i="35"/>
  <c r="G81" i="35"/>
  <c r="G65" i="35"/>
  <c r="G58" i="35"/>
  <c r="G82" i="35"/>
  <c r="G55" i="35"/>
  <c r="G59" i="35"/>
  <c r="G60" i="35"/>
  <c r="G61" i="35"/>
  <c r="G34" i="35"/>
  <c r="G17" i="35"/>
  <c r="G43" i="35"/>
  <c r="G64" i="35"/>
  <c r="G83" i="35"/>
  <c r="G57" i="35"/>
  <c r="G18" i="35"/>
  <c r="G77" i="35"/>
  <c r="G54" i="35"/>
  <c r="G69" i="35"/>
  <c r="G19" i="35"/>
  <c r="G66" i="35"/>
  <c r="G63" i="35"/>
  <c r="G78" i="35"/>
  <c r="G33" i="35"/>
  <c r="G80" i="35"/>
  <c r="K77" i="54"/>
  <c r="I34" i="54"/>
  <c r="D84" i="54"/>
  <c r="G51" i="54" s="1"/>
  <c r="I54" i="59"/>
  <c r="C57" i="51"/>
  <c r="M47" i="38"/>
  <c r="G13" i="38"/>
  <c r="G75" i="38"/>
  <c r="G33" i="38"/>
  <c r="G59" i="38"/>
  <c r="G71" i="38"/>
  <c r="G78" i="38"/>
  <c r="G43" i="38"/>
  <c r="G63" i="38"/>
  <c r="G64" i="38"/>
  <c r="G29" i="38"/>
  <c r="G77" i="38"/>
  <c r="G18" i="38"/>
  <c r="G46" i="38"/>
  <c r="G22" i="38"/>
  <c r="G70" i="38"/>
  <c r="G83" i="38"/>
  <c r="G66" i="38"/>
  <c r="G67" i="38"/>
  <c r="G68" i="38"/>
  <c r="G60" i="38"/>
  <c r="G57" i="38"/>
  <c r="G23" i="38"/>
  <c r="G73" i="38"/>
  <c r="G80" i="38"/>
  <c r="G53" i="38"/>
  <c r="G61" i="38"/>
  <c r="G82" i="38"/>
  <c r="G28" i="38"/>
  <c r="G58" i="38"/>
  <c r="G30" i="38"/>
  <c r="G45" i="38"/>
  <c r="G20" i="38"/>
  <c r="G32" i="38"/>
  <c r="G19" i="38"/>
  <c r="G65" i="38"/>
  <c r="G69" i="38"/>
  <c r="G84" i="38"/>
  <c r="G55" i="38"/>
  <c r="G72" i="38"/>
  <c r="G81" i="38"/>
  <c r="G31" i="38"/>
  <c r="G27" i="38"/>
  <c r="G26" i="38"/>
  <c r="G54" i="38"/>
  <c r="G14" i="38"/>
  <c r="G21" i="38"/>
  <c r="G34" i="38"/>
  <c r="G62" i="38"/>
  <c r="G24" i="38"/>
  <c r="G25" i="38"/>
  <c r="G15" i="38"/>
  <c r="G17" i="38"/>
  <c r="G16" i="38"/>
  <c r="M82" i="37"/>
  <c r="I55" i="52"/>
  <c r="E63" i="36"/>
  <c r="C13" i="52"/>
  <c r="M17" i="5"/>
  <c r="M33" i="5"/>
  <c r="M16" i="5"/>
  <c r="M28" i="5"/>
  <c r="M53" i="5"/>
  <c r="M67" i="5"/>
  <c r="M31" i="5"/>
  <c r="M22" i="5"/>
  <c r="M34" i="5"/>
  <c r="M84" i="5"/>
  <c r="M70" i="5"/>
  <c r="M29" i="5"/>
  <c r="M68" i="5"/>
  <c r="M82" i="5"/>
  <c r="M71" i="5"/>
  <c r="M14" i="5"/>
  <c r="M80" i="5"/>
  <c r="M25" i="5"/>
  <c r="M45" i="5"/>
  <c r="M65" i="5"/>
  <c r="M20" i="5"/>
  <c r="M23" i="5"/>
  <c r="M66" i="5"/>
  <c r="M30" i="5"/>
  <c r="M75" i="5"/>
  <c r="M19" i="5"/>
  <c r="M26" i="5"/>
  <c r="M18" i="5"/>
  <c r="M63" i="5"/>
  <c r="M81" i="5"/>
  <c r="M57" i="5"/>
  <c r="M55" i="5"/>
  <c r="M62" i="5"/>
  <c r="M21" i="5"/>
  <c r="M47" i="5"/>
  <c r="M54" i="5"/>
  <c r="M78" i="5"/>
  <c r="M24" i="5"/>
  <c r="M58" i="5"/>
  <c r="M73" i="5"/>
  <c r="M32" i="5"/>
  <c r="M73" i="2"/>
  <c r="M17" i="2"/>
  <c r="M19" i="2"/>
  <c r="M26" i="2"/>
  <c r="M66" i="2"/>
  <c r="M30" i="2"/>
  <c r="M63" i="2"/>
  <c r="M82" i="2"/>
  <c r="M33" i="2"/>
  <c r="M15" i="2"/>
  <c r="M27" i="2"/>
  <c r="M46" i="2"/>
  <c r="M31" i="2"/>
  <c r="M13" i="2"/>
  <c r="M18" i="2"/>
  <c r="M61" i="2"/>
  <c r="M65" i="2"/>
  <c r="M60" i="2"/>
  <c r="M29" i="2"/>
  <c r="M22" i="2"/>
  <c r="M78" i="2"/>
  <c r="M28" i="2"/>
  <c r="M54" i="2"/>
  <c r="M55" i="2"/>
  <c r="M25" i="2"/>
  <c r="M34" i="2"/>
  <c r="M75" i="2"/>
  <c r="M68" i="2"/>
  <c r="M53" i="2"/>
  <c r="M84" i="2"/>
  <c r="M23" i="2"/>
  <c r="M45" i="2"/>
  <c r="M43" i="2"/>
  <c r="M24" i="2"/>
  <c r="M80" i="2"/>
  <c r="M77" i="2"/>
  <c r="M72" i="2"/>
  <c r="M71" i="2"/>
  <c r="M32" i="2"/>
  <c r="M58" i="2"/>
  <c r="M20" i="2"/>
  <c r="M47" i="2"/>
  <c r="M81" i="2"/>
  <c r="M64" i="2"/>
  <c r="M69" i="2"/>
  <c r="M62" i="2"/>
  <c r="M21" i="2"/>
  <c r="M14" i="2"/>
  <c r="L63" i="53"/>
  <c r="K63" i="53" s="1"/>
  <c r="I69" i="53"/>
  <c r="K54" i="1"/>
  <c r="M75" i="7"/>
  <c r="M34" i="7"/>
  <c r="M24" i="7"/>
  <c r="M15" i="7"/>
  <c r="M26" i="7"/>
  <c r="M84" i="7"/>
  <c r="M71" i="7"/>
  <c r="M17" i="7"/>
  <c r="M81" i="7"/>
  <c r="M32" i="7"/>
  <c r="M62" i="7"/>
  <c r="M61" i="7"/>
  <c r="M18" i="7"/>
  <c r="M28" i="7"/>
  <c r="M55" i="7"/>
  <c r="M83" i="7"/>
  <c r="M53" i="7"/>
  <c r="M33" i="7"/>
  <c r="M73" i="7"/>
  <c r="M13" i="7"/>
  <c r="M58" i="7"/>
  <c r="M78" i="7"/>
  <c r="M19" i="7"/>
  <c r="M72" i="7"/>
  <c r="M46" i="7"/>
  <c r="M67" i="7"/>
  <c r="M69" i="7"/>
  <c r="M25" i="7"/>
  <c r="M47" i="7"/>
  <c r="M20" i="7"/>
  <c r="M27" i="7"/>
  <c r="M45" i="7"/>
  <c r="M66" i="7"/>
  <c r="M77" i="7"/>
  <c r="M75" i="11"/>
  <c r="L47" i="53"/>
  <c r="I47" i="53" s="1"/>
  <c r="I13" i="53"/>
  <c r="H84" i="53"/>
  <c r="K47" i="59"/>
  <c r="L84" i="59"/>
  <c r="M28" i="59" s="1"/>
  <c r="C78" i="53"/>
  <c r="E47" i="59"/>
  <c r="E49" i="51"/>
  <c r="K82" i="53"/>
  <c r="C78" i="52"/>
  <c r="I24" i="51"/>
  <c r="M75" i="13"/>
  <c r="M75" i="19"/>
  <c r="K81" i="52"/>
  <c r="M54" i="19"/>
  <c r="E22" i="51"/>
  <c r="E22" i="52"/>
  <c r="E70" i="51"/>
  <c r="F77" i="52"/>
  <c r="C77" i="52" s="1"/>
  <c r="C51" i="51"/>
  <c r="G63" i="25"/>
  <c r="E82" i="32"/>
  <c r="D84" i="53"/>
  <c r="G50" i="53" s="1"/>
  <c r="E34" i="51"/>
  <c r="E63" i="59"/>
  <c r="C54" i="59"/>
  <c r="E54" i="59"/>
  <c r="E18" i="52"/>
  <c r="M52" i="32"/>
  <c r="F75" i="58"/>
  <c r="E75" i="58" s="1"/>
  <c r="I50" i="51"/>
  <c r="K72" i="52"/>
  <c r="C49" i="52"/>
  <c r="C41" i="51"/>
  <c r="C63" i="32"/>
  <c r="I60" i="58"/>
  <c r="E18" i="51"/>
  <c r="E57" i="52"/>
  <c r="E19" i="52"/>
  <c r="E41" i="51"/>
  <c r="C16" i="51"/>
  <c r="I26" i="53"/>
  <c r="I68" i="52"/>
  <c r="L75" i="32"/>
  <c r="I75" i="32" s="1"/>
  <c r="K77" i="51"/>
  <c r="I34" i="51"/>
  <c r="K63" i="32"/>
  <c r="K30" i="51"/>
  <c r="I34" i="52"/>
  <c r="K60" i="53"/>
  <c r="I60" i="53"/>
  <c r="G52" i="32"/>
  <c r="F47" i="53"/>
  <c r="C47" i="53" s="1"/>
  <c r="C58" i="53"/>
  <c r="G51" i="32"/>
  <c r="E15" i="53"/>
  <c r="G49" i="32"/>
  <c r="E75" i="32"/>
  <c r="I38" i="51"/>
  <c r="I18" i="51"/>
  <c r="I66" i="51"/>
  <c r="I68" i="51"/>
  <c r="I54" i="53"/>
  <c r="F20" i="52"/>
  <c r="E20" i="52" s="1"/>
  <c r="F82" i="53"/>
  <c r="E82" i="53" s="1"/>
  <c r="E66" i="51"/>
  <c r="C63" i="58"/>
  <c r="F84" i="32"/>
  <c r="G67" i="32" s="1"/>
  <c r="E52" i="52"/>
  <c r="K38" i="51"/>
  <c r="K13" i="51"/>
  <c r="E55" i="52"/>
  <c r="C75" i="32"/>
  <c r="E47" i="32"/>
  <c r="E70" i="52"/>
  <c r="I51" i="54"/>
  <c r="M33" i="45"/>
  <c r="M61" i="45"/>
  <c r="M27" i="45"/>
  <c r="M24" i="45"/>
  <c r="M22" i="45"/>
  <c r="M77" i="45"/>
  <c r="M75" i="42"/>
  <c r="L75" i="36"/>
  <c r="L84" i="36" s="1"/>
  <c r="M82" i="36" s="1"/>
  <c r="M25" i="45"/>
  <c r="M43" i="45"/>
  <c r="M80" i="45"/>
  <c r="M70" i="45"/>
  <c r="M18" i="45"/>
  <c r="M65" i="39"/>
  <c r="M81" i="39"/>
  <c r="M77" i="39"/>
  <c r="M25" i="39"/>
  <c r="M30" i="39"/>
  <c r="M31" i="39"/>
  <c r="M16" i="39"/>
  <c r="M26" i="39"/>
  <c r="M68" i="39"/>
  <c r="M53" i="39"/>
  <c r="M58" i="39"/>
  <c r="M43" i="39"/>
  <c r="M14" i="39"/>
  <c r="M15" i="39"/>
  <c r="M82" i="39"/>
  <c r="M24" i="39"/>
  <c r="M63" i="39"/>
  <c r="M55" i="39"/>
  <c r="M80" i="39"/>
  <c r="M45" i="39"/>
  <c r="M28" i="39"/>
  <c r="M67" i="39"/>
  <c r="M69" i="39"/>
  <c r="M23" i="39"/>
  <c r="M19" i="39"/>
  <c r="M66" i="39"/>
  <c r="M59" i="39"/>
  <c r="M60" i="39"/>
  <c r="M22" i="39"/>
  <c r="M21" i="39"/>
  <c r="M13" i="39"/>
  <c r="M64" i="39"/>
  <c r="M83" i="39"/>
  <c r="M54" i="39"/>
  <c r="M46" i="39"/>
  <c r="M34" i="39"/>
  <c r="M20" i="39"/>
  <c r="M61" i="39"/>
  <c r="M84" i="39"/>
  <c r="M72" i="39"/>
  <c r="M32" i="39"/>
  <c r="M73" i="39"/>
  <c r="M62" i="39"/>
  <c r="M29" i="39"/>
  <c r="M70" i="39"/>
  <c r="M17" i="39"/>
  <c r="M71" i="39"/>
  <c r="M78" i="39"/>
  <c r="M75" i="39"/>
  <c r="M27" i="39"/>
  <c r="M33" i="39"/>
  <c r="M18" i="39"/>
  <c r="M57" i="39"/>
  <c r="M63" i="45"/>
  <c r="M17" i="45"/>
  <c r="M14" i="45"/>
  <c r="M64" i="45"/>
  <c r="M53" i="45"/>
  <c r="M66" i="45"/>
  <c r="M29" i="38"/>
  <c r="M22" i="38"/>
  <c r="M84" i="38"/>
  <c r="M61" i="38"/>
  <c r="M16" i="38"/>
  <c r="M62" i="38"/>
  <c r="M59" i="38"/>
  <c r="M63" i="38"/>
  <c r="M23" i="38"/>
  <c r="M65" i="38"/>
  <c r="M17" i="38"/>
  <c r="M83" i="38"/>
  <c r="M73" i="38"/>
  <c r="M60" i="38"/>
  <c r="M18" i="38"/>
  <c r="M69" i="38"/>
  <c r="M43" i="38"/>
  <c r="M27" i="38"/>
  <c r="M68" i="38"/>
  <c r="M33" i="38"/>
  <c r="M46" i="38"/>
  <c r="M53" i="38"/>
  <c r="M72" i="38"/>
  <c r="M21" i="38"/>
  <c r="M55" i="38"/>
  <c r="M80" i="38"/>
  <c r="M34" i="38"/>
  <c r="M30" i="38"/>
  <c r="M66" i="38"/>
  <c r="M19" i="38"/>
  <c r="M25" i="38"/>
  <c r="M64" i="38"/>
  <c r="M78" i="38"/>
  <c r="M24" i="38"/>
  <c r="M15" i="38"/>
  <c r="M70" i="38"/>
  <c r="M32" i="38"/>
  <c r="M71" i="38"/>
  <c r="M13" i="38"/>
  <c r="M77" i="38"/>
  <c r="M14" i="38"/>
  <c r="M81" i="38"/>
  <c r="M26" i="38"/>
  <c r="M45" i="38"/>
  <c r="M28" i="38"/>
  <c r="M82" i="38"/>
  <c r="M58" i="38"/>
  <c r="M54" i="38"/>
  <c r="M57" i="38"/>
  <c r="M31" i="38"/>
  <c r="M67" i="38"/>
  <c r="M20" i="38"/>
  <c r="M69" i="45"/>
  <c r="M73" i="45"/>
  <c r="M62" i="45"/>
  <c r="M46" i="45"/>
  <c r="M83" i="45"/>
  <c r="M75" i="45"/>
  <c r="M30" i="45"/>
  <c r="M75" i="62"/>
  <c r="M55" i="62"/>
  <c r="M23" i="62"/>
  <c r="M53" i="62"/>
  <c r="M19" i="62"/>
  <c r="M21" i="62"/>
  <c r="M33" i="62"/>
  <c r="M32" i="62"/>
  <c r="M68" i="62"/>
  <c r="M58" i="62"/>
  <c r="M30" i="62"/>
  <c r="M65" i="62"/>
  <c r="M84" i="62"/>
  <c r="M69" i="62"/>
  <c r="M18" i="62"/>
  <c r="M80" i="62"/>
  <c r="M17" i="62"/>
  <c r="M78" i="62"/>
  <c r="M45" i="62"/>
  <c r="M25" i="62"/>
  <c r="M61" i="62"/>
  <c r="M27" i="62"/>
  <c r="M63" i="62"/>
  <c r="M34" i="62"/>
  <c r="M16" i="62"/>
  <c r="M62" i="62"/>
  <c r="M13" i="62"/>
  <c r="M22" i="62"/>
  <c r="M72" i="62"/>
  <c r="M73" i="62"/>
  <c r="M81" i="62"/>
  <c r="M71" i="62"/>
  <c r="M24" i="62"/>
  <c r="M67" i="62"/>
  <c r="M15" i="62"/>
  <c r="M46" i="62"/>
  <c r="M70" i="62"/>
  <c r="M60" i="62"/>
  <c r="M57" i="62"/>
  <c r="M43" i="62"/>
  <c r="M29" i="62"/>
  <c r="M59" i="62"/>
  <c r="M26" i="62"/>
  <c r="M83" i="62"/>
  <c r="M14" i="62"/>
  <c r="M64" i="62"/>
  <c r="M77" i="62"/>
  <c r="M28" i="62"/>
  <c r="M31" i="62"/>
  <c r="M82" i="62"/>
  <c r="M20" i="62"/>
  <c r="M66" i="62"/>
  <c r="M31" i="45"/>
  <c r="M23" i="45"/>
  <c r="M72" i="45"/>
  <c r="M32" i="45"/>
  <c r="M21" i="45"/>
  <c r="M34" i="45"/>
  <c r="M47" i="39"/>
  <c r="M28" i="45"/>
  <c r="M67" i="45"/>
  <c r="M13" i="45"/>
  <c r="M15" i="45"/>
  <c r="M26" i="45"/>
  <c r="M68" i="45"/>
  <c r="M60" i="45"/>
  <c r="M45" i="45"/>
  <c r="M54" i="45"/>
  <c r="M43" i="37"/>
  <c r="M77" i="37"/>
  <c r="M69" i="37"/>
  <c r="M55" i="37"/>
  <c r="M78" i="37"/>
  <c r="M65" i="37"/>
  <c r="M45" i="37"/>
  <c r="M28" i="37"/>
  <c r="M33" i="37"/>
  <c r="M19" i="37"/>
  <c r="M17" i="37"/>
  <c r="M13" i="37"/>
  <c r="M63" i="37"/>
  <c r="M59" i="37"/>
  <c r="M72" i="37"/>
  <c r="M70" i="37"/>
  <c r="M32" i="37"/>
  <c r="M60" i="37"/>
  <c r="M31" i="37"/>
  <c r="M27" i="37"/>
  <c r="M64" i="37"/>
  <c r="M14" i="37"/>
  <c r="M67" i="37"/>
  <c r="M71" i="37"/>
  <c r="M25" i="37"/>
  <c r="M24" i="37"/>
  <c r="M26" i="37"/>
  <c r="M15" i="37"/>
  <c r="M84" i="37"/>
  <c r="M62" i="37"/>
  <c r="M53" i="37"/>
  <c r="M18" i="37"/>
  <c r="M34" i="37"/>
  <c r="M66" i="37"/>
  <c r="M81" i="37"/>
  <c r="M23" i="37"/>
  <c r="M83" i="37"/>
  <c r="M54" i="37"/>
  <c r="M46" i="37"/>
  <c r="M22" i="37"/>
  <c r="M61" i="37"/>
  <c r="M73" i="37"/>
  <c r="M20" i="37"/>
  <c r="M16" i="37"/>
  <c r="M75" i="37"/>
  <c r="M58" i="37"/>
  <c r="M30" i="37"/>
  <c r="M68" i="37"/>
  <c r="M80" i="37"/>
  <c r="M57" i="37"/>
  <c r="M21" i="37"/>
  <c r="M29" i="37"/>
  <c r="M47" i="45"/>
  <c r="C63" i="59"/>
  <c r="C59" i="52"/>
  <c r="C26" i="52"/>
  <c r="E27" i="51"/>
  <c r="E33" i="51"/>
  <c r="K16" i="51"/>
  <c r="M23" i="7"/>
  <c r="M29" i="7"/>
  <c r="M14" i="7"/>
  <c r="M59" i="7"/>
  <c r="M30" i="7"/>
  <c r="M82" i="7"/>
  <c r="M21" i="7"/>
  <c r="M80" i="7"/>
  <c r="M43" i="7"/>
  <c r="F84" i="59"/>
  <c r="G75" i="59" s="1"/>
  <c r="E75" i="59"/>
  <c r="C75" i="59"/>
  <c r="E61" i="51"/>
  <c r="F63" i="53"/>
  <c r="F75" i="53" s="1"/>
  <c r="C75" i="53" s="1"/>
  <c r="E82" i="59"/>
  <c r="B84" i="53"/>
  <c r="C68" i="52"/>
  <c r="C15" i="52"/>
  <c r="C82" i="59"/>
  <c r="D82" i="52"/>
  <c r="G82" i="7"/>
  <c r="C77" i="53"/>
  <c r="I35" i="51"/>
  <c r="M13" i="16"/>
  <c r="M20" i="16"/>
  <c r="M32" i="16"/>
  <c r="M84" i="16"/>
  <c r="M81" i="16"/>
  <c r="M25" i="16"/>
  <c r="M63" i="16"/>
  <c r="M14" i="16"/>
  <c r="M43" i="16"/>
  <c r="M16" i="16"/>
  <c r="M64" i="16"/>
  <c r="M78" i="16"/>
  <c r="M77" i="16"/>
  <c r="M67" i="16"/>
  <c r="M62" i="16"/>
  <c r="M53" i="16"/>
  <c r="M28" i="16"/>
  <c r="M46" i="16"/>
  <c r="M23" i="16"/>
  <c r="M17" i="16"/>
  <c r="M59" i="16"/>
  <c r="M31" i="16"/>
  <c r="M54" i="16"/>
  <c r="M83" i="16"/>
  <c r="M60" i="16"/>
  <c r="M71" i="16"/>
  <c r="M15" i="16"/>
  <c r="M24" i="16"/>
  <c r="M33" i="16"/>
  <c r="M70" i="16"/>
  <c r="M21" i="16"/>
  <c r="M68" i="16"/>
  <c r="M22" i="16"/>
  <c r="M26" i="16"/>
  <c r="M57" i="16"/>
  <c r="M72" i="16"/>
  <c r="M34" i="16"/>
  <c r="M65" i="16"/>
  <c r="M45" i="16"/>
  <c r="M73" i="16"/>
  <c r="M19" i="16"/>
  <c r="M61" i="16"/>
  <c r="M29" i="16"/>
  <c r="M55" i="16"/>
  <c r="M30" i="16"/>
  <c r="M18" i="16"/>
  <c r="M58" i="16"/>
  <c r="M66" i="16"/>
  <c r="M27" i="16"/>
  <c r="M80" i="16"/>
  <c r="M75" i="16"/>
  <c r="M69" i="16"/>
  <c r="I21" i="54"/>
  <c r="M35" i="51"/>
  <c r="M82" i="13"/>
  <c r="I74" i="52"/>
  <c r="M46" i="13"/>
  <c r="M72" i="13"/>
  <c r="M34" i="13"/>
  <c r="M71" i="13"/>
  <c r="M53" i="13"/>
  <c r="M80" i="13"/>
  <c r="M19" i="13"/>
  <c r="M84" i="13"/>
  <c r="M24" i="13"/>
  <c r="M69" i="13"/>
  <c r="M83" i="13"/>
  <c r="M32" i="13"/>
  <c r="M17" i="13"/>
  <c r="M55" i="13"/>
  <c r="M14" i="13"/>
  <c r="M43" i="13"/>
  <c r="M67" i="13"/>
  <c r="M23" i="13"/>
  <c r="M61" i="13"/>
  <c r="M70" i="13"/>
  <c r="M27" i="13"/>
  <c r="M66" i="13"/>
  <c r="M81" i="13"/>
  <c r="M77" i="13"/>
  <c r="M31" i="13"/>
  <c r="M20" i="13"/>
  <c r="M45" i="13"/>
  <c r="M57" i="13"/>
  <c r="M59" i="13"/>
  <c r="M62" i="13"/>
  <c r="M16" i="13"/>
  <c r="M63" i="13"/>
  <c r="M15" i="13"/>
  <c r="M33" i="13"/>
  <c r="M18" i="13"/>
  <c r="M22" i="13"/>
  <c r="M25" i="13"/>
  <c r="M13" i="13"/>
  <c r="M64" i="13"/>
  <c r="M65" i="13"/>
  <c r="M58" i="13"/>
  <c r="M60" i="13"/>
  <c r="M68" i="13"/>
  <c r="M29" i="13"/>
  <c r="M26" i="13"/>
  <c r="M28" i="13"/>
  <c r="M78" i="13"/>
  <c r="M73" i="13"/>
  <c r="M54" i="13"/>
  <c r="M30" i="13"/>
  <c r="M21" i="13"/>
  <c r="M47" i="18"/>
  <c r="M69" i="18"/>
  <c r="M20" i="18"/>
  <c r="M16" i="18"/>
  <c r="M53" i="18"/>
  <c r="M61" i="18"/>
  <c r="M58" i="18"/>
  <c r="M31" i="18"/>
  <c r="M23" i="18"/>
  <c r="M29" i="18"/>
  <c r="M65" i="18"/>
  <c r="M46" i="18"/>
  <c r="M28" i="18"/>
  <c r="M81" i="18"/>
  <c r="M77" i="18"/>
  <c r="M45" i="18"/>
  <c r="M21" i="18"/>
  <c r="M25" i="18"/>
  <c r="M22" i="18"/>
  <c r="M19" i="18"/>
  <c r="M34" i="18"/>
  <c r="M32" i="18"/>
  <c r="M66" i="18"/>
  <c r="M17" i="18"/>
  <c r="M72" i="18"/>
  <c r="M62" i="18"/>
  <c r="M14" i="18"/>
  <c r="M26" i="18"/>
  <c r="M67" i="18"/>
  <c r="M70" i="18"/>
  <c r="M80" i="18"/>
  <c r="M15" i="18"/>
  <c r="M55" i="18"/>
  <c r="M83" i="18"/>
  <c r="M75" i="18"/>
  <c r="M64" i="18"/>
  <c r="M59" i="18"/>
  <c r="M13" i="18"/>
  <c r="M73" i="18"/>
  <c r="M43" i="18"/>
  <c r="M30" i="18"/>
  <c r="M84" i="18"/>
  <c r="M24" i="18"/>
  <c r="M71" i="18"/>
  <c r="M27" i="18"/>
  <c r="M82" i="18"/>
  <c r="M57" i="18"/>
  <c r="M18" i="18"/>
  <c r="M78" i="18"/>
  <c r="M63" i="18"/>
  <c r="M33" i="18"/>
  <c r="M60" i="18"/>
  <c r="M68" i="18"/>
  <c r="I69" i="51"/>
  <c r="I32" i="54"/>
  <c r="M74" i="52"/>
  <c r="I52" i="51"/>
  <c r="M21" i="11"/>
  <c r="M68" i="11"/>
  <c r="M60" i="11"/>
  <c r="M61" i="11"/>
  <c r="M33" i="11"/>
  <c r="M84" i="11"/>
  <c r="M72" i="11"/>
  <c r="M20" i="11"/>
  <c r="M64" i="11"/>
  <c r="M83" i="11"/>
  <c r="M31" i="11"/>
  <c r="M18" i="11"/>
  <c r="M17" i="11"/>
  <c r="M69" i="11"/>
  <c r="M71" i="11"/>
  <c r="M22" i="11"/>
  <c r="M66" i="11"/>
  <c r="M23" i="11"/>
  <c r="M29" i="11"/>
  <c r="M63" i="11"/>
  <c r="M77" i="11"/>
  <c r="M28" i="11"/>
  <c r="M30" i="11"/>
  <c r="M14" i="11"/>
  <c r="M43" i="11"/>
  <c r="M46" i="11"/>
  <c r="M82" i="11"/>
  <c r="M25" i="11"/>
  <c r="M34" i="11"/>
  <c r="M27" i="11"/>
  <c r="M13" i="11"/>
  <c r="M15" i="11"/>
  <c r="M55" i="11"/>
  <c r="M67" i="11"/>
  <c r="M59" i="11"/>
  <c r="M80" i="11"/>
  <c r="M26" i="11"/>
  <c r="M58" i="11"/>
  <c r="M53" i="11"/>
  <c r="M78" i="11"/>
  <c r="M57" i="11"/>
  <c r="M32" i="11"/>
  <c r="M19" i="11"/>
  <c r="M47" i="11"/>
  <c r="M73" i="11"/>
  <c r="M81" i="11"/>
  <c r="M70" i="11"/>
  <c r="M16" i="11"/>
  <c r="M62" i="11"/>
  <c r="M24" i="11"/>
  <c r="M65" i="11"/>
  <c r="M45" i="11"/>
  <c r="M47" i="16"/>
  <c r="K47" i="20"/>
  <c r="M54" i="18"/>
  <c r="M19" i="19"/>
  <c r="M22" i="19"/>
  <c r="M65" i="19"/>
  <c r="M25" i="19"/>
  <c r="M62" i="19"/>
  <c r="M58" i="19"/>
  <c r="M33" i="19"/>
  <c r="M45" i="19"/>
  <c r="M80" i="19"/>
  <c r="M60" i="19"/>
  <c r="M28" i="19"/>
  <c r="M43" i="19"/>
  <c r="M70" i="19"/>
  <c r="M69" i="19"/>
  <c r="M13" i="19"/>
  <c r="M84" i="19"/>
  <c r="M16" i="19"/>
  <c r="M72" i="19"/>
  <c r="M17" i="19"/>
  <c r="M24" i="19"/>
  <c r="M34" i="19"/>
  <c r="M18" i="19"/>
  <c r="M73" i="19"/>
  <c r="M61" i="19"/>
  <c r="M26" i="19"/>
  <c r="M77" i="19"/>
  <c r="M57" i="19"/>
  <c r="M23" i="19"/>
  <c r="M64" i="19"/>
  <c r="M53" i="19"/>
  <c r="M81" i="19"/>
  <c r="M14" i="19"/>
  <c r="M83" i="19"/>
  <c r="M68" i="19"/>
  <c r="M55" i="19"/>
  <c r="M27" i="19"/>
  <c r="M63" i="19"/>
  <c r="M15" i="19"/>
  <c r="M20" i="19"/>
  <c r="M32" i="19"/>
  <c r="M46" i="19"/>
  <c r="M31" i="19"/>
  <c r="M67" i="19"/>
  <c r="M66" i="19"/>
  <c r="M21" i="19"/>
  <c r="M47" i="19"/>
  <c r="M30" i="19"/>
  <c r="M71" i="19"/>
  <c r="M29" i="19"/>
  <c r="M78" i="19"/>
  <c r="M59" i="19"/>
  <c r="C54" i="20"/>
  <c r="G80" i="17"/>
  <c r="G58" i="17"/>
  <c r="G24" i="17"/>
  <c r="G16" i="17"/>
  <c r="G83" i="17"/>
  <c r="G20" i="17"/>
  <c r="G33" i="17"/>
  <c r="G18" i="17"/>
  <c r="G77" i="17"/>
  <c r="G17" i="17"/>
  <c r="G61" i="17"/>
  <c r="G34" i="17"/>
  <c r="G54" i="17"/>
  <c r="G21" i="17"/>
  <c r="G71" i="17"/>
  <c r="G23" i="17"/>
  <c r="G68" i="17"/>
  <c r="G70" i="17"/>
  <c r="G14" i="17"/>
  <c r="G30" i="17"/>
  <c r="G55" i="17"/>
  <c r="G46" i="17"/>
  <c r="G81" i="17"/>
  <c r="G63" i="17"/>
  <c r="G67" i="17"/>
  <c r="G59" i="17"/>
  <c r="G13" i="17"/>
  <c r="G62" i="17"/>
  <c r="G45" i="17"/>
  <c r="G29" i="17"/>
  <c r="G64" i="17"/>
  <c r="G82" i="17"/>
  <c r="G66" i="17"/>
  <c r="G26" i="17"/>
  <c r="G84" i="17"/>
  <c r="G28" i="17"/>
  <c r="G60" i="17"/>
  <c r="G43" i="17"/>
  <c r="G53" i="17"/>
  <c r="G69" i="17"/>
  <c r="G22" i="17"/>
  <c r="G78" i="17"/>
  <c r="G25" i="17"/>
  <c r="G27" i="17"/>
  <c r="G72" i="17"/>
  <c r="G19" i="17"/>
  <c r="G32" i="17"/>
  <c r="G47" i="17"/>
  <c r="G15" i="17"/>
  <c r="G73" i="17"/>
  <c r="G65" i="17"/>
  <c r="G57" i="17"/>
  <c r="G31" i="17"/>
  <c r="E51" i="54"/>
  <c r="E63" i="20"/>
  <c r="G39" i="14"/>
  <c r="G30" i="14"/>
  <c r="G20" i="14"/>
  <c r="G33" i="14"/>
  <c r="G63" i="14"/>
  <c r="G15" i="14"/>
  <c r="G28" i="14"/>
  <c r="G34" i="14"/>
  <c r="G65" i="14"/>
  <c r="G18" i="14"/>
  <c r="G25" i="14"/>
  <c r="G46" i="14"/>
  <c r="G70" i="14"/>
  <c r="G78" i="14"/>
  <c r="G44" i="14"/>
  <c r="G74" i="14"/>
  <c r="G26" i="14"/>
  <c r="G62" i="14"/>
  <c r="G54" i="14"/>
  <c r="G27" i="14"/>
  <c r="G47" i="14"/>
  <c r="G68" i="14"/>
  <c r="G53" i="14"/>
  <c r="G40" i="14"/>
  <c r="G71" i="14"/>
  <c r="G84" i="14"/>
  <c r="G69" i="14"/>
  <c r="G23" i="14"/>
  <c r="G19" i="14"/>
  <c r="G81" i="14"/>
  <c r="G57" i="14"/>
  <c r="G50" i="14"/>
  <c r="G31" i="14"/>
  <c r="G41" i="14"/>
  <c r="G52" i="14"/>
  <c r="G59" i="14"/>
  <c r="G22" i="14"/>
  <c r="G67" i="14"/>
  <c r="G64" i="14"/>
  <c r="G73" i="14"/>
  <c r="G35" i="14"/>
  <c r="G55" i="14"/>
  <c r="G51" i="14"/>
  <c r="G24" i="14"/>
  <c r="G17" i="14"/>
  <c r="G82" i="14"/>
  <c r="G61" i="14"/>
  <c r="G38" i="14"/>
  <c r="G49" i="14"/>
  <c r="G72" i="14"/>
  <c r="G14" i="14"/>
  <c r="G16" i="14"/>
  <c r="G80" i="14"/>
  <c r="G43" i="14"/>
  <c r="G32" i="14"/>
  <c r="G60" i="14"/>
  <c r="G83" i="14"/>
  <c r="G77" i="14"/>
  <c r="G13" i="14"/>
  <c r="G66" i="14"/>
  <c r="G58" i="14"/>
  <c r="G29" i="14"/>
  <c r="G21" i="14"/>
  <c r="G45" i="14"/>
  <c r="C66" i="53"/>
  <c r="E66" i="53"/>
  <c r="G75" i="14"/>
  <c r="M47" i="30"/>
  <c r="M67" i="30"/>
  <c r="M62" i="30"/>
  <c r="M63" i="30"/>
  <c r="M23" i="30"/>
  <c r="M14" i="30"/>
  <c r="M69" i="30"/>
  <c r="M58" i="30"/>
  <c r="M27" i="30"/>
  <c r="M77" i="30"/>
  <c r="M80" i="30"/>
  <c r="M43" i="30"/>
  <c r="M33" i="30"/>
  <c r="M81" i="30"/>
  <c r="M31" i="30"/>
  <c r="M34" i="30"/>
  <c r="M19" i="30"/>
  <c r="M29" i="30"/>
  <c r="M13" i="30"/>
  <c r="M28" i="30"/>
  <c r="M25" i="30"/>
  <c r="M57" i="30"/>
  <c r="M15" i="30"/>
  <c r="M82" i="30"/>
  <c r="M71" i="30"/>
  <c r="M66" i="30"/>
  <c r="M32" i="30"/>
  <c r="M68" i="30"/>
  <c r="M53" i="30"/>
  <c r="M54" i="30"/>
  <c r="M70" i="30"/>
  <c r="M26" i="30"/>
  <c r="M59" i="30"/>
  <c r="M22" i="30"/>
  <c r="M84" i="30"/>
  <c r="M20" i="30"/>
  <c r="M18" i="30"/>
  <c r="M21" i="30"/>
  <c r="M78" i="30"/>
  <c r="M30" i="30"/>
  <c r="M60" i="30"/>
  <c r="M16" i="30"/>
  <c r="M24" i="30"/>
  <c r="M46" i="30"/>
  <c r="M45" i="30"/>
  <c r="M64" i="30"/>
  <c r="M55" i="30"/>
  <c r="M72" i="30"/>
  <c r="M17" i="30"/>
  <c r="M65" i="30"/>
  <c r="M61" i="30"/>
  <c r="M73" i="30"/>
  <c r="M83" i="30"/>
  <c r="M53" i="26"/>
  <c r="M33" i="26"/>
  <c r="M55" i="26"/>
  <c r="M13" i="26"/>
  <c r="M69" i="26"/>
  <c r="M82" i="26"/>
  <c r="M70" i="26"/>
  <c r="M34" i="26"/>
  <c r="M59" i="26"/>
  <c r="M54" i="26"/>
  <c r="M46" i="26"/>
  <c r="M30" i="26"/>
  <c r="M22" i="26"/>
  <c r="M66" i="26"/>
  <c r="M17" i="26"/>
  <c r="M84" i="26"/>
  <c r="M26" i="26"/>
  <c r="M57" i="26"/>
  <c r="M81" i="26"/>
  <c r="M61" i="26"/>
  <c r="M29" i="26"/>
  <c r="M77" i="26"/>
  <c r="M21" i="26"/>
  <c r="M62" i="26"/>
  <c r="M27" i="26"/>
  <c r="M58" i="26"/>
  <c r="M20" i="26"/>
  <c r="M60" i="26"/>
  <c r="M67" i="26"/>
  <c r="M18" i="26"/>
  <c r="M78" i="26"/>
  <c r="M68" i="26"/>
  <c r="M80" i="26"/>
  <c r="M28" i="26"/>
  <c r="M19" i="26"/>
  <c r="M73" i="26"/>
  <c r="M23" i="26"/>
  <c r="M31" i="26"/>
  <c r="M32" i="26"/>
  <c r="M25" i="26"/>
  <c r="M63" i="26"/>
  <c r="M65" i="26"/>
  <c r="M71" i="26"/>
  <c r="M83" i="26"/>
  <c r="M16" i="26"/>
  <c r="M24" i="26"/>
  <c r="M15" i="26"/>
  <c r="M45" i="26"/>
  <c r="M72" i="26"/>
  <c r="M64" i="26"/>
  <c r="M14" i="26"/>
  <c r="M43" i="26"/>
  <c r="M82" i="22"/>
  <c r="M25" i="22"/>
  <c r="M64" i="22"/>
  <c r="M15" i="22"/>
  <c r="M45" i="22"/>
  <c r="M19" i="22"/>
  <c r="M58" i="22"/>
  <c r="M60" i="22"/>
  <c r="M43" i="22"/>
  <c r="M65" i="22"/>
  <c r="M16" i="22"/>
  <c r="M59" i="22"/>
  <c r="M17" i="22"/>
  <c r="M73" i="22"/>
  <c r="M63" i="22"/>
  <c r="M31" i="22"/>
  <c r="M14" i="22"/>
  <c r="M57" i="22"/>
  <c r="M18" i="22"/>
  <c r="M46" i="22"/>
  <c r="M83" i="22"/>
  <c r="M71" i="22"/>
  <c r="M84" i="22"/>
  <c r="M53" i="22"/>
  <c r="M24" i="22"/>
  <c r="M23" i="22"/>
  <c r="M78" i="22"/>
  <c r="M26" i="22"/>
  <c r="M28" i="22"/>
  <c r="M70" i="22"/>
  <c r="M27" i="22"/>
  <c r="M32" i="22"/>
  <c r="M77" i="22"/>
  <c r="M33" i="22"/>
  <c r="M13" i="22"/>
  <c r="M20" i="22"/>
  <c r="M67" i="22"/>
  <c r="M66" i="22"/>
  <c r="M62" i="22"/>
  <c r="M61" i="22"/>
  <c r="M72" i="22"/>
  <c r="M55" i="22"/>
  <c r="M29" i="22"/>
  <c r="M75" i="22"/>
  <c r="M69" i="22"/>
  <c r="M68" i="22"/>
  <c r="M80" i="22"/>
  <c r="M22" i="22"/>
  <c r="M30" i="22"/>
  <c r="M34" i="22"/>
  <c r="M21" i="22"/>
  <c r="M54" i="22"/>
  <c r="M81" i="22"/>
  <c r="M50" i="32"/>
  <c r="M47" i="22"/>
  <c r="K20" i="51"/>
  <c r="M47" i="26"/>
  <c r="M31" i="31"/>
  <c r="M64" i="31"/>
  <c r="M14" i="31"/>
  <c r="M18" i="31"/>
  <c r="M57" i="31"/>
  <c r="M27" i="31"/>
  <c r="M80" i="31"/>
  <c r="M46" i="31"/>
  <c r="M63" i="31"/>
  <c r="M62" i="31"/>
  <c r="M28" i="31"/>
  <c r="M13" i="31"/>
  <c r="M72" i="31"/>
  <c r="M26" i="31"/>
  <c r="M34" i="31"/>
  <c r="M30" i="31"/>
  <c r="M32" i="31"/>
  <c r="M20" i="31"/>
  <c r="M22" i="31"/>
  <c r="M68" i="31"/>
  <c r="M29" i="31"/>
  <c r="M61" i="31"/>
  <c r="M78" i="31"/>
  <c r="M77" i="31"/>
  <c r="M23" i="31"/>
  <c r="M84" i="31"/>
  <c r="M17" i="31"/>
  <c r="M65" i="31"/>
  <c r="M21" i="31"/>
  <c r="M43" i="31"/>
  <c r="M58" i="31"/>
  <c r="M53" i="31"/>
  <c r="M59" i="31"/>
  <c r="M60" i="31"/>
  <c r="M66" i="31"/>
  <c r="M67" i="31"/>
  <c r="M73" i="31"/>
  <c r="M69" i="31"/>
  <c r="M71" i="31"/>
  <c r="M33" i="31"/>
  <c r="M19" i="31"/>
  <c r="M16" i="31"/>
  <c r="M24" i="31"/>
  <c r="M15" i="31"/>
  <c r="M70" i="31"/>
  <c r="M54" i="31"/>
  <c r="M45" i="31"/>
  <c r="M55" i="31"/>
  <c r="M82" i="31"/>
  <c r="M25" i="31"/>
  <c r="M47" i="31"/>
  <c r="M81" i="31"/>
  <c r="M83" i="31"/>
  <c r="M51" i="32"/>
  <c r="F84" i="22"/>
  <c r="G75" i="22" s="1"/>
  <c r="E59" i="53"/>
  <c r="C59" i="53"/>
  <c r="E54" i="32"/>
  <c r="E63" i="32"/>
  <c r="G82" i="25"/>
  <c r="F84" i="26"/>
  <c r="G75" i="26" s="1"/>
  <c r="G83" i="25"/>
  <c r="G53" i="25"/>
  <c r="G34" i="25"/>
  <c r="G61" i="25"/>
  <c r="G66" i="25"/>
  <c r="G15" i="25"/>
  <c r="G55" i="25"/>
  <c r="G43" i="25"/>
  <c r="G18" i="25"/>
  <c r="G65" i="25"/>
  <c r="G27" i="25"/>
  <c r="G57" i="25"/>
  <c r="G13" i="25"/>
  <c r="G80" i="25"/>
  <c r="G72" i="25"/>
  <c r="G17" i="25"/>
  <c r="G58" i="25"/>
  <c r="G78" i="25"/>
  <c r="G71" i="25"/>
  <c r="G29" i="25"/>
  <c r="G25" i="25"/>
  <c r="G24" i="25"/>
  <c r="G77" i="25"/>
  <c r="G16" i="25"/>
  <c r="G23" i="25"/>
  <c r="G67" i="25"/>
  <c r="G84" i="25"/>
  <c r="G22" i="25"/>
  <c r="G33" i="25"/>
  <c r="G64" i="25"/>
  <c r="G62" i="25"/>
  <c r="G30" i="25"/>
  <c r="G14" i="25"/>
  <c r="G46" i="25"/>
  <c r="G45" i="25"/>
  <c r="G73" i="25"/>
  <c r="G68" i="25"/>
  <c r="G21" i="25"/>
  <c r="G59" i="25"/>
  <c r="G28" i="25"/>
  <c r="G54" i="25"/>
  <c r="G26" i="25"/>
  <c r="G70" i="25"/>
  <c r="G60" i="25"/>
  <c r="G32" i="25"/>
  <c r="G19" i="25"/>
  <c r="G69" i="25"/>
  <c r="G31" i="25"/>
  <c r="G81" i="25"/>
  <c r="G20" i="25"/>
  <c r="E67" i="53"/>
  <c r="C67" i="53"/>
  <c r="G68" i="23"/>
  <c r="G23" i="23"/>
  <c r="G67" i="23"/>
  <c r="G64" i="23"/>
  <c r="G29" i="23"/>
  <c r="G58" i="23"/>
  <c r="G26" i="23"/>
  <c r="G80" i="23"/>
  <c r="G60" i="23"/>
  <c r="G70" i="23"/>
  <c r="G14" i="23"/>
  <c r="G72" i="23"/>
  <c r="G30" i="23"/>
  <c r="G71" i="23"/>
  <c r="G32" i="23"/>
  <c r="G22" i="23"/>
  <c r="G59" i="23"/>
  <c r="G28" i="23"/>
  <c r="G21" i="23"/>
  <c r="G62" i="23"/>
  <c r="G84" i="23"/>
  <c r="G78" i="23"/>
  <c r="G34" i="23"/>
  <c r="G31" i="23"/>
  <c r="G27" i="23"/>
  <c r="G18" i="23"/>
  <c r="G81" i="23"/>
  <c r="G43" i="23"/>
  <c r="G33" i="23"/>
  <c r="G57" i="23"/>
  <c r="G19" i="23"/>
  <c r="G69" i="23"/>
  <c r="G15" i="23"/>
  <c r="G13" i="23"/>
  <c r="G55" i="23"/>
  <c r="G20" i="23"/>
  <c r="G83" i="23"/>
  <c r="G77" i="23"/>
  <c r="G24" i="23"/>
  <c r="G75" i="23"/>
  <c r="G46" i="23"/>
  <c r="G65" i="23"/>
  <c r="G45" i="23"/>
  <c r="G61" i="23"/>
  <c r="G73" i="23"/>
  <c r="G63" i="23"/>
  <c r="G17" i="23"/>
  <c r="G66" i="23"/>
  <c r="G16" i="23"/>
  <c r="G25" i="23"/>
  <c r="G53" i="23"/>
  <c r="E43" i="53"/>
  <c r="F84" i="27"/>
  <c r="G82" i="23"/>
  <c r="G54" i="23"/>
  <c r="G13" i="24"/>
  <c r="G59" i="24"/>
  <c r="G21" i="24"/>
  <c r="G26" i="24"/>
  <c r="G29" i="24"/>
  <c r="G83" i="24"/>
  <c r="G54" i="24"/>
  <c r="G20" i="24"/>
  <c r="G32" i="24"/>
  <c r="G30" i="24"/>
  <c r="G68" i="24"/>
  <c r="G62" i="24"/>
  <c r="G84" i="24"/>
  <c r="G15" i="24"/>
  <c r="G64" i="24"/>
  <c r="G24" i="24"/>
  <c r="G65" i="24"/>
  <c r="G43" i="24"/>
  <c r="G73" i="24"/>
  <c r="G45" i="24"/>
  <c r="G14" i="24"/>
  <c r="G81" i="24"/>
  <c r="G19" i="24"/>
  <c r="G58" i="24"/>
  <c r="G23" i="24"/>
  <c r="G22" i="24"/>
  <c r="G70" i="24"/>
  <c r="G71" i="24"/>
  <c r="G60" i="24"/>
  <c r="G31" i="24"/>
  <c r="G80" i="24"/>
  <c r="G69" i="24"/>
  <c r="G28" i="24"/>
  <c r="G16" i="24"/>
  <c r="G72" i="24"/>
  <c r="G34" i="24"/>
  <c r="G53" i="24"/>
  <c r="G18" i="24"/>
  <c r="G55" i="24"/>
  <c r="G63" i="24"/>
  <c r="G17" i="24"/>
  <c r="G25" i="24"/>
  <c r="G66" i="24"/>
  <c r="G61" i="24"/>
  <c r="G46" i="24"/>
  <c r="G77" i="24"/>
  <c r="G33" i="24"/>
  <c r="G27" i="24"/>
  <c r="G67" i="24"/>
  <c r="G78" i="24"/>
  <c r="G57" i="24"/>
  <c r="G75" i="25"/>
  <c r="G38" i="51"/>
  <c r="G75" i="34"/>
  <c r="C77" i="51"/>
  <c r="G14" i="33"/>
  <c r="G32" i="33"/>
  <c r="G62" i="33"/>
  <c r="G24" i="33"/>
  <c r="G67" i="33"/>
  <c r="F75" i="60"/>
  <c r="E75" i="60" s="1"/>
  <c r="G75" i="33"/>
  <c r="G47" i="34"/>
  <c r="G13" i="34"/>
  <c r="G26" i="34"/>
  <c r="G21" i="34"/>
  <c r="G23" i="34"/>
  <c r="G61" i="34"/>
  <c r="G68" i="34"/>
  <c r="G60" i="34"/>
  <c r="G78" i="34"/>
  <c r="G19" i="34"/>
  <c r="G69" i="34"/>
  <c r="G70" i="34"/>
  <c r="G17" i="34"/>
  <c r="G59" i="34"/>
  <c r="G16" i="34"/>
  <c r="G58" i="34"/>
  <c r="G77" i="34"/>
  <c r="G33" i="34"/>
  <c r="G80" i="34"/>
  <c r="G43" i="34"/>
  <c r="G81" i="34"/>
  <c r="G14" i="34"/>
  <c r="G66" i="34"/>
  <c r="G55" i="34"/>
  <c r="G25" i="34"/>
  <c r="G45" i="34"/>
  <c r="G84" i="34"/>
  <c r="G64" i="34"/>
  <c r="G83" i="34"/>
  <c r="G24" i="34"/>
  <c r="G30" i="34"/>
  <c r="G72" i="34"/>
  <c r="G32" i="34"/>
  <c r="G57" i="34"/>
  <c r="G15" i="34"/>
  <c r="G18" i="34"/>
  <c r="G27" i="34"/>
  <c r="G67" i="34"/>
  <c r="G22" i="34"/>
  <c r="G29" i="34"/>
  <c r="G20" i="34"/>
  <c r="G62" i="34"/>
  <c r="G31" i="34"/>
  <c r="G53" i="34"/>
  <c r="G65" i="34"/>
  <c r="G73" i="34"/>
  <c r="G82" i="34"/>
  <c r="G63" i="34"/>
  <c r="G71" i="34"/>
  <c r="G34" i="34"/>
  <c r="G28" i="34"/>
  <c r="E21" i="51"/>
  <c r="G63" i="33"/>
  <c r="G43" i="33"/>
  <c r="G25" i="33"/>
  <c r="G61" i="33"/>
  <c r="G68" i="33"/>
  <c r="G22" i="33"/>
  <c r="G65" i="33"/>
  <c r="G64" i="33"/>
  <c r="G23" i="33"/>
  <c r="G15" i="33"/>
  <c r="G33" i="33"/>
  <c r="C13" i="51"/>
  <c r="C60" i="51"/>
  <c r="G39" i="52"/>
  <c r="C39" i="52"/>
  <c r="I63" i="20"/>
  <c r="G55" i="42"/>
  <c r="G65" i="42"/>
  <c r="G77" i="42"/>
  <c r="G66" i="42"/>
  <c r="G83" i="42"/>
  <c r="G15" i="42"/>
  <c r="G57" i="42"/>
  <c r="G59" i="42"/>
  <c r="G26" i="42"/>
  <c r="G31" i="42"/>
  <c r="G33" i="42"/>
  <c r="G64" i="42"/>
  <c r="G62" i="42"/>
  <c r="G24" i="42"/>
  <c r="G22" i="42"/>
  <c r="G71" i="42"/>
  <c r="G13" i="42"/>
  <c r="G25" i="42"/>
  <c r="G16" i="42"/>
  <c r="G69" i="42"/>
  <c r="G45" i="42"/>
  <c r="G58" i="42"/>
  <c r="G18" i="42"/>
  <c r="G23" i="42"/>
  <c r="G67" i="42"/>
  <c r="G75" i="42"/>
  <c r="G73" i="42"/>
  <c r="G68" i="42"/>
  <c r="G27" i="42"/>
  <c r="G84" i="42"/>
  <c r="G82" i="42"/>
  <c r="G43" i="42"/>
  <c r="G34" i="42"/>
  <c r="G63" i="42"/>
  <c r="G78" i="42"/>
  <c r="G14" i="42"/>
  <c r="G53" i="42"/>
  <c r="G21" i="42"/>
  <c r="G17" i="42"/>
  <c r="G28" i="42"/>
  <c r="G20" i="42"/>
  <c r="G30" i="42"/>
  <c r="G70" i="42"/>
  <c r="G60" i="42"/>
  <c r="G46" i="42"/>
  <c r="G54" i="42"/>
  <c r="G80" i="42"/>
  <c r="G32" i="42"/>
  <c r="G72" i="42"/>
  <c r="G61" i="42"/>
  <c r="G19" i="42"/>
  <c r="G29" i="42"/>
  <c r="G81" i="42"/>
  <c r="E47" i="36"/>
  <c r="M77" i="29"/>
  <c r="M60" i="29"/>
  <c r="M72" i="29"/>
  <c r="M68" i="29"/>
  <c r="M84" i="29"/>
  <c r="M55" i="29"/>
  <c r="M63" i="29"/>
  <c r="M31" i="29"/>
  <c r="M28" i="29"/>
  <c r="M70" i="29"/>
  <c r="M69" i="29"/>
  <c r="M64" i="29"/>
  <c r="M53" i="29"/>
  <c r="M20" i="29"/>
  <c r="M21" i="29"/>
  <c r="M43" i="29"/>
  <c r="M22" i="29"/>
  <c r="M14" i="29"/>
  <c r="M17" i="29"/>
  <c r="M71" i="29"/>
  <c r="M59" i="29"/>
  <c r="M81" i="29"/>
  <c r="M61" i="29"/>
  <c r="M34" i="29"/>
  <c r="M54" i="29"/>
  <c r="M24" i="29"/>
  <c r="M33" i="29"/>
  <c r="M27" i="29"/>
  <c r="M25" i="29"/>
  <c r="M29" i="29"/>
  <c r="M16" i="29"/>
  <c r="M66" i="29"/>
  <c r="M23" i="29"/>
  <c r="M32" i="29"/>
  <c r="M78" i="29"/>
  <c r="M13" i="29"/>
  <c r="M18" i="29"/>
  <c r="M80" i="29"/>
  <c r="M62" i="29"/>
  <c r="M73" i="29"/>
  <c r="M26" i="29"/>
  <c r="M19" i="29"/>
  <c r="M67" i="29"/>
  <c r="M15" i="29"/>
  <c r="M82" i="29"/>
  <c r="M83" i="29"/>
  <c r="M58" i="29"/>
  <c r="M65" i="29"/>
  <c r="M45" i="29"/>
  <c r="M57" i="29"/>
  <c r="M30" i="29"/>
  <c r="M75" i="29"/>
  <c r="M46" i="29"/>
  <c r="M47" i="34"/>
  <c r="K54" i="32"/>
  <c r="D84" i="20"/>
  <c r="L84" i="58"/>
  <c r="M82" i="58" s="1"/>
  <c r="M47" i="29"/>
  <c r="L75" i="20"/>
  <c r="L84" i="20" s="1"/>
  <c r="K30" i="53"/>
  <c r="M54" i="40"/>
  <c r="G30" i="30"/>
  <c r="G64" i="30"/>
  <c r="G13" i="30"/>
  <c r="G53" i="30"/>
  <c r="G15" i="30"/>
  <c r="G68" i="30"/>
  <c r="G66" i="30"/>
  <c r="G32" i="30"/>
  <c r="G18" i="30"/>
  <c r="G55" i="30"/>
  <c r="G25" i="30"/>
  <c r="G58" i="30"/>
  <c r="G34" i="30"/>
  <c r="G29" i="30"/>
  <c r="G23" i="30"/>
  <c r="G54" i="30"/>
  <c r="G65" i="30"/>
  <c r="G33" i="30"/>
  <c r="G82" i="30"/>
  <c r="G67" i="30"/>
  <c r="G17" i="30"/>
  <c r="G62" i="30"/>
  <c r="G71" i="30"/>
  <c r="G84" i="30"/>
  <c r="G31" i="30"/>
  <c r="G63" i="30"/>
  <c r="G81" i="30"/>
  <c r="G69" i="30"/>
  <c r="G19" i="30"/>
  <c r="G60" i="30"/>
  <c r="G46" i="30"/>
  <c r="G14" i="30"/>
  <c r="G78" i="30"/>
  <c r="G22" i="30"/>
  <c r="G16" i="30"/>
  <c r="G24" i="30"/>
  <c r="G59" i="30"/>
  <c r="G20" i="30"/>
  <c r="G45" i="30"/>
  <c r="G47" i="30"/>
  <c r="G27" i="30"/>
  <c r="G73" i="30"/>
  <c r="G57" i="30"/>
  <c r="G26" i="30"/>
  <c r="G83" i="30"/>
  <c r="G77" i="30"/>
  <c r="G43" i="30"/>
  <c r="G80" i="30"/>
  <c r="G28" i="30"/>
  <c r="G21" i="30"/>
  <c r="G70" i="30"/>
  <c r="G61" i="30"/>
  <c r="G72" i="30"/>
  <c r="M77" i="41"/>
  <c r="M70" i="41"/>
  <c r="M81" i="41"/>
  <c r="M68" i="41"/>
  <c r="M24" i="41"/>
  <c r="M17" i="41"/>
  <c r="M58" i="41"/>
  <c r="M43" i="41"/>
  <c r="M16" i="41"/>
  <c r="M34" i="41"/>
  <c r="M55" i="41"/>
  <c r="M84" i="41"/>
  <c r="M20" i="41"/>
  <c r="M18" i="41"/>
  <c r="M29" i="41"/>
  <c r="M63" i="41"/>
  <c r="M45" i="41"/>
  <c r="M13" i="41"/>
  <c r="M21" i="41"/>
  <c r="M64" i="41"/>
  <c r="M28" i="41"/>
  <c r="M15" i="41"/>
  <c r="M67" i="41"/>
  <c r="M30" i="41"/>
  <c r="M61" i="41"/>
  <c r="M46" i="41"/>
  <c r="M73" i="41"/>
  <c r="M62" i="41"/>
  <c r="M69" i="41"/>
  <c r="M80" i="41"/>
  <c r="M71" i="41"/>
  <c r="M27" i="41"/>
  <c r="M66" i="41"/>
  <c r="M57" i="41"/>
  <c r="M33" i="41"/>
  <c r="M53" i="41"/>
  <c r="M83" i="41"/>
  <c r="M22" i="41"/>
  <c r="M78" i="41"/>
  <c r="M54" i="41"/>
  <c r="M82" i="41"/>
  <c r="M59" i="41"/>
  <c r="M23" i="41"/>
  <c r="M65" i="41"/>
  <c r="M60" i="41"/>
  <c r="M75" i="41"/>
  <c r="M19" i="41"/>
  <c r="M14" i="41"/>
  <c r="M72" i="41"/>
  <c r="M32" i="41"/>
  <c r="M26" i="41"/>
  <c r="M31" i="41"/>
  <c r="M25" i="41"/>
  <c r="L84" i="60"/>
  <c r="M18" i="60" s="1"/>
  <c r="M68" i="12"/>
  <c r="M67" i="12"/>
  <c r="M20" i="12"/>
  <c r="M81" i="12"/>
  <c r="M83" i="12"/>
  <c r="M60" i="12"/>
  <c r="M45" i="12"/>
  <c r="M63" i="12"/>
  <c r="M69" i="12"/>
  <c r="M75" i="12"/>
  <c r="M26" i="12"/>
  <c r="M62" i="12"/>
  <c r="M78" i="12"/>
  <c r="M23" i="12"/>
  <c r="M29" i="12"/>
  <c r="M73" i="12"/>
  <c r="M82" i="12"/>
  <c r="M32" i="12"/>
  <c r="M64" i="12"/>
  <c r="M19" i="12"/>
  <c r="M31" i="12"/>
  <c r="M21" i="12"/>
  <c r="M66" i="12"/>
  <c r="M13" i="12"/>
  <c r="M46" i="12"/>
  <c r="M18" i="12"/>
  <c r="M43" i="12"/>
  <c r="M24" i="12"/>
  <c r="M25" i="12"/>
  <c r="M84" i="12"/>
  <c r="M61" i="12"/>
  <c r="M77" i="12"/>
  <c r="M58" i="12"/>
  <c r="M59" i="12"/>
  <c r="M16" i="12"/>
  <c r="M57" i="12"/>
  <c r="M30" i="12"/>
  <c r="M54" i="12"/>
  <c r="M71" i="12"/>
  <c r="M72" i="12"/>
  <c r="M33" i="12"/>
  <c r="M55" i="12"/>
  <c r="M14" i="12"/>
  <c r="M53" i="12"/>
  <c r="M34" i="12"/>
  <c r="M80" i="12"/>
  <c r="M27" i="12"/>
  <c r="M70" i="12"/>
  <c r="M28" i="12"/>
  <c r="M22" i="12"/>
  <c r="M65" i="12"/>
  <c r="M15" i="12"/>
  <c r="M17" i="12"/>
  <c r="G75" i="30"/>
  <c r="E82" i="20"/>
  <c r="M47" i="41"/>
  <c r="G47" i="46"/>
  <c r="G54" i="7"/>
  <c r="M80" i="27"/>
  <c r="M61" i="27"/>
  <c r="M53" i="27"/>
  <c r="M64" i="27"/>
  <c r="M83" i="27"/>
  <c r="M62" i="27"/>
  <c r="M47" i="27"/>
  <c r="M32" i="27"/>
  <c r="M57" i="27"/>
  <c r="M34" i="27"/>
  <c r="M28" i="27"/>
  <c r="M26" i="27"/>
  <c r="M27" i="27"/>
  <c r="M21" i="27"/>
  <c r="M15" i="27"/>
  <c r="M72" i="27"/>
  <c r="M63" i="27"/>
  <c r="M43" i="27"/>
  <c r="M45" i="27"/>
  <c r="M14" i="27"/>
  <c r="M78" i="27"/>
  <c r="M29" i="27"/>
  <c r="M33" i="27"/>
  <c r="M16" i="27"/>
  <c r="M71" i="27"/>
  <c r="M60" i="27"/>
  <c r="M58" i="27"/>
  <c r="M59" i="27"/>
  <c r="M22" i="27"/>
  <c r="M46" i="27"/>
  <c r="M70" i="27"/>
  <c r="M25" i="27"/>
  <c r="M55" i="27"/>
  <c r="M67" i="27"/>
  <c r="M18" i="27"/>
  <c r="M23" i="27"/>
  <c r="M24" i="27"/>
  <c r="M31" i="27"/>
  <c r="M73" i="27"/>
  <c r="M13" i="27"/>
  <c r="M65" i="27"/>
  <c r="M30" i="27"/>
  <c r="M66" i="27"/>
  <c r="M17" i="27"/>
  <c r="M84" i="27"/>
  <c r="M20" i="27"/>
  <c r="M68" i="27"/>
  <c r="M69" i="27"/>
  <c r="M19" i="27"/>
  <c r="M81" i="27"/>
  <c r="M75" i="27"/>
  <c r="M77" i="27"/>
  <c r="M47" i="28"/>
  <c r="I82" i="20"/>
  <c r="I54" i="20"/>
  <c r="K54" i="20"/>
  <c r="M45" i="42"/>
  <c r="M32" i="42"/>
  <c r="M66" i="42"/>
  <c r="M29" i="42"/>
  <c r="M61" i="42"/>
  <c r="M71" i="42"/>
  <c r="M21" i="42"/>
  <c r="M62" i="42"/>
  <c r="M28" i="42"/>
  <c r="M57" i="42"/>
  <c r="M18" i="42"/>
  <c r="M22" i="42"/>
  <c r="M59" i="42"/>
  <c r="M82" i="42"/>
  <c r="M33" i="42"/>
  <c r="M13" i="42"/>
  <c r="M58" i="42"/>
  <c r="M80" i="42"/>
  <c r="M60" i="42"/>
  <c r="M81" i="42"/>
  <c r="M63" i="42"/>
  <c r="M24" i="42"/>
  <c r="M25" i="42"/>
  <c r="M67" i="42"/>
  <c r="M77" i="42"/>
  <c r="M78" i="42"/>
  <c r="M31" i="42"/>
  <c r="M15" i="42"/>
  <c r="M64" i="42"/>
  <c r="M14" i="42"/>
  <c r="M17" i="42"/>
  <c r="M72" i="42"/>
  <c r="M70" i="42"/>
  <c r="M27" i="42"/>
  <c r="M55" i="42"/>
  <c r="M20" i="42"/>
  <c r="M23" i="42"/>
  <c r="M68" i="42"/>
  <c r="M84" i="42"/>
  <c r="M83" i="42"/>
  <c r="M16" i="42"/>
  <c r="M34" i="42"/>
  <c r="M69" i="42"/>
  <c r="M26" i="42"/>
  <c r="M53" i="42"/>
  <c r="M73" i="42"/>
  <c r="M30" i="42"/>
  <c r="M19" i="42"/>
  <c r="M65" i="42"/>
  <c r="M43" i="42"/>
  <c r="M46" i="42"/>
  <c r="K83" i="53"/>
  <c r="M64" i="28"/>
  <c r="M62" i="28"/>
  <c r="M34" i="28"/>
  <c r="M19" i="28"/>
  <c r="M72" i="28"/>
  <c r="M58" i="28"/>
  <c r="M27" i="28"/>
  <c r="M17" i="28"/>
  <c r="M81" i="28"/>
  <c r="M45" i="28"/>
  <c r="M18" i="28"/>
  <c r="M43" i="28"/>
  <c r="M67" i="28"/>
  <c r="M15" i="28"/>
  <c r="M30" i="28"/>
  <c r="M23" i="28"/>
  <c r="M24" i="28"/>
  <c r="M54" i="28"/>
  <c r="M77" i="28"/>
  <c r="M60" i="28"/>
  <c r="M59" i="28"/>
  <c r="M78" i="28"/>
  <c r="M61" i="28"/>
  <c r="M53" i="28"/>
  <c r="M21" i="28"/>
  <c r="M73" i="28"/>
  <c r="M69" i="28"/>
  <c r="M26" i="28"/>
  <c r="M82" i="28"/>
  <c r="M83" i="28"/>
  <c r="M57" i="28"/>
  <c r="M14" i="28"/>
  <c r="M22" i="28"/>
  <c r="M55" i="28"/>
  <c r="M28" i="28"/>
  <c r="M70" i="28"/>
  <c r="M25" i="28"/>
  <c r="M13" i="28"/>
  <c r="M71" i="28"/>
  <c r="M63" i="28"/>
  <c r="M80" i="28"/>
  <c r="M16" i="28"/>
  <c r="M46" i="28"/>
  <c r="M84" i="28"/>
  <c r="M66" i="28"/>
  <c r="M68" i="28"/>
  <c r="M31" i="28"/>
  <c r="M65" i="28"/>
  <c r="M29" i="28"/>
  <c r="M33" i="28"/>
  <c r="M32" i="28"/>
  <c r="M20" i="28"/>
  <c r="M60" i="34"/>
  <c r="M27" i="34"/>
  <c r="M30" i="34"/>
  <c r="M66" i="34"/>
  <c r="M43" i="34"/>
  <c r="M61" i="34"/>
  <c r="M78" i="34"/>
  <c r="M26" i="34"/>
  <c r="M22" i="34"/>
  <c r="M34" i="34"/>
  <c r="M45" i="34"/>
  <c r="M73" i="34"/>
  <c r="M25" i="34"/>
  <c r="M63" i="34"/>
  <c r="M81" i="34"/>
  <c r="M58" i="34"/>
  <c r="M16" i="34"/>
  <c r="M13" i="34"/>
  <c r="M71" i="34"/>
  <c r="M72" i="34"/>
  <c r="M83" i="34"/>
  <c r="M84" i="34"/>
  <c r="M59" i="34"/>
  <c r="M55" i="34"/>
  <c r="M32" i="34"/>
  <c r="M31" i="34"/>
  <c r="M14" i="34"/>
  <c r="M23" i="34"/>
  <c r="M82" i="34"/>
  <c r="M62" i="34"/>
  <c r="M15" i="34"/>
  <c r="M19" i="34"/>
  <c r="M33" i="34"/>
  <c r="M46" i="34"/>
  <c r="M20" i="34"/>
  <c r="M77" i="34"/>
  <c r="M53" i="34"/>
  <c r="M28" i="34"/>
  <c r="M18" i="34"/>
  <c r="M64" i="34"/>
  <c r="M29" i="34"/>
  <c r="M69" i="34"/>
  <c r="M67" i="34"/>
  <c r="M80" i="34"/>
  <c r="M24" i="34"/>
  <c r="M75" i="34"/>
  <c r="M57" i="34"/>
  <c r="M21" i="34"/>
  <c r="M70" i="34"/>
  <c r="M65" i="34"/>
  <c r="M68" i="34"/>
  <c r="M17" i="34"/>
  <c r="M49" i="20"/>
  <c r="M51" i="20"/>
  <c r="M50" i="20"/>
  <c r="K63" i="20"/>
  <c r="G13" i="31"/>
  <c r="G25" i="31"/>
  <c r="G59" i="31"/>
  <c r="G64" i="31"/>
  <c r="G80" i="31"/>
  <c r="G18" i="31"/>
  <c r="G62" i="31"/>
  <c r="G66" i="31"/>
  <c r="G67" i="31"/>
  <c r="G22" i="31"/>
  <c r="G60" i="31"/>
  <c r="G63" i="31"/>
  <c r="G83" i="31"/>
  <c r="G84" i="31"/>
  <c r="G32" i="31"/>
  <c r="G23" i="31"/>
  <c r="G75" i="31"/>
  <c r="G15" i="31"/>
  <c r="G14" i="31"/>
  <c r="G33" i="31"/>
  <c r="G72" i="31"/>
  <c r="G82" i="31"/>
  <c r="G46" i="31"/>
  <c r="G65" i="31"/>
  <c r="G71" i="31"/>
  <c r="G31" i="31"/>
  <c r="G57" i="31"/>
  <c r="G45" i="31"/>
  <c r="G78" i="31"/>
  <c r="G53" i="31"/>
  <c r="G61" i="31"/>
  <c r="G54" i="31"/>
  <c r="G81" i="31"/>
  <c r="G77" i="31"/>
  <c r="G19" i="31"/>
  <c r="G69" i="31"/>
  <c r="G43" i="31"/>
  <c r="G30" i="31"/>
  <c r="G27" i="31"/>
  <c r="G24" i="31"/>
  <c r="G26" i="31"/>
  <c r="G29" i="31"/>
  <c r="G17" i="31"/>
  <c r="G55" i="31"/>
  <c r="G68" i="31"/>
  <c r="G20" i="31"/>
  <c r="G34" i="31"/>
  <c r="G73" i="31"/>
  <c r="G16" i="31"/>
  <c r="G28" i="31"/>
  <c r="G58" i="31"/>
  <c r="G70" i="31"/>
  <c r="G21" i="31"/>
  <c r="G13" i="41"/>
  <c r="G66" i="41"/>
  <c r="G14" i="41"/>
  <c r="G21" i="41"/>
  <c r="G26" i="41"/>
  <c r="G15" i="41"/>
  <c r="G72" i="41"/>
  <c r="G57" i="41"/>
  <c r="G27" i="41"/>
  <c r="G60" i="41"/>
  <c r="G20" i="41"/>
  <c r="G24" i="41"/>
  <c r="G62" i="41"/>
  <c r="G82" i="41"/>
  <c r="G83" i="41"/>
  <c r="G58" i="41"/>
  <c r="G43" i="41"/>
  <c r="G19" i="41"/>
  <c r="G78" i="41"/>
  <c r="G34" i="41"/>
  <c r="G73" i="41"/>
  <c r="G22" i="41"/>
  <c r="G69" i="41"/>
  <c r="G16" i="41"/>
  <c r="G47" i="41"/>
  <c r="G30" i="41"/>
  <c r="G70" i="41"/>
  <c r="G17" i="41"/>
  <c r="G71" i="41"/>
  <c r="G61" i="41"/>
  <c r="G54" i="41"/>
  <c r="G32" i="41"/>
  <c r="G55" i="41"/>
  <c r="G81" i="41"/>
  <c r="G68" i="41"/>
  <c r="G80" i="41"/>
  <c r="G45" i="41"/>
  <c r="G31" i="41"/>
  <c r="G65" i="41"/>
  <c r="G63" i="41"/>
  <c r="G46" i="41"/>
  <c r="G67" i="41"/>
  <c r="G59" i="41"/>
  <c r="G64" i="41"/>
  <c r="G25" i="41"/>
  <c r="G84" i="41"/>
  <c r="G29" i="41"/>
  <c r="G18" i="41"/>
  <c r="G77" i="41"/>
  <c r="G23" i="41"/>
  <c r="G33" i="41"/>
  <c r="G28" i="41"/>
  <c r="G53" i="41"/>
  <c r="G47" i="42"/>
  <c r="M26" i="60"/>
  <c r="M34" i="60"/>
  <c r="K84" i="60"/>
  <c r="M60" i="60"/>
  <c r="K67" i="51"/>
  <c r="M26" i="33"/>
  <c r="M25" i="33"/>
  <c r="M63" i="33"/>
  <c r="M17" i="33"/>
  <c r="M23" i="33"/>
  <c r="M71" i="33"/>
  <c r="M68" i="33"/>
  <c r="M69" i="33"/>
  <c r="M28" i="33"/>
  <c r="M67" i="33"/>
  <c r="M55" i="33"/>
  <c r="M57" i="33"/>
  <c r="M58" i="33"/>
  <c r="M29" i="33"/>
  <c r="M34" i="33"/>
  <c r="M30" i="33"/>
  <c r="M59" i="33"/>
  <c r="M14" i="33"/>
  <c r="M77" i="33"/>
  <c r="M19" i="33"/>
  <c r="M81" i="33"/>
  <c r="M70" i="33"/>
  <c r="M60" i="33"/>
  <c r="M47" i="33"/>
  <c r="M46" i="33"/>
  <c r="M72" i="33"/>
  <c r="M20" i="33"/>
  <c r="M43" i="33"/>
  <c r="M83" i="33"/>
  <c r="M82" i="33"/>
  <c r="M80" i="33"/>
  <c r="M78" i="33"/>
  <c r="M13" i="33"/>
  <c r="M64" i="33"/>
  <c r="M24" i="33"/>
  <c r="M31" i="33"/>
  <c r="M61" i="33"/>
  <c r="M45" i="33"/>
  <c r="M66" i="33"/>
  <c r="M16" i="33"/>
  <c r="M21" i="33"/>
  <c r="M32" i="33"/>
  <c r="M62" i="33"/>
  <c r="M53" i="33"/>
  <c r="M22" i="33"/>
  <c r="M84" i="33"/>
  <c r="M33" i="33"/>
  <c r="M54" i="33"/>
  <c r="M18" i="33"/>
  <c r="M27" i="33"/>
  <c r="M15" i="33"/>
  <c r="M65" i="33"/>
  <c r="M73" i="33"/>
  <c r="I29" i="51"/>
  <c r="I54" i="60"/>
  <c r="K54" i="60"/>
  <c r="G74" i="51"/>
  <c r="E74" i="51"/>
  <c r="G51" i="60"/>
  <c r="G49" i="60"/>
  <c r="G50" i="60"/>
  <c r="E38" i="51"/>
  <c r="E82" i="60"/>
  <c r="E47" i="60"/>
  <c r="E81" i="51"/>
  <c r="E58" i="54"/>
  <c r="F84" i="5"/>
  <c r="G74" i="52"/>
  <c r="E77" i="54"/>
  <c r="K57" i="51"/>
  <c r="K82" i="1"/>
  <c r="E31" i="51"/>
  <c r="C29" i="51"/>
  <c r="E52" i="51"/>
  <c r="E74" i="52"/>
  <c r="K54" i="58"/>
  <c r="I51" i="51"/>
  <c r="K32" i="51"/>
  <c r="K61" i="51"/>
  <c r="E82" i="58"/>
  <c r="M59" i="59"/>
  <c r="K40" i="51"/>
  <c r="I60" i="51"/>
  <c r="K63" i="1"/>
  <c r="I40" i="51"/>
  <c r="K75" i="59"/>
  <c r="I75" i="59"/>
  <c r="G70" i="2"/>
  <c r="G30" i="2"/>
  <c r="G59" i="2"/>
  <c r="G23" i="2"/>
  <c r="G21" i="2"/>
  <c r="G66" i="2"/>
  <c r="G57" i="2"/>
  <c r="G84" i="2"/>
  <c r="G19" i="2"/>
  <c r="G60" i="2"/>
  <c r="G18" i="2"/>
  <c r="G67" i="2"/>
  <c r="G20" i="2"/>
  <c r="G81" i="2"/>
  <c r="G77" i="2"/>
  <c r="G62" i="2"/>
  <c r="G29" i="2"/>
  <c r="G28" i="2"/>
  <c r="G82" i="2"/>
  <c r="G31" i="2"/>
  <c r="G34" i="2"/>
  <c r="G80" i="2"/>
  <c r="G22" i="2"/>
  <c r="G71" i="2"/>
  <c r="G25" i="2"/>
  <c r="G61" i="2"/>
  <c r="G13" i="2"/>
  <c r="G26" i="2"/>
  <c r="G33" i="2"/>
  <c r="G69" i="2"/>
  <c r="G58" i="2"/>
  <c r="G78" i="2"/>
  <c r="G43" i="2"/>
  <c r="G32" i="2"/>
  <c r="G27" i="2"/>
  <c r="G63" i="2"/>
  <c r="G14" i="2"/>
  <c r="G55" i="2"/>
  <c r="G83" i="2"/>
  <c r="G68" i="2"/>
  <c r="G64" i="2"/>
  <c r="G72" i="2"/>
  <c r="G15" i="2"/>
  <c r="G54" i="2"/>
  <c r="G16" i="2"/>
  <c r="G24" i="2"/>
  <c r="G53" i="2"/>
  <c r="G47" i="2"/>
  <c r="G17" i="2"/>
  <c r="G45" i="2"/>
  <c r="G65" i="2"/>
  <c r="G46" i="2"/>
  <c r="G73" i="2"/>
  <c r="C78" i="51"/>
  <c r="I53" i="51"/>
  <c r="L75" i="1"/>
  <c r="I75" i="1" s="1"/>
  <c r="J84" i="53"/>
  <c r="K33" i="51"/>
  <c r="K27" i="51"/>
  <c r="D54" i="52"/>
  <c r="E26" i="51"/>
  <c r="E73" i="51"/>
  <c r="E54" i="53"/>
  <c r="I72" i="51"/>
  <c r="M55" i="58"/>
  <c r="I47" i="1"/>
  <c r="I75" i="58"/>
  <c r="K47" i="58"/>
  <c r="I47" i="58"/>
  <c r="J84" i="1"/>
  <c r="K47" i="1"/>
  <c r="M50" i="58"/>
  <c r="M51" i="58"/>
  <c r="M49" i="58"/>
  <c r="M52" i="58"/>
  <c r="E63" i="1"/>
  <c r="G75" i="7"/>
  <c r="G63" i="7"/>
  <c r="E47" i="58"/>
  <c r="C47" i="58"/>
  <c r="G52" i="58"/>
  <c r="G51" i="58"/>
  <c r="G49" i="58"/>
  <c r="F75" i="1"/>
  <c r="F84" i="1" s="1"/>
  <c r="E54" i="1"/>
  <c r="C47" i="1"/>
  <c r="E47" i="1"/>
  <c r="C82" i="1"/>
  <c r="E82" i="1"/>
  <c r="G58" i="7"/>
  <c r="G43" i="7"/>
  <c r="G14" i="7"/>
  <c r="G71" i="7"/>
  <c r="G80" i="7"/>
  <c r="G22" i="7"/>
  <c r="G59" i="7"/>
  <c r="G23" i="7"/>
  <c r="G69" i="7"/>
  <c r="G29" i="7"/>
  <c r="G60" i="7"/>
  <c r="G84" i="7"/>
  <c r="G45" i="7"/>
  <c r="G70" i="7"/>
  <c r="G21" i="7"/>
  <c r="G61" i="7"/>
  <c r="G81" i="7"/>
  <c r="G67" i="7"/>
  <c r="G77" i="7"/>
  <c r="G55" i="7"/>
  <c r="G53" i="7"/>
  <c r="G13" i="7"/>
  <c r="G32" i="7"/>
  <c r="G33" i="7"/>
  <c r="G30" i="7"/>
  <c r="G24" i="7"/>
  <c r="G28" i="7"/>
  <c r="G62" i="7"/>
  <c r="G66" i="7"/>
  <c r="G68" i="7"/>
  <c r="G19" i="7"/>
  <c r="G15" i="7"/>
  <c r="G34" i="7"/>
  <c r="G16" i="7"/>
  <c r="G25" i="7"/>
  <c r="G83" i="7"/>
  <c r="G20" i="7"/>
  <c r="G64" i="7"/>
  <c r="G18" i="7"/>
  <c r="G31" i="7"/>
  <c r="G72" i="7"/>
  <c r="G27" i="7"/>
  <c r="G65" i="7"/>
  <c r="G17" i="7"/>
  <c r="G57" i="7"/>
  <c r="G26" i="7"/>
  <c r="G73" i="7"/>
  <c r="G78" i="7"/>
  <c r="G46" i="7"/>
  <c r="F75" i="36"/>
  <c r="C75" i="36" s="1"/>
  <c r="G63" i="49"/>
  <c r="G84" i="49"/>
  <c r="G27" i="49"/>
  <c r="G67" i="49"/>
  <c r="G19" i="49"/>
  <c r="G69" i="49"/>
  <c r="G66" i="49"/>
  <c r="G18" i="49"/>
  <c r="G73" i="49"/>
  <c r="G33" i="49"/>
  <c r="G31" i="49"/>
  <c r="G78" i="49"/>
  <c r="G65" i="49"/>
  <c r="G28" i="49"/>
  <c r="G83" i="49"/>
  <c r="G26" i="49"/>
  <c r="G16" i="49"/>
  <c r="G82" i="49"/>
  <c r="G30" i="49"/>
  <c r="G61" i="49"/>
  <c r="G29" i="49"/>
  <c r="G57" i="49"/>
  <c r="G77" i="49"/>
  <c r="G59" i="49"/>
  <c r="G80" i="49"/>
  <c r="G64" i="49"/>
  <c r="G81" i="49"/>
  <c r="G17" i="49"/>
  <c r="G21" i="49"/>
  <c r="G68" i="49"/>
  <c r="G55" i="49"/>
  <c r="G25" i="49"/>
  <c r="G46" i="49"/>
  <c r="G58" i="49"/>
  <c r="G32" i="49"/>
  <c r="G53" i="49"/>
  <c r="G20" i="49"/>
  <c r="G60" i="49"/>
  <c r="G72" i="49"/>
  <c r="G70" i="49"/>
  <c r="G14" i="49"/>
  <c r="G45" i="49"/>
  <c r="G71" i="49"/>
  <c r="G62" i="49"/>
  <c r="G23" i="49"/>
  <c r="G43" i="49"/>
  <c r="G54" i="49"/>
  <c r="G13" i="49"/>
  <c r="G15" i="49"/>
  <c r="G34" i="49"/>
  <c r="G22" i="49"/>
  <c r="G24" i="49"/>
  <c r="G47" i="49"/>
  <c r="K21" i="51"/>
  <c r="K65" i="51"/>
  <c r="E34" i="54"/>
  <c r="C30" i="51"/>
  <c r="I25" i="51"/>
  <c r="M64" i="47"/>
  <c r="M65" i="47"/>
  <c r="M33" i="47"/>
  <c r="M72" i="47"/>
  <c r="M70" i="47"/>
  <c r="M25" i="47"/>
  <c r="M21" i="47"/>
  <c r="M78" i="47"/>
  <c r="M55" i="47"/>
  <c r="M80" i="47"/>
  <c r="M16" i="47"/>
  <c r="M67" i="47"/>
  <c r="M81" i="47"/>
  <c r="M34" i="47"/>
  <c r="M71" i="47"/>
  <c r="M43" i="47"/>
  <c r="M20" i="47"/>
  <c r="M73" i="47"/>
  <c r="M61" i="47"/>
  <c r="M29" i="47"/>
  <c r="M28" i="47"/>
  <c r="M69" i="47"/>
  <c r="M15" i="47"/>
  <c r="M62" i="47"/>
  <c r="M18" i="47"/>
  <c r="M17" i="47"/>
  <c r="M84" i="47"/>
  <c r="M68" i="47"/>
  <c r="M30" i="47"/>
  <c r="M53" i="47"/>
  <c r="M31" i="47"/>
  <c r="M83" i="47"/>
  <c r="M24" i="47"/>
  <c r="M14" i="47"/>
  <c r="M32" i="47"/>
  <c r="M19" i="47"/>
  <c r="M63" i="47"/>
  <c r="M46" i="47"/>
  <c r="M26" i="47"/>
  <c r="M59" i="47"/>
  <c r="M58" i="47"/>
  <c r="M60" i="47"/>
  <c r="M27" i="47"/>
  <c r="M57" i="47"/>
  <c r="M45" i="47"/>
  <c r="M54" i="47"/>
  <c r="M23" i="47"/>
  <c r="M47" i="47"/>
  <c r="M75" i="47"/>
  <c r="M66" i="47"/>
  <c r="M77" i="47"/>
  <c r="M13" i="47"/>
  <c r="M22" i="47"/>
  <c r="K63" i="36"/>
  <c r="E57" i="54"/>
  <c r="G32" i="47"/>
  <c r="G31" i="47"/>
  <c r="G29" i="47"/>
  <c r="G82" i="47"/>
  <c r="G33" i="47"/>
  <c r="G64" i="47"/>
  <c r="G61" i="47"/>
  <c r="G83" i="47"/>
  <c r="G14" i="47"/>
  <c r="G71" i="47"/>
  <c r="G30" i="47"/>
  <c r="G69" i="47"/>
  <c r="G45" i="47"/>
  <c r="G43" i="47"/>
  <c r="G23" i="47"/>
  <c r="G72" i="47"/>
  <c r="G58" i="47"/>
  <c r="G18" i="47"/>
  <c r="G66" i="47"/>
  <c r="G62" i="47"/>
  <c r="G16" i="47"/>
  <c r="G46" i="47"/>
  <c r="G68" i="47"/>
  <c r="G81" i="47"/>
  <c r="G21" i="47"/>
  <c r="G28" i="47"/>
  <c r="G53" i="47"/>
  <c r="G20" i="47"/>
  <c r="G15" i="47"/>
  <c r="G55" i="47"/>
  <c r="G57" i="47"/>
  <c r="G73" i="47"/>
  <c r="G19" i="47"/>
  <c r="G17" i="47"/>
  <c r="G78" i="47"/>
  <c r="G65" i="47"/>
  <c r="G77" i="47"/>
  <c r="G25" i="47"/>
  <c r="G84" i="47"/>
  <c r="G59" i="47"/>
  <c r="G24" i="47"/>
  <c r="G80" i="47"/>
  <c r="G26" i="47"/>
  <c r="G27" i="47"/>
  <c r="G67" i="47"/>
  <c r="G54" i="47"/>
  <c r="G60" i="47"/>
  <c r="G34" i="47"/>
  <c r="G70" i="47"/>
  <c r="G13" i="47"/>
  <c r="G22" i="47"/>
  <c r="G47" i="47"/>
  <c r="E83" i="54"/>
  <c r="C61" i="52"/>
  <c r="G75" i="47"/>
  <c r="K59" i="54"/>
  <c r="K83" i="51"/>
  <c r="I59" i="51"/>
  <c r="F51" i="52"/>
  <c r="E51" i="52" s="1"/>
  <c r="E71" i="52"/>
  <c r="I74" i="51"/>
  <c r="M74" i="51"/>
  <c r="F63" i="54"/>
  <c r="E63" i="54" s="1"/>
  <c r="G63" i="50"/>
  <c r="G43" i="50"/>
  <c r="G60" i="50"/>
  <c r="G72" i="50"/>
  <c r="G71" i="50"/>
  <c r="G29" i="50"/>
  <c r="G24" i="50"/>
  <c r="G80" i="50"/>
  <c r="G31" i="50"/>
  <c r="G78" i="50"/>
  <c r="G58" i="50"/>
  <c r="G28" i="50"/>
  <c r="G21" i="50"/>
  <c r="G13" i="50"/>
  <c r="G83" i="50"/>
  <c r="G64" i="50"/>
  <c r="G26" i="50"/>
  <c r="G18" i="50"/>
  <c r="G59" i="50"/>
  <c r="G62" i="50"/>
  <c r="G84" i="50"/>
  <c r="G23" i="50"/>
  <c r="G30" i="50"/>
  <c r="G57" i="50"/>
  <c r="G14" i="50"/>
  <c r="G73" i="50"/>
  <c r="G54" i="50"/>
  <c r="G68" i="50"/>
  <c r="G16" i="50"/>
  <c r="G81" i="50"/>
  <c r="G67" i="50"/>
  <c r="G33" i="50"/>
  <c r="G22" i="50"/>
  <c r="G34" i="50"/>
  <c r="G70" i="50"/>
  <c r="G53" i="50"/>
  <c r="G69" i="50"/>
  <c r="G15" i="50"/>
  <c r="G65" i="50"/>
  <c r="G32" i="50"/>
  <c r="G27" i="50"/>
  <c r="G45" i="50"/>
  <c r="G20" i="50"/>
  <c r="G19" i="50"/>
  <c r="G61" i="50"/>
  <c r="G66" i="50"/>
  <c r="G77" i="50"/>
  <c r="G55" i="50"/>
  <c r="G25" i="50"/>
  <c r="G17" i="50"/>
  <c r="G46" i="50"/>
  <c r="G47" i="50"/>
  <c r="E68" i="51"/>
  <c r="G75" i="50"/>
  <c r="K81" i="54"/>
  <c r="E15" i="51"/>
  <c r="G19" i="46"/>
  <c r="G64" i="46"/>
  <c r="G33" i="46"/>
  <c r="G66" i="46"/>
  <c r="G68" i="46"/>
  <c r="G18" i="46"/>
  <c r="G14" i="46"/>
  <c r="G70" i="46"/>
  <c r="G26" i="46"/>
  <c r="G46" i="46"/>
  <c r="G24" i="46"/>
  <c r="G77" i="46"/>
  <c r="G80" i="46"/>
  <c r="G61" i="46"/>
  <c r="G73" i="46"/>
  <c r="G15" i="46"/>
  <c r="G65" i="46"/>
  <c r="G32" i="46"/>
  <c r="G84" i="46"/>
  <c r="G17" i="46"/>
  <c r="G34" i="46"/>
  <c r="G16" i="46"/>
  <c r="G83" i="46"/>
  <c r="G55" i="46"/>
  <c r="G13" i="46"/>
  <c r="G57" i="46"/>
  <c r="G67" i="46"/>
  <c r="G78" i="46"/>
  <c r="G53" i="46"/>
  <c r="G62" i="46"/>
  <c r="G27" i="46"/>
  <c r="G71" i="46"/>
  <c r="G72" i="46"/>
  <c r="G23" i="46"/>
  <c r="G43" i="46"/>
  <c r="G60" i="46"/>
  <c r="G25" i="46"/>
  <c r="G45" i="46"/>
  <c r="G22" i="46"/>
  <c r="G20" i="46"/>
  <c r="G21" i="46"/>
  <c r="G81" i="46"/>
  <c r="G69" i="46"/>
  <c r="G30" i="46"/>
  <c r="G54" i="46"/>
  <c r="G28" i="46"/>
  <c r="G29" i="46"/>
  <c r="G59" i="46"/>
  <c r="G63" i="46"/>
  <c r="G31" i="46"/>
  <c r="G58" i="46"/>
  <c r="C65" i="51"/>
  <c r="F54" i="54"/>
  <c r="E54" i="54" s="1"/>
  <c r="C55" i="51"/>
  <c r="E55" i="51"/>
  <c r="G75" i="46"/>
  <c r="E41" i="54"/>
  <c r="E59" i="51"/>
  <c r="K29" i="54"/>
  <c r="I29" i="54"/>
  <c r="K72" i="54"/>
  <c r="I69" i="52"/>
  <c r="I13" i="52"/>
  <c r="K78" i="51"/>
  <c r="I15" i="51"/>
  <c r="I55" i="51"/>
  <c r="J47" i="52"/>
  <c r="K25" i="54"/>
  <c r="L82" i="54"/>
  <c r="K82" i="54" s="1"/>
  <c r="K83" i="52"/>
  <c r="M64" i="44"/>
  <c r="M65" i="44"/>
  <c r="M28" i="44"/>
  <c r="M13" i="44"/>
  <c r="M61" i="44"/>
  <c r="M21" i="44"/>
  <c r="M60" i="44"/>
  <c r="M34" i="44"/>
  <c r="M22" i="44"/>
  <c r="M57" i="44"/>
  <c r="M33" i="44"/>
  <c r="M31" i="44"/>
  <c r="M67" i="44"/>
  <c r="M73" i="44"/>
  <c r="M70" i="44"/>
  <c r="M26" i="44"/>
  <c r="M68" i="44"/>
  <c r="M66" i="44"/>
  <c r="M84" i="44"/>
  <c r="M53" i="44"/>
  <c r="M16" i="44"/>
  <c r="M17" i="44"/>
  <c r="M32" i="44"/>
  <c r="M72" i="44"/>
  <c r="M30" i="44"/>
  <c r="M77" i="44"/>
  <c r="M62" i="44"/>
  <c r="M15" i="44"/>
  <c r="M18" i="44"/>
  <c r="M45" i="44"/>
  <c r="M80" i="44"/>
  <c r="M71" i="44"/>
  <c r="M29" i="44"/>
  <c r="M19" i="44"/>
  <c r="M59" i="44"/>
  <c r="M83" i="44"/>
  <c r="M69" i="44"/>
  <c r="M43" i="44"/>
  <c r="M20" i="44"/>
  <c r="M27" i="44"/>
  <c r="M63" i="44"/>
  <c r="M24" i="44"/>
  <c r="M58" i="44"/>
  <c r="M14" i="44"/>
  <c r="M46" i="44"/>
  <c r="M78" i="44"/>
  <c r="M23" i="44"/>
  <c r="M54" i="44"/>
  <c r="M55" i="44"/>
  <c r="M75" i="44"/>
  <c r="M25" i="44"/>
  <c r="M81" i="44"/>
  <c r="M82" i="44"/>
  <c r="I62" i="54"/>
  <c r="M47" i="44"/>
  <c r="K22" i="52"/>
  <c r="I81" i="51"/>
  <c r="E40" i="51"/>
  <c r="C67" i="51"/>
  <c r="C41" i="54"/>
  <c r="E35" i="51"/>
  <c r="G35" i="51"/>
  <c r="C69" i="51"/>
  <c r="G81" i="44"/>
  <c r="G14" i="44"/>
  <c r="G57" i="44"/>
  <c r="G78" i="44"/>
  <c r="G71" i="44"/>
  <c r="G13" i="44"/>
  <c r="G18" i="44"/>
  <c r="G80" i="44"/>
  <c r="G61" i="44"/>
  <c r="G17" i="44"/>
  <c r="G77" i="44"/>
  <c r="G55" i="44"/>
  <c r="G33" i="44"/>
  <c r="G60" i="44"/>
  <c r="G82" i="44"/>
  <c r="G53" i="44"/>
  <c r="G68" i="44"/>
  <c r="G84" i="44"/>
  <c r="G43" i="44"/>
  <c r="G21" i="44"/>
  <c r="G23" i="44"/>
  <c r="G28" i="44"/>
  <c r="G29" i="44"/>
  <c r="G46" i="44"/>
  <c r="G58" i="44"/>
  <c r="G67" i="44"/>
  <c r="G69" i="44"/>
  <c r="G32" i="44"/>
  <c r="G65" i="44"/>
  <c r="G26" i="44"/>
  <c r="G59" i="44"/>
  <c r="G19" i="44"/>
  <c r="G20" i="44"/>
  <c r="G22" i="44"/>
  <c r="G70" i="44"/>
  <c r="G27" i="44"/>
  <c r="G30" i="44"/>
  <c r="G73" i="44"/>
  <c r="G31" i="44"/>
  <c r="G63" i="44"/>
  <c r="G25" i="44"/>
  <c r="G34" i="44"/>
  <c r="G66" i="44"/>
  <c r="G62" i="44"/>
  <c r="G54" i="44"/>
  <c r="G16" i="44"/>
  <c r="G64" i="44"/>
  <c r="G24" i="44"/>
  <c r="G72" i="44"/>
  <c r="G45" i="44"/>
  <c r="G47" i="44"/>
  <c r="G15" i="44"/>
  <c r="G83" i="44"/>
  <c r="L33" i="52"/>
  <c r="K33" i="52" s="1"/>
  <c r="K35" i="52"/>
  <c r="I64" i="51"/>
  <c r="K38" i="52"/>
  <c r="K22" i="51"/>
  <c r="L67" i="52"/>
  <c r="K67" i="52" s="1"/>
  <c r="I33" i="54"/>
  <c r="F25" i="52"/>
  <c r="C25" i="52" s="1"/>
  <c r="C73" i="52"/>
  <c r="C16" i="52"/>
  <c r="E53" i="54"/>
  <c r="C53" i="54"/>
  <c r="E50" i="54"/>
  <c r="C74" i="54"/>
  <c r="C69" i="52"/>
  <c r="E25" i="51"/>
  <c r="E38" i="52"/>
  <c r="C64" i="51"/>
  <c r="G74" i="54"/>
  <c r="C21" i="52"/>
  <c r="F47" i="54"/>
  <c r="E47" i="54" s="1"/>
  <c r="F53" i="52"/>
  <c r="C53" i="52" s="1"/>
  <c r="E53" i="51"/>
  <c r="E25" i="54"/>
  <c r="J84" i="51"/>
  <c r="M49" i="51" s="1"/>
  <c r="J84" i="54"/>
  <c r="M49" i="54" s="1"/>
  <c r="K62" i="51"/>
  <c r="K31" i="51"/>
  <c r="L43" i="52"/>
  <c r="I43" i="52" s="1"/>
  <c r="K50" i="54"/>
  <c r="I28" i="54"/>
  <c r="L54" i="54"/>
  <c r="I54" i="54" s="1"/>
  <c r="I62" i="51"/>
  <c r="K49" i="51"/>
  <c r="K43" i="54"/>
  <c r="I35" i="52"/>
  <c r="K24" i="52"/>
  <c r="I65" i="52"/>
  <c r="I16" i="52"/>
  <c r="L14" i="52"/>
  <c r="K14" i="52" s="1"/>
  <c r="M43" i="40"/>
  <c r="M46" i="40"/>
  <c r="M67" i="40"/>
  <c r="M26" i="40"/>
  <c r="M68" i="40"/>
  <c r="M18" i="40"/>
  <c r="M20" i="40"/>
  <c r="M16" i="40"/>
  <c r="M63" i="40"/>
  <c r="M81" i="40"/>
  <c r="M69" i="40"/>
  <c r="M66" i="40"/>
  <c r="M55" i="40"/>
  <c r="M33" i="40"/>
  <c r="M71" i="40"/>
  <c r="M78" i="40"/>
  <c r="M14" i="40"/>
  <c r="M27" i="40"/>
  <c r="M15" i="40"/>
  <c r="M80" i="40"/>
  <c r="M84" i="40"/>
  <c r="M45" i="40"/>
  <c r="M83" i="40"/>
  <c r="M19" i="40"/>
  <c r="M62" i="40"/>
  <c r="M57" i="40"/>
  <c r="M77" i="40"/>
  <c r="M31" i="40"/>
  <c r="M24" i="40"/>
  <c r="M58" i="40"/>
  <c r="M72" i="40"/>
  <c r="M22" i="40"/>
  <c r="M32" i="40"/>
  <c r="M70" i="40"/>
  <c r="M13" i="40"/>
  <c r="M23" i="40"/>
  <c r="M53" i="40"/>
  <c r="M34" i="40"/>
  <c r="M60" i="40"/>
  <c r="M17" i="40"/>
  <c r="M64" i="40"/>
  <c r="M28" i="40"/>
  <c r="M82" i="40"/>
  <c r="M59" i="40"/>
  <c r="M25" i="40"/>
  <c r="M61" i="40"/>
  <c r="M30" i="40"/>
  <c r="M21" i="40"/>
  <c r="M75" i="40"/>
  <c r="M65" i="40"/>
  <c r="M29" i="40"/>
  <c r="M73" i="40"/>
  <c r="L23" i="52"/>
  <c r="I38" i="52"/>
  <c r="I80" i="52"/>
  <c r="H82" i="52"/>
  <c r="K17" i="54"/>
  <c r="K17" i="51"/>
  <c r="K71" i="51"/>
  <c r="L58" i="52"/>
  <c r="K58" i="52" s="1"/>
  <c r="L40" i="52"/>
  <c r="I40" i="52" s="1"/>
  <c r="I45" i="54"/>
  <c r="I17" i="51"/>
  <c r="I32" i="52"/>
  <c r="L47" i="54"/>
  <c r="I14" i="54"/>
  <c r="K80" i="54"/>
  <c r="I26" i="52"/>
  <c r="L70" i="52"/>
  <c r="L49" i="52"/>
  <c r="I49" i="52" s="1"/>
  <c r="K31" i="54"/>
  <c r="I73" i="54"/>
  <c r="I57" i="52"/>
  <c r="I31" i="54"/>
  <c r="I15" i="52"/>
  <c r="H47" i="52"/>
  <c r="K66" i="52"/>
  <c r="I23" i="54"/>
  <c r="I78" i="52"/>
  <c r="I52" i="52"/>
  <c r="H54" i="52"/>
  <c r="L50" i="52"/>
  <c r="I18" i="52"/>
  <c r="I70" i="54"/>
  <c r="K25" i="52"/>
  <c r="I80" i="54"/>
  <c r="I19" i="51"/>
  <c r="I27" i="52"/>
  <c r="M52" i="36"/>
  <c r="M51" i="36"/>
  <c r="L28" i="52"/>
  <c r="I58" i="51"/>
  <c r="I59" i="52"/>
  <c r="L63" i="54"/>
  <c r="I63" i="54" s="1"/>
  <c r="L73" i="52"/>
  <c r="K73" i="52" s="1"/>
  <c r="I45" i="51"/>
  <c r="M49" i="36"/>
  <c r="L82" i="52"/>
  <c r="L31" i="52"/>
  <c r="I31" i="52" s="1"/>
  <c r="I64" i="52"/>
  <c r="K29" i="52"/>
  <c r="I23" i="51"/>
  <c r="K82" i="36"/>
  <c r="K23" i="54"/>
  <c r="I77" i="52"/>
  <c r="K52" i="52"/>
  <c r="K18" i="52"/>
  <c r="L17" i="52"/>
  <c r="I17" i="52" s="1"/>
  <c r="I41" i="54"/>
  <c r="M41" i="54"/>
  <c r="L63" i="51"/>
  <c r="K63" i="51" s="1"/>
  <c r="I17" i="54"/>
  <c r="H75" i="54"/>
  <c r="I71" i="52"/>
  <c r="I60" i="52"/>
  <c r="I71" i="51"/>
  <c r="I70" i="51"/>
  <c r="I58" i="54"/>
  <c r="I41" i="51"/>
  <c r="M41" i="51"/>
  <c r="K43" i="51"/>
  <c r="I19" i="54"/>
  <c r="K41" i="54"/>
  <c r="K21" i="52"/>
  <c r="I73" i="51"/>
  <c r="K49" i="54"/>
  <c r="K80" i="51"/>
  <c r="L82" i="51"/>
  <c r="I28" i="51"/>
  <c r="L19" i="52"/>
  <c r="K19" i="52" s="1"/>
  <c r="K47" i="36"/>
  <c r="I61" i="52"/>
  <c r="K30" i="52"/>
  <c r="J63" i="52"/>
  <c r="L62" i="52"/>
  <c r="I62" i="52" s="1"/>
  <c r="I14" i="51"/>
  <c r="L47" i="51"/>
  <c r="K47" i="51" s="1"/>
  <c r="K54" i="36"/>
  <c r="I53" i="52"/>
  <c r="L45" i="52"/>
  <c r="K45" i="52" s="1"/>
  <c r="K71" i="52"/>
  <c r="K27" i="52"/>
  <c r="H75" i="51"/>
  <c r="H84" i="51" s="1"/>
  <c r="H63" i="52"/>
  <c r="I30" i="52"/>
  <c r="K26" i="51"/>
  <c r="M40" i="54"/>
  <c r="K40" i="54"/>
  <c r="L41" i="52"/>
  <c r="K41" i="52" s="1"/>
  <c r="K26" i="52"/>
  <c r="K20" i="52"/>
  <c r="L54" i="51"/>
  <c r="K28" i="54"/>
  <c r="C40" i="54"/>
  <c r="E72" i="54"/>
  <c r="C30" i="52"/>
  <c r="E72" i="51"/>
  <c r="E32" i="54"/>
  <c r="C72" i="54"/>
  <c r="B82" i="52"/>
  <c r="F81" i="52"/>
  <c r="C38" i="52"/>
  <c r="C58" i="51"/>
  <c r="G49" i="36"/>
  <c r="G52" i="36"/>
  <c r="G51" i="36"/>
  <c r="E43" i="51"/>
  <c r="C66" i="52"/>
  <c r="E28" i="51"/>
  <c r="F24" i="52"/>
  <c r="E28" i="54"/>
  <c r="C50" i="51"/>
  <c r="F54" i="51"/>
  <c r="E54" i="51" s="1"/>
  <c r="C32" i="51"/>
  <c r="E17" i="51"/>
  <c r="C67" i="54"/>
  <c r="C32" i="54"/>
  <c r="E58" i="51"/>
  <c r="F82" i="54"/>
  <c r="C82" i="54" s="1"/>
  <c r="E81" i="54"/>
  <c r="C45" i="54"/>
  <c r="E62" i="51"/>
  <c r="F63" i="51"/>
  <c r="C63" i="51" s="1"/>
  <c r="C80" i="54"/>
  <c r="E17" i="54"/>
  <c r="E20" i="51"/>
  <c r="C62" i="52"/>
  <c r="C19" i="51"/>
  <c r="C28" i="51"/>
  <c r="F32" i="52"/>
  <c r="C32" i="52" s="1"/>
  <c r="F67" i="52"/>
  <c r="E67" i="52" s="1"/>
  <c r="C71" i="51"/>
  <c r="E33" i="52"/>
  <c r="E60" i="52"/>
  <c r="E24" i="51"/>
  <c r="C72" i="51"/>
  <c r="C24" i="51"/>
  <c r="D75" i="52"/>
  <c r="C23" i="51"/>
  <c r="B84" i="54"/>
  <c r="F80" i="52"/>
  <c r="F83" i="52"/>
  <c r="C83" i="52" s="1"/>
  <c r="C29" i="52"/>
  <c r="G13" i="40"/>
  <c r="G59" i="40"/>
  <c r="G60" i="40"/>
  <c r="G31" i="40"/>
  <c r="G54" i="40"/>
  <c r="G69" i="40"/>
  <c r="G68" i="40"/>
  <c r="G77" i="40"/>
  <c r="G18" i="40"/>
  <c r="G57" i="40"/>
  <c r="G63" i="40"/>
  <c r="G58" i="40"/>
  <c r="G72" i="40"/>
  <c r="G53" i="40"/>
  <c r="G43" i="40"/>
  <c r="G19" i="40"/>
  <c r="G22" i="40"/>
  <c r="G23" i="40"/>
  <c r="G32" i="40"/>
  <c r="G78" i="40"/>
  <c r="G73" i="40"/>
  <c r="G34" i="40"/>
  <c r="G29" i="40"/>
  <c r="G67" i="40"/>
  <c r="G81" i="40"/>
  <c r="G28" i="40"/>
  <c r="G80" i="40"/>
  <c r="G66" i="40"/>
  <c r="G82" i="40"/>
  <c r="G61" i="40"/>
  <c r="G84" i="40"/>
  <c r="G26" i="40"/>
  <c r="G14" i="40"/>
  <c r="G33" i="40"/>
  <c r="G30" i="40"/>
  <c r="G71" i="40"/>
  <c r="G25" i="40"/>
  <c r="G20" i="40"/>
  <c r="G62" i="40"/>
  <c r="G65" i="40"/>
  <c r="G21" i="40"/>
  <c r="G70" i="40"/>
  <c r="G27" i="40"/>
  <c r="G64" i="40"/>
  <c r="G83" i="40"/>
  <c r="G16" i="40"/>
  <c r="G24" i="40"/>
  <c r="G15" i="40"/>
  <c r="G45" i="40"/>
  <c r="G55" i="40"/>
  <c r="G17" i="40"/>
  <c r="G46" i="40"/>
  <c r="D75" i="51"/>
  <c r="D84" i="51" s="1"/>
  <c r="C64" i="52"/>
  <c r="C83" i="51"/>
  <c r="C82" i="36"/>
  <c r="E82" i="36"/>
  <c r="C65" i="52"/>
  <c r="C40" i="51"/>
  <c r="C14" i="52"/>
  <c r="F50" i="52"/>
  <c r="C28" i="52"/>
  <c r="C54" i="36"/>
  <c r="C80" i="51"/>
  <c r="E62" i="52"/>
  <c r="C45" i="51"/>
  <c r="F17" i="52"/>
  <c r="C17" i="52" s="1"/>
  <c r="E35" i="52"/>
  <c r="G35" i="52"/>
  <c r="E64" i="52"/>
  <c r="C43" i="52"/>
  <c r="B47" i="52"/>
  <c r="E40" i="54"/>
  <c r="F72" i="52"/>
  <c r="C72" i="52" s="1"/>
  <c r="F45" i="52"/>
  <c r="E45" i="52" s="1"/>
  <c r="F58" i="52"/>
  <c r="E27" i="52"/>
  <c r="D47" i="52"/>
  <c r="E28" i="52"/>
  <c r="E14" i="52"/>
  <c r="C14" i="51"/>
  <c r="F47" i="51"/>
  <c r="C47" i="51" s="1"/>
  <c r="E43" i="52"/>
  <c r="F82" i="51"/>
  <c r="E82" i="51" s="1"/>
  <c r="C50" i="54"/>
  <c r="E80" i="51"/>
  <c r="E24" i="54"/>
  <c r="E45" i="51"/>
  <c r="C17" i="54"/>
  <c r="F41" i="52"/>
  <c r="G41" i="52" s="1"/>
  <c r="C35" i="52"/>
  <c r="C31" i="52"/>
  <c r="C28" i="54"/>
  <c r="C43" i="51"/>
  <c r="B63" i="52"/>
  <c r="B75" i="52" s="1"/>
  <c r="E66" i="52"/>
  <c r="E19" i="51"/>
  <c r="C23" i="52"/>
  <c r="F40" i="52"/>
  <c r="G40" i="52" s="1"/>
  <c r="G49" i="54" l="1"/>
  <c r="G52" i="54"/>
  <c r="G50" i="54"/>
  <c r="E34" i="52"/>
  <c r="E75" i="20"/>
  <c r="C75" i="20"/>
  <c r="M43" i="58"/>
  <c r="F36" i="1"/>
  <c r="E36" i="1" s="1"/>
  <c r="E36" i="59"/>
  <c r="G36" i="59"/>
  <c r="F36" i="51"/>
  <c r="C36" i="51" s="1"/>
  <c r="F36" i="58"/>
  <c r="G36" i="2"/>
  <c r="G36" i="7"/>
  <c r="M53" i="58"/>
  <c r="M62" i="58"/>
  <c r="M68" i="58"/>
  <c r="M24" i="58"/>
  <c r="K84" i="58"/>
  <c r="M23" i="58"/>
  <c r="M15" i="58"/>
  <c r="G36" i="5"/>
  <c r="G36" i="3"/>
  <c r="C36" i="52"/>
  <c r="I63" i="53"/>
  <c r="M66" i="60"/>
  <c r="M28" i="60"/>
  <c r="M62" i="60"/>
  <c r="M54" i="60"/>
  <c r="M32" i="60"/>
  <c r="M63" i="60"/>
  <c r="M14" i="60"/>
  <c r="M64" i="60"/>
  <c r="M19" i="60"/>
  <c r="M73" i="60"/>
  <c r="M29" i="60"/>
  <c r="M46" i="60"/>
  <c r="I84" i="60"/>
  <c r="M72" i="60"/>
  <c r="M27" i="60"/>
  <c r="M84" i="60"/>
  <c r="M70" i="60"/>
  <c r="M75" i="60"/>
  <c r="M82" i="60"/>
  <c r="M61" i="60"/>
  <c r="M58" i="60"/>
  <c r="M16" i="60"/>
  <c r="M31" i="60"/>
  <c r="M69" i="60"/>
  <c r="M47" i="60"/>
  <c r="M43" i="60"/>
  <c r="M25" i="60"/>
  <c r="M77" i="60"/>
  <c r="M23" i="60"/>
  <c r="M45" i="60"/>
  <c r="M80" i="60"/>
  <c r="M55" i="60"/>
  <c r="M30" i="60"/>
  <c r="M20" i="60"/>
  <c r="M24" i="60"/>
  <c r="M67" i="60"/>
  <c r="M59" i="60"/>
  <c r="M68" i="60"/>
  <c r="M15" i="60"/>
  <c r="M81" i="60"/>
  <c r="M33" i="60"/>
  <c r="M57" i="60"/>
  <c r="M13" i="60"/>
  <c r="M83" i="60"/>
  <c r="M22" i="60"/>
  <c r="M53" i="60"/>
  <c r="M17" i="60"/>
  <c r="M65" i="60"/>
  <c r="M21" i="60"/>
  <c r="M71" i="60"/>
  <c r="M78" i="60"/>
  <c r="C75" i="60"/>
  <c r="F84" i="60"/>
  <c r="G82" i="60" s="1"/>
  <c r="I82" i="54"/>
  <c r="I75" i="36"/>
  <c r="M58" i="59"/>
  <c r="M53" i="59"/>
  <c r="M26" i="59"/>
  <c r="M25" i="59"/>
  <c r="M32" i="59"/>
  <c r="C54" i="54"/>
  <c r="M15" i="59"/>
  <c r="M18" i="59"/>
  <c r="M24" i="59"/>
  <c r="M84" i="59"/>
  <c r="M22" i="59"/>
  <c r="M75" i="59"/>
  <c r="M65" i="59"/>
  <c r="M23" i="59"/>
  <c r="M72" i="59"/>
  <c r="M67" i="59"/>
  <c r="M63" i="59"/>
  <c r="M82" i="59"/>
  <c r="M80" i="59"/>
  <c r="M33" i="59"/>
  <c r="M16" i="59"/>
  <c r="M17" i="59"/>
  <c r="M66" i="59"/>
  <c r="M13" i="59"/>
  <c r="M54" i="59"/>
  <c r="M34" i="59"/>
  <c r="M83" i="59"/>
  <c r="M70" i="59"/>
  <c r="M77" i="59"/>
  <c r="M20" i="59"/>
  <c r="M30" i="59"/>
  <c r="M78" i="59"/>
  <c r="M81" i="59"/>
  <c r="M73" i="59"/>
  <c r="M27" i="59"/>
  <c r="M14" i="59"/>
  <c r="M43" i="59"/>
  <c r="I84" i="59"/>
  <c r="M46" i="59"/>
  <c r="K84" i="59"/>
  <c r="M57" i="59"/>
  <c r="M21" i="59"/>
  <c r="M29" i="59"/>
  <c r="M69" i="59"/>
  <c r="M71" i="59"/>
  <c r="M60" i="59"/>
  <c r="M68" i="59"/>
  <c r="M31" i="59"/>
  <c r="M62" i="59"/>
  <c r="M61" i="59"/>
  <c r="M45" i="59"/>
  <c r="M64" i="59"/>
  <c r="M19" i="59"/>
  <c r="M47" i="59"/>
  <c r="M55" i="59"/>
  <c r="K75" i="36"/>
  <c r="F75" i="54"/>
  <c r="C75" i="54" s="1"/>
  <c r="F84" i="36"/>
  <c r="G47" i="36" s="1"/>
  <c r="E77" i="52"/>
  <c r="G77" i="59"/>
  <c r="L75" i="53"/>
  <c r="L84" i="53" s="1"/>
  <c r="K47" i="53"/>
  <c r="M78" i="58"/>
  <c r="M70" i="58"/>
  <c r="M84" i="58"/>
  <c r="M67" i="58"/>
  <c r="M75" i="58"/>
  <c r="M72" i="58"/>
  <c r="M57" i="58"/>
  <c r="M29" i="58"/>
  <c r="M46" i="58"/>
  <c r="M16" i="58"/>
  <c r="M54" i="58"/>
  <c r="M13" i="58"/>
  <c r="M69" i="58"/>
  <c r="M77" i="58"/>
  <c r="M73" i="58"/>
  <c r="M21" i="58"/>
  <c r="M58" i="58"/>
  <c r="M14" i="58"/>
  <c r="M59" i="58"/>
  <c r="M25" i="58"/>
  <c r="M64" i="58"/>
  <c r="M32" i="58"/>
  <c r="M31" i="58"/>
  <c r="M30" i="58"/>
  <c r="M65" i="58"/>
  <c r="M80" i="58"/>
  <c r="M27" i="58"/>
  <c r="M61" i="58"/>
  <c r="M28" i="58"/>
  <c r="M22" i="58"/>
  <c r="M18" i="58"/>
  <c r="M47" i="58"/>
  <c r="M71" i="58"/>
  <c r="M33" i="58"/>
  <c r="M19" i="58"/>
  <c r="M83" i="58"/>
  <c r="M26" i="58"/>
  <c r="M20" i="58"/>
  <c r="I84" i="58"/>
  <c r="M66" i="58"/>
  <c r="M17" i="58"/>
  <c r="M81" i="58"/>
  <c r="M45" i="58"/>
  <c r="M60" i="58"/>
  <c r="M34" i="58"/>
  <c r="M63" i="58"/>
  <c r="E47" i="53"/>
  <c r="G57" i="32"/>
  <c r="G26" i="32"/>
  <c r="G21" i="59"/>
  <c r="G63" i="59"/>
  <c r="G51" i="53"/>
  <c r="G49" i="53"/>
  <c r="G52" i="53"/>
  <c r="C75" i="58"/>
  <c r="F84" i="58"/>
  <c r="G82" i="58" s="1"/>
  <c r="G13" i="32"/>
  <c r="G19" i="59"/>
  <c r="G20" i="59"/>
  <c r="G18" i="59"/>
  <c r="G77" i="32"/>
  <c r="G46" i="59"/>
  <c r="G81" i="59"/>
  <c r="G66" i="32"/>
  <c r="G31" i="32"/>
  <c r="G16" i="59"/>
  <c r="G15" i="32"/>
  <c r="G78" i="59"/>
  <c r="G27" i="59"/>
  <c r="G22" i="59"/>
  <c r="G28" i="59"/>
  <c r="G30" i="59"/>
  <c r="G17" i="59"/>
  <c r="G58" i="59"/>
  <c r="G64" i="59"/>
  <c r="G70" i="59"/>
  <c r="L84" i="32"/>
  <c r="M27" i="32" s="1"/>
  <c r="K75" i="32"/>
  <c r="C20" i="52"/>
  <c r="G65" i="32"/>
  <c r="G83" i="32"/>
  <c r="G45" i="32"/>
  <c r="G68" i="32"/>
  <c r="G17" i="32"/>
  <c r="G14" i="32"/>
  <c r="G30" i="32"/>
  <c r="G78" i="32"/>
  <c r="G47" i="32"/>
  <c r="G32" i="32"/>
  <c r="G62" i="32"/>
  <c r="G46" i="32"/>
  <c r="G81" i="32"/>
  <c r="G84" i="32"/>
  <c r="G80" i="32"/>
  <c r="G21" i="32"/>
  <c r="C84" i="32"/>
  <c r="G24" i="32"/>
  <c r="G60" i="32"/>
  <c r="G23" i="32"/>
  <c r="G71" i="32"/>
  <c r="G20" i="32"/>
  <c r="G43" i="32"/>
  <c r="G27" i="32"/>
  <c r="G64" i="32"/>
  <c r="G63" i="32"/>
  <c r="G18" i="32"/>
  <c r="G29" i="32"/>
  <c r="G69" i="32"/>
  <c r="G22" i="32"/>
  <c r="G82" i="32"/>
  <c r="G53" i="32"/>
  <c r="G19" i="32"/>
  <c r="G28" i="32"/>
  <c r="G55" i="32"/>
  <c r="G72" i="32"/>
  <c r="G34" i="32"/>
  <c r="G73" i="32"/>
  <c r="G58" i="32"/>
  <c r="G16" i="32"/>
  <c r="G70" i="32"/>
  <c r="G59" i="32"/>
  <c r="G54" i="32"/>
  <c r="G61" i="32"/>
  <c r="C82" i="53"/>
  <c r="G75" i="32"/>
  <c r="G33" i="32"/>
  <c r="G25" i="32"/>
  <c r="E63" i="53"/>
  <c r="E84" i="32"/>
  <c r="C63" i="53"/>
  <c r="G34" i="59"/>
  <c r="G72" i="59"/>
  <c r="G65" i="59"/>
  <c r="G55" i="59"/>
  <c r="G60" i="59"/>
  <c r="G84" i="59"/>
  <c r="G53" i="59"/>
  <c r="C84" i="59"/>
  <c r="G23" i="59"/>
  <c r="G59" i="59"/>
  <c r="E84" i="59"/>
  <c r="G80" i="59"/>
  <c r="G62" i="59"/>
  <c r="G66" i="59"/>
  <c r="G33" i="59"/>
  <c r="G24" i="59"/>
  <c r="G13" i="59"/>
  <c r="G32" i="59"/>
  <c r="G61" i="59"/>
  <c r="G43" i="59"/>
  <c r="G69" i="59"/>
  <c r="G29" i="59"/>
  <c r="G71" i="59"/>
  <c r="G25" i="59"/>
  <c r="G67" i="59"/>
  <c r="G14" i="59"/>
  <c r="G31" i="59"/>
  <c r="G83" i="59"/>
  <c r="G57" i="59"/>
  <c r="G54" i="59"/>
  <c r="G26" i="59"/>
  <c r="G68" i="59"/>
  <c r="G45" i="59"/>
  <c r="G15" i="59"/>
  <c r="G82" i="59"/>
  <c r="G73" i="59"/>
  <c r="G47" i="59"/>
  <c r="M82" i="20"/>
  <c r="K84" i="20"/>
  <c r="G13" i="27"/>
  <c r="G73" i="27"/>
  <c r="G82" i="27"/>
  <c r="G34" i="27"/>
  <c r="G81" i="27"/>
  <c r="G30" i="27"/>
  <c r="G72" i="27"/>
  <c r="G57" i="27"/>
  <c r="G33" i="27"/>
  <c r="G59" i="27"/>
  <c r="G21" i="27"/>
  <c r="G68" i="27"/>
  <c r="G77" i="27"/>
  <c r="G23" i="27"/>
  <c r="G83" i="27"/>
  <c r="G58" i="27"/>
  <c r="G18" i="27"/>
  <c r="G17" i="27"/>
  <c r="G29" i="27"/>
  <c r="G45" i="27"/>
  <c r="G64" i="27"/>
  <c r="G43" i="27"/>
  <c r="G69" i="27"/>
  <c r="G15" i="27"/>
  <c r="G14" i="27"/>
  <c r="G80" i="27"/>
  <c r="G61" i="27"/>
  <c r="G24" i="27"/>
  <c r="G53" i="27"/>
  <c r="G16" i="27"/>
  <c r="G67" i="27"/>
  <c r="G65" i="27"/>
  <c r="G22" i="27"/>
  <c r="G55" i="27"/>
  <c r="G84" i="27"/>
  <c r="G78" i="27"/>
  <c r="G27" i="27"/>
  <c r="G70" i="27"/>
  <c r="G66" i="27"/>
  <c r="G25" i="27"/>
  <c r="G46" i="27"/>
  <c r="G20" i="27"/>
  <c r="G31" i="27"/>
  <c r="G71" i="27"/>
  <c r="G32" i="27"/>
  <c r="G62" i="27"/>
  <c r="G26" i="27"/>
  <c r="G28" i="27"/>
  <c r="G60" i="27"/>
  <c r="G19" i="27"/>
  <c r="G54" i="27"/>
  <c r="G47" i="27"/>
  <c r="G63" i="27"/>
  <c r="G75" i="27"/>
  <c r="G28" i="22"/>
  <c r="G57" i="22"/>
  <c r="G81" i="22"/>
  <c r="G83" i="22"/>
  <c r="G23" i="22"/>
  <c r="G58" i="22"/>
  <c r="G45" i="22"/>
  <c r="G20" i="22"/>
  <c r="G24" i="22"/>
  <c r="G14" i="22"/>
  <c r="G31" i="22"/>
  <c r="G43" i="22"/>
  <c r="G70" i="22"/>
  <c r="G67" i="22"/>
  <c r="G15" i="22"/>
  <c r="G25" i="22"/>
  <c r="G71" i="22"/>
  <c r="G17" i="22"/>
  <c r="G46" i="22"/>
  <c r="G21" i="22"/>
  <c r="G64" i="22"/>
  <c r="G30" i="22"/>
  <c r="G72" i="22"/>
  <c r="G80" i="22"/>
  <c r="G22" i="22"/>
  <c r="G59" i="22"/>
  <c r="G62" i="22"/>
  <c r="G34" i="22"/>
  <c r="G29" i="22"/>
  <c r="G53" i="22"/>
  <c r="G27" i="22"/>
  <c r="G60" i="22"/>
  <c r="G84" i="22"/>
  <c r="G55" i="22"/>
  <c r="G69" i="22"/>
  <c r="G16" i="22"/>
  <c r="G73" i="22"/>
  <c r="G68" i="22"/>
  <c r="G65" i="22"/>
  <c r="G26" i="22"/>
  <c r="G61" i="22"/>
  <c r="G13" i="22"/>
  <c r="G66" i="22"/>
  <c r="G78" i="22"/>
  <c r="G77" i="22"/>
  <c r="G82" i="22"/>
  <c r="G54" i="22"/>
  <c r="G33" i="22"/>
  <c r="G32" i="22"/>
  <c r="G18" i="22"/>
  <c r="G19" i="22"/>
  <c r="G63" i="22"/>
  <c r="G47" i="22"/>
  <c r="G30" i="26"/>
  <c r="G62" i="26"/>
  <c r="G64" i="26"/>
  <c r="G58" i="26"/>
  <c r="G32" i="26"/>
  <c r="G34" i="26"/>
  <c r="G22" i="26"/>
  <c r="G20" i="26"/>
  <c r="G26" i="26"/>
  <c r="G13" i="26"/>
  <c r="G69" i="26"/>
  <c r="G28" i="26"/>
  <c r="G55" i="26"/>
  <c r="G67" i="26"/>
  <c r="G59" i="26"/>
  <c r="G15" i="26"/>
  <c r="G21" i="26"/>
  <c r="G19" i="26"/>
  <c r="G80" i="26"/>
  <c r="G31" i="26"/>
  <c r="G68" i="26"/>
  <c r="G46" i="26"/>
  <c r="G81" i="26"/>
  <c r="G33" i="26"/>
  <c r="G57" i="26"/>
  <c r="G78" i="26"/>
  <c r="G70" i="26"/>
  <c r="G18" i="26"/>
  <c r="G72" i="26"/>
  <c r="G25" i="26"/>
  <c r="G27" i="26"/>
  <c r="G60" i="26"/>
  <c r="G29" i="26"/>
  <c r="G71" i="26"/>
  <c r="G84" i="26"/>
  <c r="G17" i="26"/>
  <c r="G43" i="26"/>
  <c r="G77" i="26"/>
  <c r="G14" i="26"/>
  <c r="G23" i="26"/>
  <c r="G24" i="26"/>
  <c r="G73" i="26"/>
  <c r="G16" i="26"/>
  <c r="G61" i="26"/>
  <c r="G82" i="26"/>
  <c r="G83" i="26"/>
  <c r="G65" i="26"/>
  <c r="G45" i="26"/>
  <c r="G66" i="26"/>
  <c r="G53" i="26"/>
  <c r="G47" i="26"/>
  <c r="G54" i="26"/>
  <c r="G63" i="26"/>
  <c r="G50" i="20"/>
  <c r="G52" i="20"/>
  <c r="G49" i="20"/>
  <c r="E84" i="20"/>
  <c r="G51" i="20"/>
  <c r="E75" i="36"/>
  <c r="M54" i="20"/>
  <c r="M63" i="20"/>
  <c r="G61" i="20"/>
  <c r="G73" i="20"/>
  <c r="G16" i="20"/>
  <c r="G84" i="20"/>
  <c r="G53" i="20"/>
  <c r="G59" i="20"/>
  <c r="G22" i="20"/>
  <c r="G78" i="20"/>
  <c r="G20" i="20"/>
  <c r="G30" i="20"/>
  <c r="G33" i="20"/>
  <c r="G28" i="20"/>
  <c r="G27" i="20"/>
  <c r="G15" i="20"/>
  <c r="G69" i="20"/>
  <c r="G26" i="20"/>
  <c r="G60" i="20"/>
  <c r="G46" i="20"/>
  <c r="G24" i="20"/>
  <c r="G71" i="20"/>
  <c r="G32" i="20"/>
  <c r="G29" i="20"/>
  <c r="G55" i="20"/>
  <c r="G80" i="20"/>
  <c r="G45" i="20"/>
  <c r="G63" i="20"/>
  <c r="G17" i="20"/>
  <c r="G64" i="20"/>
  <c r="G34" i="20"/>
  <c r="G65" i="20"/>
  <c r="G66" i="20"/>
  <c r="G18" i="20"/>
  <c r="G31" i="20"/>
  <c r="G77" i="20"/>
  <c r="G57" i="20"/>
  <c r="G83" i="20"/>
  <c r="G67" i="20"/>
  <c r="G54" i="20"/>
  <c r="G13" i="20"/>
  <c r="G62" i="20"/>
  <c r="G58" i="20"/>
  <c r="G19" i="20"/>
  <c r="G43" i="20"/>
  <c r="G14" i="20"/>
  <c r="G70" i="20"/>
  <c r="G23" i="20"/>
  <c r="G25" i="20"/>
  <c r="G68" i="20"/>
  <c r="G47" i="20"/>
  <c r="G81" i="20"/>
  <c r="G72" i="20"/>
  <c r="G21" i="20"/>
  <c r="C84" i="20"/>
  <c r="M31" i="20"/>
  <c r="M78" i="20"/>
  <c r="M46" i="20"/>
  <c r="M61" i="20"/>
  <c r="I84" i="20"/>
  <c r="M83" i="20"/>
  <c r="M57" i="20"/>
  <c r="M20" i="20"/>
  <c r="M13" i="20"/>
  <c r="M24" i="20"/>
  <c r="M30" i="20"/>
  <c r="M45" i="20"/>
  <c r="M73" i="20"/>
  <c r="M68" i="20"/>
  <c r="M21" i="20"/>
  <c r="M15" i="20"/>
  <c r="M33" i="20"/>
  <c r="M47" i="20"/>
  <c r="M64" i="20"/>
  <c r="M17" i="20"/>
  <c r="M67" i="20"/>
  <c r="M58" i="20"/>
  <c r="M65" i="20"/>
  <c r="M14" i="20"/>
  <c r="M84" i="20"/>
  <c r="M16" i="20"/>
  <c r="M66" i="20"/>
  <c r="M59" i="20"/>
  <c r="M27" i="20"/>
  <c r="M70" i="20"/>
  <c r="M32" i="20"/>
  <c r="M80" i="20"/>
  <c r="M23" i="20"/>
  <c r="M25" i="20"/>
  <c r="M77" i="20"/>
  <c r="M34" i="20"/>
  <c r="M62" i="20"/>
  <c r="M29" i="20"/>
  <c r="M53" i="20"/>
  <c r="M26" i="20"/>
  <c r="M19" i="20"/>
  <c r="M22" i="20"/>
  <c r="M71" i="20"/>
  <c r="M43" i="20"/>
  <c r="M18" i="20"/>
  <c r="M28" i="20"/>
  <c r="M55" i="20"/>
  <c r="M72" i="20"/>
  <c r="M81" i="20"/>
  <c r="M60" i="20"/>
  <c r="M69" i="20"/>
  <c r="I75" i="20"/>
  <c r="M75" i="20"/>
  <c r="K75" i="20"/>
  <c r="M70" i="32"/>
  <c r="M77" i="32"/>
  <c r="M45" i="32"/>
  <c r="M71" i="32"/>
  <c r="G75" i="20"/>
  <c r="G27" i="60"/>
  <c r="G67" i="60"/>
  <c r="G23" i="60"/>
  <c r="G32" i="60"/>
  <c r="C47" i="54"/>
  <c r="G58" i="5"/>
  <c r="G15" i="5"/>
  <c r="G73" i="5"/>
  <c r="G84" i="5"/>
  <c r="G31" i="5"/>
  <c r="G66" i="5"/>
  <c r="G14" i="5"/>
  <c r="G61" i="5"/>
  <c r="G28" i="5"/>
  <c r="G60" i="5"/>
  <c r="G43" i="5"/>
  <c r="G46" i="5"/>
  <c r="G18" i="5"/>
  <c r="G55" i="5"/>
  <c r="G80" i="5"/>
  <c r="G83" i="5"/>
  <c r="G33" i="5"/>
  <c r="G22" i="5"/>
  <c r="G13" i="5"/>
  <c r="G20" i="5"/>
  <c r="G45" i="5"/>
  <c r="G71" i="5"/>
  <c r="G77" i="5"/>
  <c r="G70" i="5"/>
  <c r="G17" i="5"/>
  <c r="G65" i="5"/>
  <c r="G78" i="5"/>
  <c r="G64" i="5"/>
  <c r="G53" i="5"/>
  <c r="G72" i="5"/>
  <c r="G16" i="5"/>
  <c r="G29" i="5"/>
  <c r="G24" i="5"/>
  <c r="G23" i="5"/>
  <c r="G68" i="5"/>
  <c r="G25" i="5"/>
  <c r="G27" i="5"/>
  <c r="G67" i="5"/>
  <c r="G34" i="5"/>
  <c r="G62" i="5"/>
  <c r="G59" i="5"/>
  <c r="G32" i="5"/>
  <c r="G21" i="5"/>
  <c r="G57" i="5"/>
  <c r="G19" i="5"/>
  <c r="G82" i="5"/>
  <c r="G30" i="5"/>
  <c r="G81" i="5"/>
  <c r="G69" i="5"/>
  <c r="G47" i="5"/>
  <c r="G26" i="5"/>
  <c r="G63" i="5"/>
  <c r="G54" i="5"/>
  <c r="G75" i="5"/>
  <c r="K75" i="1"/>
  <c r="L84" i="1"/>
  <c r="M51" i="53"/>
  <c r="M50" i="53"/>
  <c r="M49" i="53"/>
  <c r="M52" i="53"/>
  <c r="F84" i="53"/>
  <c r="E75" i="53"/>
  <c r="M50" i="1"/>
  <c r="M52" i="1"/>
  <c r="M51" i="1"/>
  <c r="M49" i="1"/>
  <c r="G59" i="1"/>
  <c r="G62" i="1"/>
  <c r="G84" i="1"/>
  <c r="G83" i="1"/>
  <c r="G80" i="1"/>
  <c r="G46" i="1"/>
  <c r="G55" i="1"/>
  <c r="G69" i="1"/>
  <c r="G70" i="1"/>
  <c r="G32" i="1"/>
  <c r="G67" i="1"/>
  <c r="G24" i="1"/>
  <c r="G14" i="1"/>
  <c r="G60" i="1"/>
  <c r="G23" i="1"/>
  <c r="G16" i="1"/>
  <c r="G20" i="1"/>
  <c r="G68" i="1"/>
  <c r="G43" i="1"/>
  <c r="G73" i="1"/>
  <c r="G15" i="1"/>
  <c r="G29" i="1"/>
  <c r="G34" i="1"/>
  <c r="G58" i="1"/>
  <c r="G21" i="1"/>
  <c r="G27" i="1"/>
  <c r="G45" i="1"/>
  <c r="G71" i="1"/>
  <c r="G30" i="1"/>
  <c r="E84" i="1"/>
  <c r="G28" i="1"/>
  <c r="G64" i="1"/>
  <c r="G72" i="1"/>
  <c r="G17" i="1"/>
  <c r="G13" i="1"/>
  <c r="G57" i="1"/>
  <c r="G77" i="1"/>
  <c r="G26" i="1"/>
  <c r="G78" i="1"/>
  <c r="G31" i="1"/>
  <c r="G33" i="1"/>
  <c r="G66" i="1"/>
  <c r="G18" i="1"/>
  <c r="G65" i="1"/>
  <c r="G81" i="1"/>
  <c r="C84" i="1"/>
  <c r="G22" i="1"/>
  <c r="G19" i="1"/>
  <c r="G53" i="1"/>
  <c r="G25" i="1"/>
  <c r="G61" i="1"/>
  <c r="G54" i="1"/>
  <c r="G63" i="1"/>
  <c r="G47" i="1"/>
  <c r="G82" i="1"/>
  <c r="G55" i="58"/>
  <c r="G75" i="1"/>
  <c r="E75" i="1"/>
  <c r="C75" i="1"/>
  <c r="C63" i="54"/>
  <c r="K62" i="52"/>
  <c r="C51" i="52"/>
  <c r="M54" i="36"/>
  <c r="E53" i="52"/>
  <c r="E25" i="52"/>
  <c r="I67" i="52"/>
  <c r="F54" i="52"/>
  <c r="E54" i="52" s="1"/>
  <c r="L54" i="52"/>
  <c r="K54" i="52" s="1"/>
  <c r="K63" i="54"/>
  <c r="L75" i="51"/>
  <c r="K75" i="51" s="1"/>
  <c r="I84" i="36"/>
  <c r="M50" i="54"/>
  <c r="E63" i="51"/>
  <c r="E83" i="52"/>
  <c r="I33" i="52"/>
  <c r="D84" i="52"/>
  <c r="G52" i="52" s="1"/>
  <c r="E50" i="52"/>
  <c r="C40" i="52"/>
  <c r="E41" i="52"/>
  <c r="I47" i="51"/>
  <c r="I47" i="54"/>
  <c r="K47" i="54"/>
  <c r="L75" i="54"/>
  <c r="I75" i="54" s="1"/>
  <c r="I50" i="52"/>
  <c r="M40" i="52"/>
  <c r="K40" i="52"/>
  <c r="I70" i="52"/>
  <c r="I23" i="52"/>
  <c r="K17" i="52"/>
  <c r="I19" i="52"/>
  <c r="K84" i="36"/>
  <c r="I82" i="52"/>
  <c r="K70" i="52"/>
  <c r="H75" i="52"/>
  <c r="H84" i="52" s="1"/>
  <c r="M47" i="36"/>
  <c r="M75" i="36"/>
  <c r="K31" i="52"/>
  <c r="I58" i="52"/>
  <c r="K43" i="52"/>
  <c r="M52" i="54"/>
  <c r="M51" i="54"/>
  <c r="I54" i="51"/>
  <c r="K54" i="51"/>
  <c r="K50" i="52"/>
  <c r="I45" i="52"/>
  <c r="L47" i="52"/>
  <c r="M41" i="52"/>
  <c r="I41" i="52"/>
  <c r="L63" i="52"/>
  <c r="K63" i="52" s="1"/>
  <c r="H84" i="54"/>
  <c r="M20" i="36"/>
  <c r="M84" i="36"/>
  <c r="M34" i="36"/>
  <c r="M66" i="36"/>
  <c r="M81" i="36"/>
  <c r="M68" i="36"/>
  <c r="M61" i="36"/>
  <c r="M24" i="36"/>
  <c r="M32" i="36"/>
  <c r="M22" i="36"/>
  <c r="M25" i="36"/>
  <c r="M21" i="36"/>
  <c r="M57" i="36"/>
  <c r="M72" i="36"/>
  <c r="M13" i="36"/>
  <c r="M26" i="36"/>
  <c r="M69" i="36"/>
  <c r="M67" i="36"/>
  <c r="M15" i="36"/>
  <c r="M27" i="36"/>
  <c r="M29" i="36"/>
  <c r="M18" i="36"/>
  <c r="M53" i="36"/>
  <c r="M33" i="36"/>
  <c r="M46" i="36"/>
  <c r="M60" i="36"/>
  <c r="M16" i="36"/>
  <c r="M83" i="36"/>
  <c r="M77" i="36"/>
  <c r="M55" i="36"/>
  <c r="M59" i="36"/>
  <c r="M30" i="36"/>
  <c r="M64" i="36"/>
  <c r="M65" i="36"/>
  <c r="M78" i="36"/>
  <c r="M43" i="36"/>
  <c r="M58" i="36"/>
  <c r="M45" i="36"/>
  <c r="M28" i="36"/>
  <c r="M70" i="36"/>
  <c r="M80" i="36"/>
  <c r="M31" i="36"/>
  <c r="M14" i="36"/>
  <c r="M63" i="36"/>
  <c r="M19" i="36"/>
  <c r="M17" i="36"/>
  <c r="M23" i="36"/>
  <c r="M71" i="36"/>
  <c r="M62" i="36"/>
  <c r="M73" i="36"/>
  <c r="I73" i="52"/>
  <c r="K82" i="52"/>
  <c r="K54" i="54"/>
  <c r="J75" i="52"/>
  <c r="K49" i="52"/>
  <c r="M52" i="51"/>
  <c r="M51" i="51"/>
  <c r="M50" i="51"/>
  <c r="I28" i="52"/>
  <c r="K82" i="51"/>
  <c r="I82" i="51"/>
  <c r="K28" i="52"/>
  <c r="K23" i="52"/>
  <c r="I14" i="52"/>
  <c r="I63" i="51"/>
  <c r="G52" i="51"/>
  <c r="G51" i="51"/>
  <c r="G49" i="51"/>
  <c r="C67" i="52"/>
  <c r="E24" i="52"/>
  <c r="E58" i="52"/>
  <c r="E17" i="52"/>
  <c r="E47" i="51"/>
  <c r="C50" i="52"/>
  <c r="E32" i="52"/>
  <c r="E82" i="54"/>
  <c r="F63" i="52"/>
  <c r="C63" i="52" s="1"/>
  <c r="F82" i="52"/>
  <c r="C82" i="52" s="1"/>
  <c r="E81" i="52"/>
  <c r="C80" i="52"/>
  <c r="C45" i="52"/>
  <c r="C54" i="51"/>
  <c r="C41" i="52"/>
  <c r="C81" i="52"/>
  <c r="C58" i="52"/>
  <c r="F47" i="52"/>
  <c r="C47" i="52" s="1"/>
  <c r="G30" i="36"/>
  <c r="G68" i="36"/>
  <c r="G25" i="36"/>
  <c r="G21" i="36"/>
  <c r="G60" i="36"/>
  <c r="G78" i="36"/>
  <c r="G16" i="36"/>
  <c r="G72" i="36"/>
  <c r="G43" i="36"/>
  <c r="G58" i="36"/>
  <c r="G23" i="36"/>
  <c r="G63" i="36"/>
  <c r="F75" i="51"/>
  <c r="G50" i="51"/>
  <c r="B84" i="52"/>
  <c r="C82" i="51"/>
  <c r="E40" i="52"/>
  <c r="E72" i="52"/>
  <c r="B84" i="51"/>
  <c r="G82" i="36"/>
  <c r="E80" i="52"/>
  <c r="E84" i="36"/>
  <c r="C24" i="52"/>
  <c r="C84" i="58" l="1"/>
  <c r="G46" i="58"/>
  <c r="G53" i="58"/>
  <c r="G36" i="1"/>
  <c r="C36" i="1"/>
  <c r="G28" i="58"/>
  <c r="G80" i="58"/>
  <c r="G34" i="58"/>
  <c r="G36" i="58"/>
  <c r="E36" i="58"/>
  <c r="C36" i="58"/>
  <c r="G36" i="51"/>
  <c r="E36" i="51"/>
  <c r="G19" i="36"/>
  <c r="G20" i="36"/>
  <c r="G18" i="36"/>
  <c r="G26" i="36"/>
  <c r="G15" i="36"/>
  <c r="G22" i="36"/>
  <c r="G81" i="36"/>
  <c r="G83" i="36"/>
  <c r="G53" i="36"/>
  <c r="G34" i="36"/>
  <c r="G54" i="36"/>
  <c r="G17" i="36"/>
  <c r="G57" i="36"/>
  <c r="G64" i="36"/>
  <c r="G70" i="36"/>
  <c r="G75" i="36"/>
  <c r="G45" i="36"/>
  <c r="G29" i="36"/>
  <c r="G84" i="36"/>
  <c r="G14" i="36"/>
  <c r="G71" i="36"/>
  <c r="G61" i="36"/>
  <c r="G69" i="36"/>
  <c r="G80" i="36"/>
  <c r="G24" i="36"/>
  <c r="G62" i="36"/>
  <c r="G27" i="36"/>
  <c r="G66" i="36"/>
  <c r="G59" i="36"/>
  <c r="C84" i="36"/>
  <c r="G67" i="36"/>
  <c r="G77" i="36"/>
  <c r="G28" i="36"/>
  <c r="G32" i="36"/>
  <c r="G46" i="36"/>
  <c r="G65" i="36"/>
  <c r="G31" i="36"/>
  <c r="G55" i="36"/>
  <c r="G63" i="60"/>
  <c r="G30" i="60"/>
  <c r="G43" i="60"/>
  <c r="G71" i="60"/>
  <c r="G24" i="60"/>
  <c r="G72" i="60"/>
  <c r="G18" i="60"/>
  <c r="G47" i="60"/>
  <c r="G55" i="60"/>
  <c r="G60" i="60"/>
  <c r="G68" i="60"/>
  <c r="G73" i="60"/>
  <c r="G21" i="60"/>
  <c r="G61" i="60"/>
  <c r="G19" i="60"/>
  <c r="G54" i="60"/>
  <c r="G17" i="60"/>
  <c r="G78" i="60"/>
  <c r="G81" i="60"/>
  <c r="G80" i="60"/>
  <c r="G66" i="60"/>
  <c r="G31" i="60"/>
  <c r="E84" i="60"/>
  <c r="G57" i="58"/>
  <c r="G64" i="58"/>
  <c r="G68" i="58"/>
  <c r="G30" i="58"/>
  <c r="G18" i="58"/>
  <c r="G71" i="58"/>
  <c r="G75" i="58"/>
  <c r="G63" i="58"/>
  <c r="G69" i="58"/>
  <c r="G33" i="58"/>
  <c r="G24" i="58"/>
  <c r="G78" i="58"/>
  <c r="G16" i="58"/>
  <c r="G47" i="58"/>
  <c r="G67" i="58"/>
  <c r="G77" i="58"/>
  <c r="G21" i="58"/>
  <c r="G65" i="58"/>
  <c r="G62" i="58"/>
  <c r="G45" i="58"/>
  <c r="G72" i="58"/>
  <c r="G61" i="58"/>
  <c r="G22" i="58"/>
  <c r="G23" i="58"/>
  <c r="G13" i="58"/>
  <c r="G15" i="58"/>
  <c r="G25" i="58"/>
  <c r="G81" i="58"/>
  <c r="G20" i="58"/>
  <c r="G32" i="58"/>
  <c r="G26" i="58"/>
  <c r="G19" i="58"/>
  <c r="G70" i="58"/>
  <c r="G60" i="58"/>
  <c r="G27" i="58"/>
  <c r="G43" i="58"/>
  <c r="G83" i="58"/>
  <c r="G58" i="58"/>
  <c r="G73" i="58"/>
  <c r="G31" i="58"/>
  <c r="G84" i="58"/>
  <c r="E84" i="58"/>
  <c r="G54" i="58"/>
  <c r="G14" i="58"/>
  <c r="G17" i="58"/>
  <c r="G29" i="58"/>
  <c r="G66" i="58"/>
  <c r="G59" i="58"/>
  <c r="K84" i="1"/>
  <c r="G75" i="53"/>
  <c r="G36" i="53"/>
  <c r="G13" i="60"/>
  <c r="G69" i="60"/>
  <c r="G20" i="60"/>
  <c r="G16" i="60"/>
  <c r="G64" i="60"/>
  <c r="G58" i="60"/>
  <c r="G53" i="60"/>
  <c r="G75" i="60"/>
  <c r="G57" i="60"/>
  <c r="G26" i="60"/>
  <c r="G59" i="60"/>
  <c r="G83" i="60"/>
  <c r="G28" i="60"/>
  <c r="G33" i="60"/>
  <c r="C84" i="60"/>
  <c r="G77" i="60"/>
  <c r="G25" i="60"/>
  <c r="G46" i="60"/>
  <c r="G70" i="60"/>
  <c r="G65" i="60"/>
  <c r="G14" i="60"/>
  <c r="G29" i="60"/>
  <c r="G15" i="60"/>
  <c r="G84" i="60"/>
  <c r="G34" i="60"/>
  <c r="G22" i="60"/>
  <c r="G45" i="60"/>
  <c r="G62" i="60"/>
  <c r="G33" i="36"/>
  <c r="G73" i="36"/>
  <c r="G13" i="36"/>
  <c r="E75" i="54"/>
  <c r="F84" i="54"/>
  <c r="M26" i="53"/>
  <c r="M67" i="53"/>
  <c r="M14" i="53"/>
  <c r="M21" i="53"/>
  <c r="M73" i="53"/>
  <c r="K84" i="53"/>
  <c r="M72" i="53"/>
  <c r="M43" i="53"/>
  <c r="M16" i="53"/>
  <c r="M80" i="53"/>
  <c r="M64" i="53"/>
  <c r="M59" i="53"/>
  <c r="M84" i="53"/>
  <c r="M47" i="53"/>
  <c r="M19" i="53"/>
  <c r="M53" i="53"/>
  <c r="M34" i="53"/>
  <c r="M62" i="53"/>
  <c r="M23" i="53"/>
  <c r="M69" i="53"/>
  <c r="M46" i="53"/>
  <c r="M54" i="53"/>
  <c r="M45" i="53"/>
  <c r="M58" i="53"/>
  <c r="M55" i="53"/>
  <c r="M17" i="53"/>
  <c r="M77" i="53"/>
  <c r="M68" i="53"/>
  <c r="M22" i="53"/>
  <c r="M81" i="53"/>
  <c r="I84" i="53"/>
  <c r="M66" i="53"/>
  <c r="M15" i="53"/>
  <c r="M27" i="53"/>
  <c r="M83" i="53"/>
  <c r="M78" i="53"/>
  <c r="M25" i="53"/>
  <c r="M24" i="53"/>
  <c r="M63" i="53"/>
  <c r="M33" i="53"/>
  <c r="M71" i="53"/>
  <c r="M20" i="53"/>
  <c r="M75" i="53"/>
  <c r="I75" i="53"/>
  <c r="K75" i="53"/>
  <c r="M60" i="53"/>
  <c r="M70" i="53"/>
  <c r="M65" i="53"/>
  <c r="M31" i="53"/>
  <c r="M29" i="53"/>
  <c r="M18" i="53"/>
  <c r="M30" i="53"/>
  <c r="M57" i="53"/>
  <c r="M28" i="53"/>
  <c r="M61" i="53"/>
  <c r="M82" i="53"/>
  <c r="M13" i="53"/>
  <c r="M32" i="53"/>
  <c r="M66" i="32"/>
  <c r="M34" i="32"/>
  <c r="M14" i="32"/>
  <c r="M23" i="32"/>
  <c r="M29" i="32"/>
  <c r="M65" i="32"/>
  <c r="M73" i="32"/>
  <c r="M28" i="32"/>
  <c r="M72" i="32"/>
  <c r="M19" i="32"/>
  <c r="M57" i="32"/>
  <c r="M46" i="32"/>
  <c r="M80" i="32"/>
  <c r="M13" i="32"/>
  <c r="M17" i="32"/>
  <c r="M53" i="32"/>
  <c r="M62" i="32"/>
  <c r="M47" i="32"/>
  <c r="M31" i="32"/>
  <c r="M30" i="32"/>
  <c r="M43" i="32"/>
  <c r="M60" i="32"/>
  <c r="M83" i="32"/>
  <c r="M61" i="32"/>
  <c r="M21" i="32"/>
  <c r="M64" i="32"/>
  <c r="M25" i="32"/>
  <c r="M24" i="32"/>
  <c r="M15" i="32"/>
  <c r="M16" i="32"/>
  <c r="M59" i="32"/>
  <c r="M78" i="32"/>
  <c r="M18" i="32"/>
  <c r="M84" i="32"/>
  <c r="M67" i="32"/>
  <c r="K84" i="32"/>
  <c r="M26" i="32"/>
  <c r="M69" i="32"/>
  <c r="M20" i="32"/>
  <c r="M22" i="32"/>
  <c r="M82" i="32"/>
  <c r="M55" i="32"/>
  <c r="M63" i="32"/>
  <c r="I84" i="32"/>
  <c r="M32" i="32"/>
  <c r="M68" i="32"/>
  <c r="M81" i="32"/>
  <c r="M58" i="32"/>
  <c r="M33" i="32"/>
  <c r="M75" i="32"/>
  <c r="M54" i="32"/>
  <c r="L84" i="51"/>
  <c r="M23" i="1"/>
  <c r="M18" i="1"/>
  <c r="M59" i="1"/>
  <c r="M24" i="1"/>
  <c r="M62" i="1"/>
  <c r="M61" i="1"/>
  <c r="M58" i="1"/>
  <c r="M45" i="1"/>
  <c r="M84" i="1"/>
  <c r="M70" i="1"/>
  <c r="M25" i="1"/>
  <c r="M72" i="1"/>
  <c r="M69" i="1"/>
  <c r="M29" i="1"/>
  <c r="M78" i="1"/>
  <c r="M19" i="1"/>
  <c r="M13" i="1"/>
  <c r="M34" i="1"/>
  <c r="M20" i="1"/>
  <c r="M33" i="1"/>
  <c r="M83" i="1"/>
  <c r="M53" i="1"/>
  <c r="M73" i="1"/>
  <c r="M21" i="1"/>
  <c r="M64" i="1"/>
  <c r="M54" i="1"/>
  <c r="M63" i="1"/>
  <c r="M67" i="1"/>
  <c r="M31" i="1"/>
  <c r="M57" i="1"/>
  <c r="M30" i="1"/>
  <c r="M77" i="1"/>
  <c r="M26" i="1"/>
  <c r="M14" i="1"/>
  <c r="I84" i="1"/>
  <c r="M68" i="1"/>
  <c r="M65" i="1"/>
  <c r="M46" i="1"/>
  <c r="M16" i="1"/>
  <c r="M43" i="1"/>
  <c r="M32" i="1"/>
  <c r="M15" i="1"/>
  <c r="M71" i="1"/>
  <c r="M80" i="1"/>
  <c r="M17" i="1"/>
  <c r="M28" i="1"/>
  <c r="M81" i="1"/>
  <c r="M22" i="1"/>
  <c r="M27" i="1"/>
  <c r="M82" i="1"/>
  <c r="M75" i="1"/>
  <c r="M55" i="1"/>
  <c r="M66" i="1"/>
  <c r="M60" i="1"/>
  <c r="M47" i="1"/>
  <c r="G67" i="53"/>
  <c r="G66" i="53"/>
  <c r="G46" i="53"/>
  <c r="G17" i="53"/>
  <c r="G60" i="53"/>
  <c r="G59" i="53"/>
  <c r="G53" i="53"/>
  <c r="G45" i="53"/>
  <c r="G73" i="53"/>
  <c r="G43" i="53"/>
  <c r="G29" i="53"/>
  <c r="G68" i="53"/>
  <c r="G22" i="53"/>
  <c r="G16" i="53"/>
  <c r="G33" i="53"/>
  <c r="G32" i="53"/>
  <c r="G25" i="53"/>
  <c r="G30" i="53"/>
  <c r="G84" i="53"/>
  <c r="G70" i="53"/>
  <c r="G26" i="53"/>
  <c r="G21" i="53"/>
  <c r="G58" i="53"/>
  <c r="G18" i="53"/>
  <c r="G34" i="53"/>
  <c r="G24" i="53"/>
  <c r="G71" i="53"/>
  <c r="G14" i="53"/>
  <c r="G19" i="53"/>
  <c r="G15" i="53"/>
  <c r="G64" i="53"/>
  <c r="G28" i="53"/>
  <c r="G23" i="53"/>
  <c r="G20" i="53"/>
  <c r="G78" i="53"/>
  <c r="G62" i="53"/>
  <c r="G31" i="53"/>
  <c r="G80" i="53"/>
  <c r="G83" i="53"/>
  <c r="G81" i="53"/>
  <c r="G57" i="53"/>
  <c r="G77" i="53"/>
  <c r="G69" i="53"/>
  <c r="G55" i="53"/>
  <c r="G72" i="53"/>
  <c r="G65" i="53"/>
  <c r="G27" i="53"/>
  <c r="G82" i="53"/>
  <c r="E84" i="53"/>
  <c r="G13" i="53"/>
  <c r="G61" i="53"/>
  <c r="G47" i="53"/>
  <c r="C84" i="53"/>
  <c r="G54" i="53"/>
  <c r="G63" i="53"/>
  <c r="C54" i="52"/>
  <c r="G50" i="52"/>
  <c r="I54" i="52"/>
  <c r="I75" i="51"/>
  <c r="L75" i="52"/>
  <c r="L84" i="52" s="1"/>
  <c r="G51" i="52"/>
  <c r="G49" i="52"/>
  <c r="E47" i="52"/>
  <c r="J84" i="52"/>
  <c r="K47" i="52"/>
  <c r="I47" i="52"/>
  <c r="I63" i="52"/>
  <c r="K75" i="54"/>
  <c r="L84" i="54"/>
  <c r="E82" i="52"/>
  <c r="E63" i="52"/>
  <c r="C75" i="51"/>
  <c r="F84" i="51"/>
  <c r="F75" i="52"/>
  <c r="F84" i="52" s="1"/>
  <c r="G36" i="52" s="1"/>
  <c r="E75" i="51"/>
  <c r="I84" i="54" l="1"/>
  <c r="C84" i="54"/>
  <c r="G36" i="54"/>
  <c r="M63" i="51"/>
  <c r="G75" i="51"/>
  <c r="G16" i="54"/>
  <c r="G29" i="54"/>
  <c r="E84" i="54"/>
  <c r="G20" i="54"/>
  <c r="G61" i="54"/>
  <c r="G77" i="54"/>
  <c r="G17" i="54"/>
  <c r="G83" i="54"/>
  <c r="G24" i="54"/>
  <c r="G27" i="54"/>
  <c r="G18" i="54"/>
  <c r="G64" i="54"/>
  <c r="G68" i="54"/>
  <c r="G21" i="54"/>
  <c r="G75" i="54"/>
  <c r="G32" i="54"/>
  <c r="G67" i="54"/>
  <c r="G30" i="54"/>
  <c r="G13" i="54"/>
  <c r="G62" i="54"/>
  <c r="G70" i="54"/>
  <c r="G46" i="54"/>
  <c r="G45" i="54"/>
  <c r="G53" i="54"/>
  <c r="G23" i="54"/>
  <c r="G84" i="54"/>
  <c r="G69" i="54"/>
  <c r="G47" i="54"/>
  <c r="G66" i="54"/>
  <c r="G55" i="54"/>
  <c r="G80" i="54"/>
  <c r="G63" i="54"/>
  <c r="G58" i="54"/>
  <c r="G54" i="54"/>
  <c r="G60" i="54"/>
  <c r="G19" i="54"/>
  <c r="G72" i="54"/>
  <c r="G31" i="54"/>
  <c r="G73" i="54"/>
  <c r="G65" i="54"/>
  <c r="G59" i="54"/>
  <c r="G26" i="54"/>
  <c r="G14" i="54"/>
  <c r="G34" i="54"/>
  <c r="G15" i="54"/>
  <c r="G81" i="54"/>
  <c r="G33" i="54"/>
  <c r="G43" i="54"/>
  <c r="G82" i="54"/>
  <c r="G28" i="54"/>
  <c r="G71" i="54"/>
  <c r="G22" i="54"/>
  <c r="G78" i="54"/>
  <c r="G25" i="54"/>
  <c r="G57" i="54"/>
  <c r="M59" i="51"/>
  <c r="M47" i="51"/>
  <c r="M70" i="51"/>
  <c r="M43" i="51"/>
  <c r="M23" i="51"/>
  <c r="M54" i="51"/>
  <c r="M77" i="51"/>
  <c r="M46" i="51"/>
  <c r="M20" i="51"/>
  <c r="K75" i="52"/>
  <c r="M18" i="51"/>
  <c r="M75" i="51"/>
  <c r="I84" i="51"/>
  <c r="M19" i="51"/>
  <c r="M81" i="51"/>
  <c r="M82" i="51"/>
  <c r="M62" i="51"/>
  <c r="M17" i="51"/>
  <c r="M21" i="51"/>
  <c r="M29" i="51"/>
  <c r="M71" i="51"/>
  <c r="M83" i="51"/>
  <c r="M65" i="51"/>
  <c r="M58" i="51"/>
  <c r="M68" i="51"/>
  <c r="M28" i="51"/>
  <c r="M61" i="51"/>
  <c r="M84" i="51"/>
  <c r="M66" i="51"/>
  <c r="M13" i="51"/>
  <c r="M64" i="51"/>
  <c r="M15" i="51"/>
  <c r="K84" i="51"/>
  <c r="M26" i="51"/>
  <c r="M73" i="51"/>
  <c r="M69" i="51"/>
  <c r="M67" i="51"/>
  <c r="M72" i="51"/>
  <c r="M24" i="51"/>
  <c r="M78" i="51"/>
  <c r="M14" i="51"/>
  <c r="M16" i="51"/>
  <c r="M30" i="51"/>
  <c r="M25" i="51"/>
  <c r="M27" i="51"/>
  <c r="M60" i="51"/>
  <c r="M57" i="51"/>
  <c r="M33" i="51"/>
  <c r="M22" i="51"/>
  <c r="M31" i="51"/>
  <c r="M45" i="51"/>
  <c r="M80" i="51"/>
  <c r="M53" i="51"/>
  <c r="M55" i="51"/>
  <c r="M34" i="51"/>
  <c r="M32" i="51"/>
  <c r="M75" i="54"/>
  <c r="M73" i="52"/>
  <c r="M68" i="52"/>
  <c r="M71" i="52"/>
  <c r="M20" i="52"/>
  <c r="M57" i="52"/>
  <c r="M16" i="52"/>
  <c r="M83" i="52"/>
  <c r="M21" i="52"/>
  <c r="M63" i="52"/>
  <c r="M19" i="52"/>
  <c r="M22" i="52"/>
  <c r="M55" i="52"/>
  <c r="M80" i="52"/>
  <c r="M65" i="52"/>
  <c r="M28" i="52"/>
  <c r="M84" i="52"/>
  <c r="M34" i="52"/>
  <c r="M60" i="52"/>
  <c r="M32" i="52"/>
  <c r="M69" i="52"/>
  <c r="M43" i="52"/>
  <c r="M82" i="52"/>
  <c r="M67" i="52"/>
  <c r="M61" i="52"/>
  <c r="M77" i="52"/>
  <c r="M25" i="52"/>
  <c r="M13" i="52"/>
  <c r="M59" i="52"/>
  <c r="M54" i="52"/>
  <c r="M81" i="52"/>
  <c r="M14" i="52"/>
  <c r="M64" i="52"/>
  <c r="M75" i="52"/>
  <c r="M18" i="52"/>
  <c r="I84" i="52"/>
  <c r="M70" i="52"/>
  <c r="M47" i="52"/>
  <c r="M72" i="52"/>
  <c r="M66" i="52"/>
  <c r="M29" i="52"/>
  <c r="M17" i="52"/>
  <c r="M23" i="52"/>
  <c r="M62" i="52"/>
  <c r="M33" i="52"/>
  <c r="M15" i="52"/>
  <c r="M24" i="52"/>
  <c r="M30" i="52"/>
  <c r="M26" i="52"/>
  <c r="M31" i="52"/>
  <c r="M46" i="52"/>
  <c r="M78" i="52"/>
  <c r="M27" i="52"/>
  <c r="M53" i="52"/>
  <c r="M58" i="52"/>
  <c r="M45" i="52"/>
  <c r="I75" i="52"/>
  <c r="G82" i="52"/>
  <c r="G63" i="52"/>
  <c r="G47" i="52"/>
  <c r="M51" i="52"/>
  <c r="K84" i="52"/>
  <c r="M52" i="52"/>
  <c r="M49" i="52"/>
  <c r="M50" i="52"/>
  <c r="M33" i="54"/>
  <c r="M13" i="54"/>
  <c r="M29" i="54"/>
  <c r="M72" i="54"/>
  <c r="M34" i="54"/>
  <c r="M84" i="54"/>
  <c r="M16" i="54"/>
  <c r="M68" i="54"/>
  <c r="M83" i="54"/>
  <c r="M46" i="54"/>
  <c r="M22" i="54"/>
  <c r="M67" i="54"/>
  <c r="M71" i="54"/>
  <c r="M57" i="54"/>
  <c r="M24" i="54"/>
  <c r="M32" i="54"/>
  <c r="M18" i="54"/>
  <c r="M20" i="54"/>
  <c r="M77" i="54"/>
  <c r="M25" i="54"/>
  <c r="M69" i="54"/>
  <c r="M60" i="54"/>
  <c r="M26" i="54"/>
  <c r="M15" i="54"/>
  <c r="M27" i="54"/>
  <c r="M55" i="54"/>
  <c r="M65" i="54"/>
  <c r="M81" i="54"/>
  <c r="M64" i="54"/>
  <c r="M59" i="54"/>
  <c r="M61" i="54"/>
  <c r="M78" i="54"/>
  <c r="M66" i="54"/>
  <c r="M21" i="54"/>
  <c r="M30" i="54"/>
  <c r="M53" i="54"/>
  <c r="M28" i="54"/>
  <c r="M45" i="54"/>
  <c r="M82" i="54"/>
  <c r="M31" i="54"/>
  <c r="M70" i="54"/>
  <c r="M62" i="54"/>
  <c r="M80" i="54"/>
  <c r="M19" i="54"/>
  <c r="M17" i="54"/>
  <c r="M43" i="54"/>
  <c r="M23" i="54"/>
  <c r="M14" i="54"/>
  <c r="M73" i="54"/>
  <c r="M58" i="54"/>
  <c r="M47" i="54"/>
  <c r="K84" i="54"/>
  <c r="M54" i="54"/>
  <c r="M63" i="54"/>
  <c r="G75" i="52"/>
  <c r="C75" i="52"/>
  <c r="E75" i="52"/>
  <c r="G84" i="52"/>
  <c r="G13" i="52"/>
  <c r="G21" i="52"/>
  <c r="G53" i="52"/>
  <c r="G69" i="52"/>
  <c r="G25" i="52"/>
  <c r="G46" i="52"/>
  <c r="G26" i="52"/>
  <c r="G57" i="52"/>
  <c r="G70" i="52"/>
  <c r="G19" i="52"/>
  <c r="G61" i="52"/>
  <c r="G77" i="52"/>
  <c r="G68" i="52"/>
  <c r="G15" i="52"/>
  <c r="G78" i="52"/>
  <c r="G59" i="52"/>
  <c r="G55" i="52"/>
  <c r="G22" i="52"/>
  <c r="G18" i="52"/>
  <c r="G16" i="52"/>
  <c r="G73" i="52"/>
  <c r="G30" i="52"/>
  <c r="G66" i="52"/>
  <c r="G43" i="52"/>
  <c r="G14" i="52"/>
  <c r="G31" i="52"/>
  <c r="G34" i="52"/>
  <c r="G60" i="52"/>
  <c r="G64" i="52"/>
  <c r="G65" i="52"/>
  <c r="G71" i="52"/>
  <c r="G28" i="52"/>
  <c r="G62" i="52"/>
  <c r="G33" i="52"/>
  <c r="G29" i="52"/>
  <c r="G23" i="52"/>
  <c r="G20" i="52"/>
  <c r="G27" i="52"/>
  <c r="G58" i="52"/>
  <c r="G32" i="52"/>
  <c r="G72" i="52"/>
  <c r="E84" i="52"/>
  <c r="G80" i="52"/>
  <c r="G83" i="52"/>
  <c r="G81" i="52"/>
  <c r="G17" i="52"/>
  <c r="G24" i="52"/>
  <c r="G67" i="52"/>
  <c r="G45" i="52"/>
  <c r="G54" i="52"/>
  <c r="G15" i="51"/>
  <c r="G65" i="51"/>
  <c r="G61" i="51"/>
  <c r="G69" i="51"/>
  <c r="G34" i="51"/>
  <c r="G66" i="51"/>
  <c r="G53" i="51"/>
  <c r="G68" i="51"/>
  <c r="G13" i="51"/>
  <c r="G21" i="51"/>
  <c r="G27" i="51"/>
  <c r="G29" i="51"/>
  <c r="G25" i="51"/>
  <c r="G16" i="51"/>
  <c r="G60" i="51"/>
  <c r="G73" i="51"/>
  <c r="G64" i="51"/>
  <c r="G59" i="51"/>
  <c r="G26" i="51"/>
  <c r="G57" i="51"/>
  <c r="G46" i="51"/>
  <c r="G84" i="51"/>
  <c r="G78" i="51"/>
  <c r="G77" i="51"/>
  <c r="G70" i="51"/>
  <c r="G31" i="51"/>
  <c r="G55" i="51"/>
  <c r="G33" i="51"/>
  <c r="G81" i="51"/>
  <c r="G22" i="51"/>
  <c r="G30" i="51"/>
  <c r="G18" i="51"/>
  <c r="G20" i="51"/>
  <c r="G71" i="51"/>
  <c r="G58" i="51"/>
  <c r="G28" i="51"/>
  <c r="G62" i="51"/>
  <c r="G80" i="51"/>
  <c r="G45" i="51"/>
  <c r="G14" i="51"/>
  <c r="G67" i="51"/>
  <c r="G72" i="51"/>
  <c r="G32" i="51"/>
  <c r="G23" i="51"/>
  <c r="G43" i="51"/>
  <c r="G17" i="51"/>
  <c r="G24" i="51"/>
  <c r="G83" i="51"/>
  <c r="G19" i="51"/>
  <c r="G82" i="51"/>
  <c r="E84" i="51"/>
  <c r="G63" i="51"/>
  <c r="G54" i="51"/>
  <c r="G47" i="51"/>
  <c r="C84" i="51"/>
  <c r="C84" i="52"/>
  <c r="L36" i="5"/>
  <c r="M36" i="5" s="1"/>
  <c r="H36" i="54"/>
  <c r="I36" i="5" l="1"/>
  <c r="K36" i="5"/>
  <c r="L36" i="2"/>
  <c r="I36" i="2" s="1"/>
  <c r="L36" i="54"/>
  <c r="I36" i="54" s="1"/>
  <c r="H36" i="52"/>
  <c r="L36" i="7" l="1"/>
  <c r="L36" i="6"/>
  <c r="I36" i="6"/>
  <c r="M36" i="2"/>
  <c r="K36" i="2"/>
  <c r="K36" i="54"/>
  <c r="M36" i="54"/>
  <c r="H36" i="1"/>
  <c r="H36" i="51" s="1"/>
  <c r="I36" i="51" l="1"/>
  <c r="L36" i="51"/>
  <c r="M36" i="7"/>
  <c r="K36" i="7"/>
  <c r="K36" i="6"/>
  <c r="M36" i="6"/>
  <c r="I36" i="7"/>
  <c r="K36" i="51" l="1"/>
  <c r="M36" i="51"/>
  <c r="L37" i="4"/>
  <c r="M37" i="4" s="1"/>
  <c r="H37" i="53"/>
  <c r="H37" i="2" s="1"/>
  <c r="L37" i="53" l="1"/>
  <c r="M37" i="53" s="1"/>
  <c r="I37" i="4"/>
  <c r="L37" i="2"/>
  <c r="H37" i="1"/>
  <c r="H37" i="51" s="1"/>
  <c r="I37" i="2"/>
  <c r="K37" i="4"/>
  <c r="I37" i="53"/>
  <c r="K37" i="53"/>
  <c r="H37" i="52"/>
  <c r="I37" i="51" l="1"/>
  <c r="L37" i="51"/>
  <c r="L37" i="52"/>
  <c r="I37" i="52" s="1"/>
  <c r="L37" i="7"/>
  <c r="I37" i="7"/>
  <c r="L37" i="1"/>
  <c r="K37" i="2"/>
  <c r="M37" i="2"/>
  <c r="M37" i="51" l="1"/>
  <c r="K37" i="51"/>
  <c r="K37" i="7"/>
  <c r="M37" i="7"/>
  <c r="M37" i="1"/>
  <c r="K37" i="1"/>
  <c r="I37" i="1"/>
  <c r="K37" i="52"/>
  <c r="M37" i="52"/>
  <c r="L36" i="4"/>
  <c r="K36" i="4" s="1"/>
  <c r="I36" i="4" l="1"/>
  <c r="M36" i="4"/>
  <c r="L36" i="3"/>
  <c r="I36" i="3" s="1"/>
  <c r="M36" i="3"/>
  <c r="J36" i="1"/>
  <c r="L36" i="1" s="1"/>
  <c r="J36" i="53"/>
  <c r="L36" i="53" s="1"/>
  <c r="J36" i="52" l="1"/>
  <c r="I36" i="53"/>
  <c r="M36" i="53"/>
  <c r="K36" i="53"/>
  <c r="I36" i="1"/>
  <c r="M36" i="1"/>
  <c r="K36" i="1"/>
  <c r="K36" i="3"/>
  <c r="L36" i="52"/>
  <c r="K36" i="52" s="1"/>
  <c r="M36" i="52" l="1"/>
  <c r="I36" i="52"/>
</calcChain>
</file>

<file path=xl/sharedStrings.xml><?xml version="1.0" encoding="utf-8"?>
<sst xmlns="http://schemas.openxmlformats.org/spreadsheetml/2006/main" count="9242" uniqueCount="195">
  <si>
    <t>Board of Regents</t>
  </si>
  <si>
    <t>Institution:</t>
  </si>
  <si>
    <t>Form BOR-3</t>
  </si>
  <si>
    <t>Revenue Sources - Unrestricted &amp; Restricted</t>
  </si>
  <si>
    <t xml:space="preserve"> </t>
  </si>
  <si>
    <t>% OF</t>
  </si>
  <si>
    <t>Source:</t>
  </si>
  <si>
    <t>UNRESTRICTED</t>
  </si>
  <si>
    <t>TOTAL</t>
  </si>
  <si>
    <t>RESTRICTED</t>
  </si>
  <si>
    <t xml:space="preserve">  </t>
  </si>
  <si>
    <t>State Funds:</t>
  </si>
  <si>
    <t xml:space="preserve">    General Fund Direct</t>
  </si>
  <si>
    <t xml:space="preserve">    General Fund  - Restoration Amount</t>
  </si>
  <si>
    <t xml:space="preserve">    Statutory Dedicated </t>
  </si>
  <si>
    <t xml:space="preserve">           Higher Education Initiative Fund</t>
  </si>
  <si>
    <t xml:space="preserve">           Support Education in Louisiana First (SELF)</t>
  </si>
  <si>
    <t xml:space="preserve">           Tobacco Tax Health Care Fund</t>
  </si>
  <si>
    <t xml:space="preserve">           Calcasieu Parish Fund</t>
  </si>
  <si>
    <t xml:space="preserve">           Calcasieu Parish Higher Education Improvement Fund</t>
  </si>
  <si>
    <t xml:space="preserve">           Pari-Mutiel Live Racing Facility Gaming Control Fund</t>
  </si>
  <si>
    <t xml:space="preserve">           Southern University Agrlcultural Program Fund</t>
  </si>
  <si>
    <t xml:space="preserve">           Equine Fund</t>
  </si>
  <si>
    <t xml:space="preserve">           Health Excellence Fund</t>
  </si>
  <si>
    <t xml:space="preserve">           La. Educational Quality Support Fund (LEQSF)</t>
  </si>
  <si>
    <t xml:space="preserve">           Workforce Rapid Response</t>
  </si>
  <si>
    <t xml:space="preserve">           Rockefeller Scholarship Fund</t>
  </si>
  <si>
    <t xml:space="preserve">           Orleans Excellence Fund</t>
  </si>
  <si>
    <t xml:space="preserve">           TOPS Fund</t>
  </si>
  <si>
    <t xml:space="preserve">    Funds Due From Management Board or Regents:</t>
  </si>
  <si>
    <t xml:space="preserve">          Other </t>
  </si>
  <si>
    <t xml:space="preserve">    Funds Due to Institutions:</t>
  </si>
  <si>
    <t xml:space="preserve">    Other </t>
  </si>
  <si>
    <t>Total State Funds</t>
  </si>
  <si>
    <t>Interagency Transfers:</t>
  </si>
  <si>
    <t xml:space="preserve">  Medicaid</t>
  </si>
  <si>
    <t xml:space="preserve">  Uncompensated Care</t>
  </si>
  <si>
    <t xml:space="preserve">  Hospital Contracts </t>
  </si>
  <si>
    <t xml:space="preserve">  Lab School</t>
  </si>
  <si>
    <t xml:space="preserve">  Other Total </t>
  </si>
  <si>
    <t>Total Other Interagency Transfers</t>
  </si>
  <si>
    <t>Non-Recurring Self Generated Carry Forward</t>
  </si>
  <si>
    <t xml:space="preserve">  Student Fees:</t>
  </si>
  <si>
    <t xml:space="preserve">    General Registration Fees:</t>
  </si>
  <si>
    <t xml:space="preserve">    Non-Resident Fees:</t>
  </si>
  <si>
    <t xml:space="preserve">    Academic Excellence Fee:</t>
  </si>
  <si>
    <t xml:space="preserve">    Operational Fee:</t>
  </si>
  <si>
    <t xml:space="preserve">    Student Athletic Fees</t>
  </si>
  <si>
    <t xml:space="preserve">    Other Total </t>
  </si>
  <si>
    <t xml:space="preserve">  Total Student Fees:</t>
  </si>
  <si>
    <t xml:space="preserve">  Hospital - Commercial/Self-Pay</t>
  </si>
  <si>
    <t xml:space="preserve">  Physician Practice Plans</t>
  </si>
  <si>
    <t xml:space="preserve">  Sales and Services of Educational Activities</t>
  </si>
  <si>
    <t xml:space="preserve">  State Grants and Contracts</t>
  </si>
  <si>
    <t xml:space="preserve">  Organized Activities Related to Instruction</t>
  </si>
  <si>
    <t xml:space="preserve">  Athletics Other than Student Fees</t>
  </si>
  <si>
    <t xml:space="preserve">  Auxiliaries (Excluding Athletics)</t>
  </si>
  <si>
    <t xml:space="preserve">  Endowment Income</t>
  </si>
  <si>
    <t xml:space="preserve">  Gifts, Grants, and Contracts</t>
  </si>
  <si>
    <t xml:space="preserve">  Other Self-Generated Funds</t>
  </si>
  <si>
    <t>Total Self-Generated Funds</t>
  </si>
  <si>
    <t>Federal Funds:</t>
  </si>
  <si>
    <t xml:space="preserve">  Federal Program Admin.</t>
  </si>
  <si>
    <t xml:space="preserve">  Medicare</t>
  </si>
  <si>
    <t xml:space="preserve">  Grants:</t>
  </si>
  <si>
    <t xml:space="preserve">     Pell</t>
  </si>
  <si>
    <t xml:space="preserve">     Other </t>
  </si>
  <si>
    <t>Total Federal Funds</t>
  </si>
  <si>
    <t>Interim Emergency Board</t>
  </si>
  <si>
    <t>Total Revenues</t>
  </si>
  <si>
    <t>The reported amount of unrestricted revenue should equal the total revenue amounts reported on Form BOR-1 for the appropriate year.</t>
  </si>
  <si>
    <t xml:space="preserve">           Medical &amp; Allied Health Scholarship &amp; Loan Fund</t>
  </si>
  <si>
    <t>Southern University Ag Center</t>
  </si>
  <si>
    <t>Southern University Law Center</t>
  </si>
  <si>
    <t>Southern University at New Orleans</t>
  </si>
  <si>
    <t>Southern University System Summary</t>
  </si>
  <si>
    <t>LSU Agricultural Center</t>
  </si>
  <si>
    <t>LSU Health Sciences Center-New Orleans</t>
  </si>
  <si>
    <t xml:space="preserve">Louisiana State University </t>
  </si>
  <si>
    <t>LSU Eunice</t>
  </si>
  <si>
    <t>Pennington Biomedical Research Center</t>
  </si>
  <si>
    <t>LSU System Summary</t>
  </si>
  <si>
    <t>Non-Recurring Self-Generated Carry Forward</t>
  </si>
  <si>
    <t xml:space="preserve">  Grambling State University</t>
  </si>
  <si>
    <t>University of Louisiana at Lafayette</t>
  </si>
  <si>
    <t>University of Louisiana System</t>
  </si>
  <si>
    <t>University of New Orleans</t>
  </si>
  <si>
    <t>Bossier Parish Community College</t>
  </si>
  <si>
    <t>Baton Rouge Community College</t>
  </si>
  <si>
    <t>Central Louisiana Technical Community College</t>
  </si>
  <si>
    <t>Delgado Community College</t>
  </si>
  <si>
    <t>LCTCS Board of Supervisors</t>
  </si>
  <si>
    <t>Louisiana Delta Community College</t>
  </si>
  <si>
    <t>Northshore Technical Community College</t>
  </si>
  <si>
    <t>River Parishes Community College</t>
  </si>
  <si>
    <t>South Louisiana Community College</t>
  </si>
  <si>
    <t>LCTCS System Summary</t>
  </si>
  <si>
    <t>University of Louisiana System Summary</t>
  </si>
  <si>
    <t>Higher Education Summary</t>
  </si>
  <si>
    <t>2 Year Institution Summary</t>
  </si>
  <si>
    <t>4 Year Institution Summary</t>
  </si>
  <si>
    <t xml:space="preserve">    Other (List)</t>
  </si>
  <si>
    <t xml:space="preserve">The 2010-2011 column show report "Actual" should be shown in the final submission.  </t>
  </si>
  <si>
    <t>2 &amp; 4 Year Institution Summary</t>
  </si>
  <si>
    <t>LCTCSOnline</t>
  </si>
  <si>
    <t>Fletcher Technical Community College</t>
  </si>
  <si>
    <t>LSU at Alexandria</t>
  </si>
  <si>
    <t>Louisiana State University Shreveport</t>
  </si>
  <si>
    <t>Louisiana Tech University</t>
  </si>
  <si>
    <t>McNeese State University</t>
  </si>
  <si>
    <t xml:space="preserve">          Other (SUS)</t>
  </si>
  <si>
    <t>SOUTHERN UNIVERSITY AT SHREVEPORT</t>
  </si>
  <si>
    <t>Southern University Board and System Administration</t>
  </si>
  <si>
    <t>Northwestern State University</t>
  </si>
  <si>
    <t>LSUHSC-Shreveport</t>
  </si>
  <si>
    <t>Boards (Including LCTCS Online)</t>
  </si>
  <si>
    <t>Specialized Institutions</t>
  </si>
  <si>
    <t>Board of Regents Summary</t>
  </si>
  <si>
    <t>LUMCON/BOR Program</t>
  </si>
  <si>
    <t>LOSFA/BOR Program</t>
  </si>
  <si>
    <t>Southern University  and A&amp;M</t>
  </si>
  <si>
    <t>HE Summary</t>
  </si>
  <si>
    <t>BOR Summary</t>
  </si>
  <si>
    <t>LCTCS Summary</t>
  </si>
  <si>
    <t>LSU Summary</t>
  </si>
  <si>
    <t>SU Summary</t>
  </si>
  <si>
    <t>ULS Summary</t>
  </si>
  <si>
    <t>2 Year</t>
  </si>
  <si>
    <t>BOR</t>
  </si>
  <si>
    <t>LCTCS Board</t>
  </si>
  <si>
    <t>LSU</t>
  </si>
  <si>
    <t>SU Board</t>
  </si>
  <si>
    <t>ULS Board</t>
  </si>
  <si>
    <t>4 Year</t>
  </si>
  <si>
    <t>LUMCON</t>
  </si>
  <si>
    <t>LCTCS Online</t>
  </si>
  <si>
    <t>LSUA</t>
  </si>
  <si>
    <t>SUBR</t>
  </si>
  <si>
    <t>Grambling</t>
  </si>
  <si>
    <t>2&amp;4 Year</t>
  </si>
  <si>
    <t>LOSFA</t>
  </si>
  <si>
    <t>BRCC</t>
  </si>
  <si>
    <t>LSUS</t>
  </si>
  <si>
    <t>SUNO</t>
  </si>
  <si>
    <t>LA Tech</t>
  </si>
  <si>
    <t>Boards</t>
  </si>
  <si>
    <t>BPCC</t>
  </si>
  <si>
    <t>LSUE</t>
  </si>
  <si>
    <t>SUSLA</t>
  </si>
  <si>
    <t>McNeese</t>
  </si>
  <si>
    <t>Specialized</t>
  </si>
  <si>
    <t>Delgado</t>
  </si>
  <si>
    <t>LSUHSCNO</t>
  </si>
  <si>
    <t>SULaw</t>
  </si>
  <si>
    <t>Nicholls</t>
  </si>
  <si>
    <t>CLTCC</t>
  </si>
  <si>
    <t>LSUHSCS</t>
  </si>
  <si>
    <t>SUAg</t>
  </si>
  <si>
    <t>NwSU</t>
  </si>
  <si>
    <t>Fletcher</t>
  </si>
  <si>
    <t>LSUAg</t>
  </si>
  <si>
    <t>SLU</t>
  </si>
  <si>
    <t>LDCC</t>
  </si>
  <si>
    <t>PBRC</t>
  </si>
  <si>
    <t>ULL</t>
  </si>
  <si>
    <t>Northshore</t>
  </si>
  <si>
    <t>ULM</t>
  </si>
  <si>
    <t>Nunez</t>
  </si>
  <si>
    <t>UNO</t>
  </si>
  <si>
    <t>RPCC</t>
  </si>
  <si>
    <t>SLCC</t>
  </si>
  <si>
    <t>Home</t>
  </si>
  <si>
    <t>BOR3</t>
  </si>
  <si>
    <t>Northwest LA TCC</t>
  </si>
  <si>
    <t>Northwest Louisiana Technical Community College</t>
  </si>
  <si>
    <t xml:space="preserve">           Education Excellence Fund</t>
  </si>
  <si>
    <t>LCTCS - Workforce Training Rapid Response</t>
  </si>
  <si>
    <t>AE</t>
  </si>
  <si>
    <t>RR</t>
  </si>
  <si>
    <t>SOWELA Technical Community College</t>
  </si>
  <si>
    <t>SOWELA</t>
  </si>
  <si>
    <t>LCTCS - Adult Basic Education</t>
  </si>
  <si>
    <t xml:space="preserve">           LA Cybersecurity Talent Initiative Fund</t>
  </si>
  <si>
    <t xml:space="preserve">           Health Care Employment Reinvestment Opportunity Fund</t>
  </si>
  <si>
    <t xml:space="preserve">           Shreveport Riverfront &amp; Stadium Fund</t>
  </si>
  <si>
    <t xml:space="preserve">           MJ Foster Promise Program Fund</t>
  </si>
  <si>
    <t xml:space="preserve">  Proprietary School Fund</t>
  </si>
  <si>
    <t xml:space="preserve">           Geaux Teach Fund</t>
  </si>
  <si>
    <t xml:space="preserve">           Power-based Violence and Campus Safety Fund</t>
  </si>
  <si>
    <t xml:space="preserve">           Postsecondary Inclusive Education Fund</t>
  </si>
  <si>
    <t>ACTUAL 2023-2024</t>
  </si>
  <si>
    <t>BUDGETED 2024-2025</t>
  </si>
  <si>
    <t xml:space="preserve">           LA Response Plan Fund</t>
  </si>
  <si>
    <t xml:space="preserve">           Campus Revitalization Fund</t>
  </si>
  <si>
    <t xml:space="preserve">           1st Responder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</si>
</sst>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6" formatCode="&quot;$&quot;#,##0_);[Red]\(&quot;$&quot;#,##0\)"/>
    <numFmt numFmtId="164" formatCode="&quot;$&quot;#,##0"/>
    <numFmt numFmtId="165" formatCode="0.0%"/>
    <numFmt numFmtId="166" formatCode="0.00%;\(0.00%\)"/>
    <numFmt numFmtId="167" formatCode="#,##0.00%;[Red]\(#,##0.00%\);"/>
  </numFmts>
  <fonts count="19" x14ac:knownFonts="1"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u val="double"/>
      <sz val="11"/>
      <name val="Calibri"/>
      <family val="2"/>
      <scheme val="minor"/>
    </font>
    <font>
      <b/>
      <sz val="12"/>
      <color theme="10"/>
      <name val="Calibri"/>
      <family val="2"/>
      <scheme val="minor"/>
    </font>
    <font>
      <sz val="11"/>
      <color theme="1" tint="0.249977111117893"/>
      <name val="Arial"/>
      <family val="2"/>
    </font>
    <font>
      <sz val="11"/>
      <color theme="1" tint="0.34998626667073579"/>
      <name val="Arial"/>
      <family val="2"/>
    </font>
    <font>
      <sz val="11"/>
      <color theme="0" tint="-0.499984740745262"/>
      <name val="Arial"/>
      <family val="2"/>
    </font>
    <font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ck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8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indexed="64"/>
      </left>
      <right style="thick">
        <color indexed="8"/>
      </right>
      <top/>
      <bottom/>
      <diagonal/>
    </border>
    <border>
      <left style="thick">
        <color indexed="64"/>
      </left>
      <right style="thick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ck">
        <color indexed="64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/>
      <top style="thin">
        <color indexed="8"/>
      </top>
      <bottom/>
      <diagonal/>
    </border>
    <border>
      <left style="thick">
        <color indexed="64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ck">
        <color auto="1"/>
      </bottom>
      <diagonal/>
    </border>
    <border>
      <left style="thick">
        <color indexed="64"/>
      </left>
      <right style="thin">
        <color indexed="8"/>
      </right>
      <top/>
      <bottom style="thin">
        <color indexed="64"/>
      </bottom>
      <diagonal/>
    </border>
    <border>
      <left style="thick">
        <color indexed="64"/>
      </left>
      <right style="thin">
        <color indexed="8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medium">
        <color theme="4" tint="0.39994506668294322"/>
      </left>
      <right style="medium">
        <color theme="4" tint="-0.24994659260841701"/>
      </right>
      <top style="medium">
        <color theme="4" tint="0.39991454817346722"/>
      </top>
      <bottom style="medium">
        <color theme="4" tint="-0.24994659260841701"/>
      </bottom>
      <diagonal/>
    </border>
    <border>
      <left style="medium">
        <color rgb="FFFFC000"/>
      </left>
      <right style="medium">
        <color rgb="FFC49500"/>
      </right>
      <top style="medium">
        <color rgb="FFFFC000"/>
      </top>
      <bottom style="medium">
        <color rgb="FFC49500"/>
      </bottom>
      <diagonal/>
    </border>
    <border>
      <left style="thick">
        <color auto="1"/>
      </left>
      <right style="thick">
        <color indexed="8"/>
      </right>
      <top style="thin">
        <color indexed="8"/>
      </top>
      <bottom/>
      <diagonal/>
    </border>
    <border>
      <left style="thick">
        <color auto="1"/>
      </left>
      <right style="thick">
        <color indexed="64"/>
      </right>
      <top style="thin">
        <color indexed="8"/>
      </top>
      <bottom/>
      <diagonal/>
    </border>
    <border>
      <left style="thick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ck">
        <color indexed="8"/>
      </left>
      <right/>
      <top/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  <border>
      <left style="thick">
        <color indexed="8"/>
      </left>
      <right style="thin">
        <color indexed="8"/>
      </right>
      <top style="thin">
        <color indexed="64"/>
      </top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n">
        <color indexed="64"/>
      </right>
      <top/>
      <bottom style="thick">
        <color indexed="64"/>
      </bottom>
      <diagonal/>
    </border>
    <border>
      <left style="thick">
        <color indexed="8"/>
      </left>
      <right style="thick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40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220">
    <xf numFmtId="0" fontId="0" fillId="0" borderId="0" xfId="0"/>
    <xf numFmtId="164" fontId="5" fillId="0" borderId="0" xfId="0" applyNumberFormat="1" applyFont="1"/>
    <xf numFmtId="0" fontId="5" fillId="0" borderId="0" xfId="0" applyFont="1"/>
    <xf numFmtId="0" fontId="5" fillId="0" borderId="3" xfId="0" applyFont="1" applyBorder="1"/>
    <xf numFmtId="164" fontId="5" fillId="0" borderId="4" xfId="0" applyNumberFormat="1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4" fillId="0" borderId="6" xfId="0" applyFont="1" applyBorder="1"/>
    <xf numFmtId="164" fontId="4" fillId="0" borderId="0" xfId="0" applyNumberFormat="1" applyFont="1" applyAlignment="1">
      <alignment horizontal="centerContinuous"/>
    </xf>
    <xf numFmtId="0" fontId="5" fillId="0" borderId="0" xfId="0" applyFont="1" applyAlignment="1">
      <alignment horizontal="centerContinuous"/>
    </xf>
    <xf numFmtId="164" fontId="5" fillId="0" borderId="0" xfId="0" applyNumberFormat="1" applyFont="1" applyAlignment="1">
      <alignment horizontal="centerContinuous"/>
    </xf>
    <xf numFmtId="0" fontId="5" fillId="0" borderId="7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6" xfId="0" applyFont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4" fontId="4" fillId="0" borderId="0" xfId="0" applyNumberFormat="1" applyFont="1" applyAlignment="1">
      <alignment horizontal="center"/>
    </xf>
    <xf numFmtId="0" fontId="4" fillId="0" borderId="11" xfId="0" applyFont="1" applyBorder="1" applyAlignment="1">
      <alignment horizontal="center"/>
    </xf>
    <xf numFmtId="164" fontId="4" fillId="0" borderId="11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5" fillId="0" borderId="13" xfId="0" applyFont="1" applyBorder="1"/>
    <xf numFmtId="164" fontId="5" fillId="0" borderId="8" xfId="0" applyNumberFormat="1" applyFont="1" applyBorder="1"/>
    <xf numFmtId="0" fontId="5" fillId="0" borderId="9" xfId="0" applyFont="1" applyBorder="1"/>
    <xf numFmtId="164" fontId="5" fillId="0" borderId="9" xfId="0" applyNumberFormat="1" applyFont="1" applyBorder="1"/>
    <xf numFmtId="0" fontId="5" fillId="0" borderId="10" xfId="0" applyFont="1" applyBorder="1"/>
    <xf numFmtId="165" fontId="5" fillId="0" borderId="11" xfId="0" applyNumberFormat="1" applyFont="1" applyBorder="1"/>
    <xf numFmtId="164" fontId="5" fillId="0" borderId="11" xfId="0" applyNumberFormat="1" applyFont="1" applyBorder="1"/>
    <xf numFmtId="0" fontId="5" fillId="0" borderId="11" xfId="0" applyFont="1" applyBorder="1"/>
    <xf numFmtId="0" fontId="5" fillId="0" borderId="12" xfId="0" applyFont="1" applyBorder="1"/>
    <xf numFmtId="0" fontId="5" fillId="0" borderId="14" xfId="0" applyFont="1" applyBorder="1"/>
    <xf numFmtId="166" fontId="6" fillId="0" borderId="15" xfId="0" applyNumberFormat="1" applyFont="1" applyBorder="1"/>
    <xf numFmtId="166" fontId="6" fillId="0" borderId="17" xfId="0" applyNumberFormat="1" applyFont="1" applyBorder="1"/>
    <xf numFmtId="166" fontId="6" fillId="0" borderId="19" xfId="0" applyNumberFormat="1" applyFont="1" applyBorder="1"/>
    <xf numFmtId="166" fontId="6" fillId="0" borderId="65" xfId="0" applyNumberFormat="1" applyFont="1" applyBorder="1"/>
    <xf numFmtId="166" fontId="6" fillId="0" borderId="20" xfId="0" applyNumberFormat="1" applyFont="1" applyBorder="1"/>
    <xf numFmtId="166" fontId="6" fillId="0" borderId="22" xfId="0" applyNumberFormat="1" applyFont="1" applyBorder="1"/>
    <xf numFmtId="166" fontId="6" fillId="0" borderId="24" xfId="0" applyNumberFormat="1" applyFont="1" applyBorder="1"/>
    <xf numFmtId="166" fontId="6" fillId="0" borderId="9" xfId="0" applyNumberFormat="1" applyFont="1" applyBorder="1"/>
    <xf numFmtId="166" fontId="6" fillId="0" borderId="26" xfId="0" applyNumberFormat="1" applyFont="1" applyBorder="1"/>
    <xf numFmtId="166" fontId="6" fillId="0" borderId="10" xfId="0" applyNumberFormat="1" applyFont="1" applyBorder="1"/>
    <xf numFmtId="0" fontId="5" fillId="0" borderId="27" xfId="0" applyFont="1" applyBorder="1"/>
    <xf numFmtId="0" fontId="5" fillId="0" borderId="28" xfId="0" applyFont="1" applyBorder="1"/>
    <xf numFmtId="0" fontId="4" fillId="0" borderId="28" xfId="0" applyFont="1" applyBorder="1"/>
    <xf numFmtId="3" fontId="5" fillId="0" borderId="9" xfId="0" applyNumberFormat="1" applyFont="1" applyBorder="1"/>
    <xf numFmtId="3" fontId="5" fillId="0" borderId="26" xfId="0" applyNumberFormat="1" applyFont="1" applyBorder="1"/>
    <xf numFmtId="3" fontId="5" fillId="0" borderId="10" xfId="0" applyNumberFormat="1" applyFont="1" applyBorder="1"/>
    <xf numFmtId="166" fontId="7" fillId="0" borderId="64" xfId="0" applyNumberFormat="1" applyFont="1" applyBorder="1"/>
    <xf numFmtId="166" fontId="7" fillId="0" borderId="17" xfId="0" applyNumberFormat="1" applyFont="1" applyBorder="1"/>
    <xf numFmtId="166" fontId="7" fillId="0" borderId="24" xfId="0" applyNumberFormat="1" applyFont="1" applyBorder="1"/>
    <xf numFmtId="166" fontId="7" fillId="0" borderId="22" xfId="0" applyNumberFormat="1" applyFont="1" applyBorder="1"/>
    <xf numFmtId="0" fontId="4" fillId="0" borderId="0" xfId="0" applyFont="1"/>
    <xf numFmtId="0" fontId="4" fillId="0" borderId="13" xfId="0" applyFont="1" applyBorder="1"/>
    <xf numFmtId="164" fontId="5" fillId="0" borderId="29" xfId="0" applyNumberFormat="1" applyFont="1" applyBorder="1"/>
    <xf numFmtId="0" fontId="5" fillId="0" borderId="32" xfId="0" applyFont="1" applyBorder="1"/>
    <xf numFmtId="166" fontId="7" fillId="0" borderId="20" xfId="0" applyNumberFormat="1" applyFont="1" applyBorder="1"/>
    <xf numFmtId="0" fontId="4" fillId="0" borderId="32" xfId="0" applyFont="1" applyBorder="1"/>
    <xf numFmtId="3" fontId="5" fillId="0" borderId="11" xfId="0" applyNumberFormat="1" applyFont="1" applyBorder="1"/>
    <xf numFmtId="3" fontId="5" fillId="0" borderId="37" xfId="0" applyNumberFormat="1" applyFont="1" applyBorder="1"/>
    <xf numFmtId="3" fontId="5" fillId="0" borderId="12" xfId="0" applyNumberFormat="1" applyFont="1" applyBorder="1"/>
    <xf numFmtId="0" fontId="5" fillId="0" borderId="38" xfId="0" applyFont="1" applyBorder="1"/>
    <xf numFmtId="0" fontId="5" fillId="0" borderId="44" xfId="0" applyFont="1" applyBorder="1"/>
    <xf numFmtId="0" fontId="4" fillId="0" borderId="44" xfId="0" applyFont="1" applyBorder="1"/>
    <xf numFmtId="0" fontId="4" fillId="0" borderId="46" xfId="0" applyFont="1" applyBorder="1"/>
    <xf numFmtId="166" fontId="7" fillId="0" borderId="48" xfId="0" applyNumberFormat="1" applyFont="1" applyBorder="1"/>
    <xf numFmtId="166" fontId="7" fillId="0" borderId="49" xfId="0" applyNumberFormat="1" applyFont="1" applyBorder="1"/>
    <xf numFmtId="166" fontId="7" fillId="0" borderId="50" xfId="0" applyNumberFormat="1" applyFont="1" applyBorder="1"/>
    <xf numFmtId="164" fontId="5" fillId="0" borderId="21" xfId="0" applyNumberFormat="1" applyFont="1" applyBorder="1"/>
    <xf numFmtId="164" fontId="4" fillId="0" borderId="0" xfId="0" applyNumberFormat="1" applyFont="1"/>
    <xf numFmtId="0" fontId="4" fillId="0" borderId="3" xfId="0" applyFont="1" applyBorder="1"/>
    <xf numFmtId="166" fontId="6" fillId="0" borderId="58" xfId="0" applyNumberFormat="1" applyFont="1" applyBorder="1"/>
    <xf numFmtId="166" fontId="6" fillId="0" borderId="59" xfId="0" applyNumberFormat="1" applyFont="1" applyBorder="1"/>
    <xf numFmtId="0" fontId="5" fillId="0" borderId="0" xfId="0" applyFont="1" applyAlignment="1">
      <alignment horizontal="center"/>
    </xf>
    <xf numFmtId="167" fontId="5" fillId="0" borderId="0" xfId="0" applyNumberFormat="1" applyFont="1"/>
    <xf numFmtId="3" fontId="8" fillId="0" borderId="0" xfId="0" applyNumberFormat="1" applyFont="1"/>
    <xf numFmtId="164" fontId="9" fillId="0" borderId="0" xfId="0" applyNumberFormat="1" applyFont="1"/>
    <xf numFmtId="3" fontId="9" fillId="0" borderId="0" xfId="0" applyNumberFormat="1" applyFont="1"/>
    <xf numFmtId="0" fontId="9" fillId="0" borderId="0" xfId="0" applyFont="1"/>
    <xf numFmtId="164" fontId="8" fillId="0" borderId="0" xfId="0" applyNumberFormat="1" applyFont="1"/>
    <xf numFmtId="0" fontId="9" fillId="0" borderId="1" xfId="0" applyFont="1" applyBorder="1"/>
    <xf numFmtId="164" fontId="9" fillId="0" borderId="1" xfId="0" applyNumberFormat="1" applyFont="1" applyBorder="1"/>
    <xf numFmtId="3" fontId="8" fillId="0" borderId="2" xfId="0" applyNumberFormat="1" applyFont="1" applyBorder="1"/>
    <xf numFmtId="164" fontId="9" fillId="0" borderId="2" xfId="0" applyNumberFormat="1" applyFont="1" applyBorder="1"/>
    <xf numFmtId="3" fontId="9" fillId="0" borderId="2" xfId="0" applyNumberFormat="1" applyFont="1" applyBorder="1"/>
    <xf numFmtId="0" fontId="9" fillId="0" borderId="2" xfId="0" applyFont="1" applyBorder="1"/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/>
    <xf numFmtId="164" fontId="8" fillId="0" borderId="2" xfId="0" applyNumberFormat="1" applyFont="1" applyBorder="1"/>
    <xf numFmtId="0" fontId="8" fillId="0" borderId="2" xfId="0" applyFont="1" applyBorder="1"/>
    <xf numFmtId="3" fontId="8" fillId="0" borderId="60" xfId="0" applyNumberFormat="1" applyFont="1" applyBorder="1"/>
    <xf numFmtId="164" fontId="9" fillId="0" borderId="60" xfId="0" applyNumberFormat="1" applyFont="1" applyBorder="1"/>
    <xf numFmtId="3" fontId="9" fillId="0" borderId="60" xfId="0" applyNumberFormat="1" applyFont="1" applyBorder="1"/>
    <xf numFmtId="0" fontId="9" fillId="0" borderId="60" xfId="0" applyFont="1" applyBorder="1"/>
    <xf numFmtId="0" fontId="12" fillId="3" borderId="66" xfId="2" applyFont="1" applyFill="1" applyBorder="1"/>
    <xf numFmtId="0" fontId="3" fillId="0" borderId="0" xfId="0" applyFont="1"/>
    <xf numFmtId="0" fontId="13" fillId="0" borderId="0" xfId="2" applyFont="1" applyFill="1" applyBorder="1"/>
    <xf numFmtId="0" fontId="2" fillId="0" borderId="0" xfId="0" applyFont="1"/>
    <xf numFmtId="0" fontId="13" fillId="0" borderId="0" xfId="2" applyFont="1"/>
    <xf numFmtId="0" fontId="14" fillId="4" borderId="67" xfId="2" applyFont="1" applyFill="1" applyBorder="1" applyAlignment="1">
      <alignment horizontal="center" vertical="center"/>
    </xf>
    <xf numFmtId="0" fontId="4" fillId="0" borderId="68" xfId="0" applyFont="1" applyBorder="1"/>
    <xf numFmtId="0" fontId="5" fillId="0" borderId="68" xfId="0" applyFont="1" applyBorder="1"/>
    <xf numFmtId="0" fontId="4" fillId="0" borderId="69" xfId="0" applyFont="1" applyBorder="1"/>
    <xf numFmtId="0" fontId="5" fillId="0" borderId="69" xfId="0" applyFont="1" applyBorder="1"/>
    <xf numFmtId="166" fontId="7" fillId="0" borderId="19" xfId="0" applyNumberFormat="1" applyFont="1" applyBorder="1"/>
    <xf numFmtId="166" fontId="6" fillId="0" borderId="71" xfId="0" applyNumberFormat="1" applyFont="1" applyBorder="1"/>
    <xf numFmtId="166" fontId="6" fillId="0" borderId="72" xfId="0" applyNumberFormat="1" applyFont="1" applyBorder="1"/>
    <xf numFmtId="166" fontId="7" fillId="0" borderId="15" xfId="0" applyNumberFormat="1" applyFont="1" applyBorder="1"/>
    <xf numFmtId="6" fontId="5" fillId="0" borderId="1" xfId="0" applyNumberFormat="1" applyFont="1" applyBorder="1"/>
    <xf numFmtId="6" fontId="5" fillId="0" borderId="52" xfId="0" applyNumberFormat="1" applyFont="1" applyBorder="1"/>
    <xf numFmtId="6" fontId="5" fillId="0" borderId="8" xfId="0" applyNumberFormat="1" applyFont="1" applyBorder="1"/>
    <xf numFmtId="6" fontId="4" fillId="0" borderId="8" xfId="0" applyNumberFormat="1" applyFont="1" applyBorder="1"/>
    <xf numFmtId="6" fontId="5" fillId="0" borderId="25" xfId="0" applyNumberFormat="1" applyFont="1" applyBorder="1"/>
    <xf numFmtId="6" fontId="4" fillId="0" borderId="54" xfId="0" applyNumberFormat="1" applyFont="1" applyBorder="1"/>
    <xf numFmtId="6" fontId="4" fillId="0" borderId="1" xfId="0" applyNumberFormat="1" applyFont="1" applyBorder="1"/>
    <xf numFmtId="6" fontId="5" fillId="0" borderId="36" xfId="0" applyNumberFormat="1" applyFont="1" applyBorder="1"/>
    <xf numFmtId="6" fontId="4" fillId="0" borderId="45" xfId="0" applyNumberFormat="1" applyFont="1" applyBorder="1"/>
    <xf numFmtId="6" fontId="4" fillId="0" borderId="47" xfId="0" applyNumberFormat="1" applyFont="1" applyBorder="1"/>
    <xf numFmtId="6" fontId="5" fillId="0" borderId="16" xfId="0" applyNumberFormat="1" applyFont="1" applyBorder="1"/>
    <xf numFmtId="6" fontId="5" fillId="0" borderId="40" xfId="0" applyNumberFormat="1" applyFont="1" applyBorder="1"/>
    <xf numFmtId="6" fontId="5" fillId="0" borderId="29" xfId="0" applyNumberFormat="1" applyFont="1" applyBorder="1"/>
    <xf numFmtId="6" fontId="4" fillId="0" borderId="53" xfId="0" applyNumberFormat="1" applyFont="1" applyBorder="1"/>
    <xf numFmtId="6" fontId="4" fillId="0" borderId="16" xfId="0" applyNumberFormat="1" applyFont="1" applyBorder="1"/>
    <xf numFmtId="6" fontId="5" fillId="0" borderId="21" xfId="0" applyNumberFormat="1" applyFont="1" applyBorder="1"/>
    <xf numFmtId="6" fontId="4" fillId="0" borderId="29" xfId="0" applyNumberFormat="1" applyFont="1" applyBorder="1"/>
    <xf numFmtId="6" fontId="4" fillId="0" borderId="34" xfId="0" applyNumberFormat="1" applyFont="1" applyBorder="1"/>
    <xf numFmtId="6" fontId="5" fillId="0" borderId="18" xfId="0" applyNumberFormat="1" applyFont="1" applyBorder="1"/>
    <xf numFmtId="6" fontId="5" fillId="0" borderId="23" xfId="0" applyNumberFormat="1" applyFont="1" applyBorder="1"/>
    <xf numFmtId="6" fontId="5" fillId="0" borderId="11" xfId="0" applyNumberFormat="1" applyFont="1" applyBorder="1"/>
    <xf numFmtId="6" fontId="5" fillId="0" borderId="9" xfId="0" applyNumberFormat="1" applyFont="1" applyBorder="1"/>
    <xf numFmtId="6" fontId="4" fillId="0" borderId="22" xfId="0" applyNumberFormat="1" applyFont="1" applyBorder="1"/>
    <xf numFmtId="6" fontId="4" fillId="0" borderId="35" xfId="0" applyNumberFormat="1" applyFont="1" applyBorder="1"/>
    <xf numFmtId="6" fontId="5" fillId="0" borderId="37" xfId="0" applyNumberFormat="1" applyFont="1" applyBorder="1"/>
    <xf numFmtId="6" fontId="5" fillId="0" borderId="26" xfId="0" applyNumberFormat="1" applyFont="1" applyBorder="1"/>
    <xf numFmtId="6" fontId="5" fillId="0" borderId="41" xfId="0" applyNumberFormat="1" applyFont="1" applyBorder="1"/>
    <xf numFmtId="6" fontId="4" fillId="0" borderId="9" xfId="0" applyNumberFormat="1" applyFont="1" applyBorder="1"/>
    <xf numFmtId="6" fontId="5" fillId="0" borderId="22" xfId="0" applyNumberFormat="1" applyFont="1" applyBorder="1"/>
    <xf numFmtId="6" fontId="4" fillId="0" borderId="11" xfId="0" applyNumberFormat="1" applyFont="1" applyBorder="1"/>
    <xf numFmtId="6" fontId="5" fillId="0" borderId="0" xfId="0" applyNumberFormat="1" applyFont="1"/>
    <xf numFmtId="6" fontId="5" fillId="0" borderId="31" xfId="0" applyNumberFormat="1" applyFont="1" applyBorder="1"/>
    <xf numFmtId="6" fontId="4" fillId="0" borderId="33" xfId="0" applyNumberFormat="1" applyFont="1" applyBorder="1"/>
    <xf numFmtId="6" fontId="5" fillId="0" borderId="39" xfId="0" applyNumberFormat="1" applyFont="1" applyBorder="1"/>
    <xf numFmtId="6" fontId="4" fillId="0" borderId="25" xfId="0" applyNumberFormat="1" applyFont="1" applyBorder="1"/>
    <xf numFmtId="6" fontId="5" fillId="0" borderId="42" xfId="0" applyNumberFormat="1" applyFont="1" applyBorder="1"/>
    <xf numFmtId="6" fontId="5" fillId="0" borderId="43" xfId="0" applyNumberFormat="1" applyFont="1" applyBorder="1"/>
    <xf numFmtId="6" fontId="4" fillId="0" borderId="26" xfId="0" applyNumberFormat="1" applyFont="1" applyBorder="1"/>
    <xf numFmtId="6" fontId="5" fillId="0" borderId="57" xfId="0" applyNumberFormat="1" applyFont="1" applyBorder="1"/>
    <xf numFmtId="6" fontId="5" fillId="0" borderId="55" xfId="0" applyNumberFormat="1" applyFont="1" applyBorder="1"/>
    <xf numFmtId="6" fontId="4" fillId="0" borderId="70" xfId="0" applyNumberFormat="1" applyFont="1" applyBorder="1"/>
    <xf numFmtId="6" fontId="5" fillId="0" borderId="45" xfId="0" applyNumberFormat="1" applyFont="1" applyBorder="1"/>
    <xf numFmtId="6" fontId="5" fillId="0" borderId="34" xfId="0" applyNumberFormat="1" applyFont="1" applyBorder="1"/>
    <xf numFmtId="6" fontId="5" fillId="0" borderId="63" xfId="0" applyNumberFormat="1" applyFont="1" applyBorder="1"/>
    <xf numFmtId="6" fontId="5" fillId="0" borderId="56" xfId="0" applyNumberFormat="1" applyFont="1" applyBorder="1"/>
    <xf numFmtId="6" fontId="5" fillId="0" borderId="61" xfId="0" applyNumberFormat="1" applyFont="1" applyBorder="1"/>
    <xf numFmtId="6" fontId="5" fillId="0" borderId="62" xfId="0" applyNumberFormat="1" applyFont="1" applyBorder="1"/>
    <xf numFmtId="6" fontId="5" fillId="0" borderId="73" xfId="0" applyNumberFormat="1" applyFont="1" applyBorder="1"/>
    <xf numFmtId="6" fontId="4" fillId="0" borderId="61" xfId="0" applyNumberFormat="1" applyFont="1" applyBorder="1"/>
    <xf numFmtId="166" fontId="6" fillId="0" borderId="74" xfId="0" applyNumberFormat="1" applyFont="1" applyBorder="1"/>
    <xf numFmtId="166" fontId="6" fillId="0" borderId="37" xfId="0" applyNumberFormat="1" applyFont="1" applyBorder="1"/>
    <xf numFmtId="166" fontId="6" fillId="0" borderId="12" xfId="0" applyNumberFormat="1" applyFont="1" applyBorder="1"/>
    <xf numFmtId="166" fontId="6" fillId="0" borderId="11" xfId="0" applyNumberFormat="1" applyFont="1" applyBorder="1"/>
    <xf numFmtId="6" fontId="5" fillId="0" borderId="75" xfId="0" applyNumberFormat="1" applyFont="1" applyBorder="1"/>
    <xf numFmtId="6" fontId="5" fillId="0" borderId="76" xfId="0" applyNumberFormat="1" applyFont="1" applyBorder="1"/>
    <xf numFmtId="6" fontId="5" fillId="0" borderId="77" xfId="0" applyNumberFormat="1" applyFont="1" applyBorder="1"/>
    <xf numFmtId="6" fontId="5" fillId="0" borderId="78" xfId="0" applyNumberFormat="1" applyFont="1" applyBorder="1"/>
    <xf numFmtId="0" fontId="15" fillId="0" borderId="69" xfId="0" applyFont="1" applyBorder="1"/>
    <xf numFmtId="0" fontId="16" fillId="0" borderId="27" xfId="0" applyFont="1" applyBorder="1"/>
    <xf numFmtId="0" fontId="16" fillId="0" borderId="68" xfId="0" applyFont="1" applyBorder="1"/>
    <xf numFmtId="0" fontId="16" fillId="0" borderId="30" xfId="0" applyFont="1" applyBorder="1"/>
    <xf numFmtId="0" fontId="16" fillId="0" borderId="51" xfId="0" applyFont="1" applyBorder="1"/>
    <xf numFmtId="6" fontId="5" fillId="0" borderId="79" xfId="0" applyNumberFormat="1" applyFont="1" applyBorder="1"/>
    <xf numFmtId="166" fontId="7" fillId="0" borderId="11" xfId="0" applyNumberFormat="1" applyFont="1" applyBorder="1"/>
    <xf numFmtId="6" fontId="4" fillId="0" borderId="21" xfId="0" applyNumberFormat="1" applyFont="1" applyBorder="1"/>
    <xf numFmtId="166" fontId="7" fillId="0" borderId="37" xfId="0" applyNumberFormat="1" applyFont="1" applyBorder="1"/>
    <xf numFmtId="6" fontId="4" fillId="0" borderId="80" xfId="0" applyNumberFormat="1" applyFont="1" applyBorder="1"/>
    <xf numFmtId="166" fontId="7" fillId="0" borderId="81" xfId="0" applyNumberFormat="1" applyFont="1" applyBorder="1"/>
    <xf numFmtId="6" fontId="4" fillId="0" borderId="82" xfId="0" applyNumberFormat="1" applyFont="1" applyBorder="1"/>
    <xf numFmtId="166" fontId="7" fillId="0" borderId="83" xfId="0" applyNumberFormat="1" applyFont="1" applyBorder="1"/>
    <xf numFmtId="0" fontId="17" fillId="0" borderId="27" xfId="0" applyFont="1" applyBorder="1"/>
    <xf numFmtId="6" fontId="17" fillId="0" borderId="0" xfId="0" applyNumberFormat="1" applyFont="1"/>
    <xf numFmtId="166" fontId="17" fillId="0" borderId="15" xfId="0" applyNumberFormat="1" applyFont="1" applyBorder="1"/>
    <xf numFmtId="6" fontId="17" fillId="0" borderId="21" xfId="0" applyNumberFormat="1" applyFont="1" applyBorder="1"/>
    <xf numFmtId="166" fontId="17" fillId="0" borderId="17" xfId="0" applyNumberFormat="1" applyFont="1" applyBorder="1"/>
    <xf numFmtId="6" fontId="17" fillId="0" borderId="11" xfId="0" applyNumberFormat="1" applyFont="1" applyBorder="1"/>
    <xf numFmtId="166" fontId="17" fillId="0" borderId="19" xfId="0" applyNumberFormat="1" applyFont="1" applyBorder="1"/>
    <xf numFmtId="0" fontId="17" fillId="0" borderId="0" xfId="0" applyFont="1"/>
    <xf numFmtId="0" fontId="17" fillId="0" borderId="68" xfId="0" applyFont="1" applyBorder="1"/>
    <xf numFmtId="6" fontId="17" fillId="0" borderId="8" xfId="0" applyNumberFormat="1" applyFont="1" applyBorder="1"/>
    <xf numFmtId="6" fontId="17" fillId="0" borderId="29" xfId="0" applyNumberFormat="1" applyFont="1" applyBorder="1"/>
    <xf numFmtId="6" fontId="17" fillId="0" borderId="9" xfId="0" applyNumberFormat="1" applyFont="1" applyBorder="1"/>
    <xf numFmtId="166" fontId="17" fillId="0" borderId="24" xfId="0" applyNumberFormat="1" applyFont="1" applyBorder="1"/>
    <xf numFmtId="0" fontId="17" fillId="0" borderId="30" xfId="0" applyFont="1" applyBorder="1"/>
    <xf numFmtId="0" fontId="17" fillId="0" borderId="51" xfId="0" applyFont="1" applyBorder="1"/>
    <xf numFmtId="6" fontId="5" fillId="0" borderId="85" xfId="0" applyNumberFormat="1" applyFont="1" applyBorder="1"/>
    <xf numFmtId="166" fontId="6" fillId="0" borderId="79" xfId="0" applyNumberFormat="1" applyFont="1" applyBorder="1"/>
    <xf numFmtId="166" fontId="6" fillId="0" borderId="35" xfId="0" applyNumberFormat="1" applyFont="1" applyBorder="1"/>
    <xf numFmtId="6" fontId="5" fillId="0" borderId="35" xfId="0" applyNumberFormat="1" applyFont="1" applyBorder="1"/>
    <xf numFmtId="6" fontId="5" fillId="0" borderId="33" xfId="0" applyNumberFormat="1" applyFont="1" applyBorder="1"/>
    <xf numFmtId="166" fontId="6" fillId="0" borderId="86" xfId="0" applyNumberFormat="1" applyFont="1" applyBorder="1"/>
    <xf numFmtId="0" fontId="18" fillId="0" borderId="84" xfId="0" applyFont="1" applyBorder="1" applyAlignment="1">
      <alignment vertical="center"/>
    </xf>
    <xf numFmtId="6" fontId="18" fillId="0" borderId="1" xfId="0" applyNumberFormat="1" applyFont="1" applyBorder="1"/>
    <xf numFmtId="166" fontId="18" fillId="0" borderId="20" xfId="0" applyNumberFormat="1" applyFont="1" applyBorder="1"/>
    <xf numFmtId="6" fontId="18" fillId="0" borderId="16" xfId="0" applyNumberFormat="1" applyFont="1" applyBorder="1"/>
    <xf numFmtId="166" fontId="18" fillId="0" borderId="17" xfId="0" applyNumberFormat="1" applyFont="1" applyBorder="1"/>
    <xf numFmtId="6" fontId="18" fillId="0" borderId="9" xfId="0" applyNumberFormat="1" applyFont="1" applyBorder="1"/>
    <xf numFmtId="166" fontId="18" fillId="0" borderId="24" xfId="0" applyNumberFormat="1" applyFont="1" applyBorder="1"/>
    <xf numFmtId="6" fontId="18" fillId="0" borderId="55" xfId="0" applyNumberFormat="1" applyFont="1" applyBorder="1"/>
    <xf numFmtId="166" fontId="18" fillId="0" borderId="22" xfId="0" applyNumberFormat="1" applyFont="1" applyBorder="1"/>
    <xf numFmtId="0" fontId="18" fillId="0" borderId="0" xfId="0" applyFont="1"/>
    <xf numFmtId="166" fontId="18" fillId="0" borderId="15" xfId="0" applyNumberFormat="1" applyFont="1" applyBorder="1"/>
    <xf numFmtId="6" fontId="18" fillId="0" borderId="11" xfId="0" applyNumberFormat="1" applyFont="1" applyBorder="1"/>
    <xf numFmtId="166" fontId="18" fillId="0" borderId="19" xfId="0" applyNumberFormat="1" applyFont="1" applyBorder="1"/>
    <xf numFmtId="6" fontId="18" fillId="0" borderId="54" xfId="0" applyNumberFormat="1" applyFont="1" applyBorder="1"/>
    <xf numFmtId="6" fontId="18" fillId="0" borderId="8" xfId="0" applyNumberFormat="1" applyFont="1" applyBorder="1"/>
    <xf numFmtId="0" fontId="18" fillId="0" borderId="68" xfId="0" applyFont="1" applyBorder="1"/>
    <xf numFmtId="0" fontId="10" fillId="2" borderId="0" xfId="0" applyFont="1" applyFill="1" applyAlignment="1">
      <alignment horizontal="center"/>
    </xf>
  </cellXfs>
  <cellStyles count="3">
    <cellStyle name="Comma 7" xfId="1" xr:uid="{00000000-0005-0000-0000-000000000000}"/>
    <cellStyle name="Hyperlink" xfId="2" builtinId="8"/>
    <cellStyle name="Normal" xfId="0" builtinId="0"/>
  </cellStyles>
  <dxfs count="0"/>
  <tableStyles count="1" defaultTableStyle="TableStyleMedium2" defaultPivotStyle="PivotStyleLight16">
    <tableStyle name="Invisible" pivot="0" table="0" count="0" xr9:uid="{1BD229A7-4F89-41DC-80FB-42D418BB17F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61" Type="http://schemas.openxmlformats.org/officeDocument/2006/relationships/theme" Target="theme/theme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externalLink" Target="externalLinks/externalLink1.xml"/><Relationship Id="rId64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externalLink" Target="externalLinks/externalLink4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ori.parker\AppData\Local\Microsoft\Windows\Temporary%20Internet%20Files\Content.Outlook\32R0R9AA\FY14-15BOR1-6%20(3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ori.parker\AppData\Local\Temp\Temp1_Southeasterns%20%20FY%2015%20Total%20Budget%20Request%20BOR.zip\4%20-%20Southeastern%20FY%2015%20BOR%201,2,3,4,6,ATH1,ATH2%20(Final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ori.parker\AppData\Local\Microsoft\Windows\Temporary%20Internet%20Files\Content.Outlook\32R0R9AA\ULM%20BOR%20FY14-15%20workbook%20%20Aug%201%202014%20BOR1-6%20for%20BOR%20x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ori.parker\AppData\Local\Microsoft\Windows\Temporary%20Internet%20Files\Content.Outlook\32R0R9AA\ES%20-%20SUSLA%20FY14%20Operating%20Budget%20fina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ori.parker\AppData\Local\Microsoft\Windows\Temporary%20Internet%20Files\Content.Outlook\32R0R9AA\NC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enue"/>
      <sheetName val="Instruction"/>
      <sheetName val="Research"/>
      <sheetName val="Public Service"/>
      <sheetName val="Academic Supp"/>
      <sheetName val="Student Services"/>
      <sheetName val="Institutional Supp"/>
      <sheetName val="Scholarships"/>
      <sheetName val="OP&amp;M"/>
      <sheetName val="Hospitals"/>
      <sheetName val="Transfers"/>
      <sheetName val="Athletics"/>
      <sheetName val="Other"/>
      <sheetName val="NOTES"/>
      <sheetName val="BOR-1"/>
      <sheetName val="BOR-2"/>
      <sheetName val="BOR-3 Budgeted"/>
      <sheetName val="BOR-3 Actual"/>
      <sheetName val="BOR-3A Other Rev"/>
      <sheetName val="BOR-4"/>
      <sheetName val="BOR-6"/>
      <sheetName val="ATH-1 Actual"/>
      <sheetName val="ATH-2-Actual"/>
      <sheetName val="ATH-1 12-13 Bgt"/>
      <sheetName val="ATH-2 12-13 Bgt"/>
      <sheetName val="ATH-1 13-14 Bgt"/>
      <sheetName val="ATH-2 13-14 Bgt"/>
    </sheetNames>
    <sheetDataSet>
      <sheetData sheetId="0">
        <row r="2">
          <cell r="B2" t="str">
            <v>Nicholls State University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enue"/>
      <sheetName val="Instruction"/>
      <sheetName val="Research"/>
      <sheetName val="Public Service"/>
      <sheetName val="Academic Supp"/>
      <sheetName val="Student Services"/>
      <sheetName val="Institutional Supp"/>
      <sheetName val="Scholarships"/>
      <sheetName val="OP&amp;M"/>
      <sheetName val="Hospitals"/>
      <sheetName val="Transfers"/>
      <sheetName val="Athletics"/>
      <sheetName val="Other"/>
      <sheetName val="NOTES"/>
      <sheetName val="BOR-1"/>
      <sheetName val="BOR-2"/>
      <sheetName val="BOR-3 Budgeted"/>
      <sheetName val="BOR-3 Actual"/>
      <sheetName val="BOR-3A Other Rev"/>
      <sheetName val="BOR-4"/>
      <sheetName val="BOR-6"/>
      <sheetName val="ATH-1 Actual"/>
      <sheetName val="ATH-2-Actual"/>
      <sheetName val="ATH-1 12-13 Bgt"/>
      <sheetName val="ATH-2 12-13 Bgt"/>
      <sheetName val="ATH-1 13-14 Bgt"/>
      <sheetName val="ATH-2 13-14 Bgt"/>
    </sheetNames>
    <sheetDataSet>
      <sheetData sheetId="0">
        <row r="2">
          <cell r="B2" t="str">
            <v>Southeastern Louisiana University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enue"/>
      <sheetName val="Instruction"/>
      <sheetName val="Research"/>
      <sheetName val="Public Service"/>
      <sheetName val="Academic Supp"/>
      <sheetName val="Student Services"/>
      <sheetName val="Institutional Supp"/>
      <sheetName val="Scholarships"/>
      <sheetName val="OP&amp;M"/>
      <sheetName val="Hospitals"/>
      <sheetName val="Transfers"/>
      <sheetName val="Athletics"/>
      <sheetName val="Other"/>
      <sheetName val="NOTES"/>
      <sheetName val="BOR-1"/>
      <sheetName val="BOR-2"/>
      <sheetName val="BOR-3 Budgeted"/>
      <sheetName val="BOR-3 Actual"/>
      <sheetName val="BOR-3A Other Rev"/>
      <sheetName val="BOR-4"/>
      <sheetName val="BOR-6"/>
      <sheetName val="ATH-1 Actual"/>
      <sheetName val="ATH-2-Actual"/>
      <sheetName val="ATH-1 13-14 Bgt."/>
      <sheetName val="ATH 2 13-14 Budg"/>
      <sheetName val="ATH-1 14-1 Bgt"/>
      <sheetName val="ATH-2 14-15 Bgt"/>
    </sheetNames>
    <sheetDataSet>
      <sheetData sheetId="0">
        <row r="2">
          <cell r="B2" t="str">
            <v>University of Louisiana at Monroe (ULM)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enue"/>
      <sheetName val="Instruction"/>
      <sheetName val="Research"/>
      <sheetName val="Public Service"/>
      <sheetName val="Academic Supp"/>
      <sheetName val="Student Services"/>
      <sheetName val="Institutional Supp"/>
      <sheetName val="Scholarships"/>
      <sheetName val="OP&amp;M"/>
      <sheetName val="Hospitals"/>
      <sheetName val="Transfers"/>
      <sheetName val="Athletics"/>
      <sheetName val="Other"/>
      <sheetName val="NOTES"/>
      <sheetName val="BOR-1"/>
      <sheetName val="BOR-2"/>
      <sheetName val="BOR-3 Budgeted"/>
      <sheetName val="BOR-3 Actual"/>
      <sheetName val="BOR-3A Other Rev"/>
      <sheetName val="BOR-4"/>
      <sheetName val="BOR-6"/>
      <sheetName val="ATH-1 Actual"/>
      <sheetName val="ATH-2-Actual"/>
      <sheetName val="ATH-1 12-13 Bgt"/>
      <sheetName val="ATH-2 12-13 Bgt"/>
      <sheetName val="ATH-1 13-14 Bgt"/>
      <sheetName val="ATH-2 13-14 Bg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enue"/>
      <sheetName val="Instruction"/>
      <sheetName val="Research"/>
      <sheetName val="Public Service"/>
      <sheetName val="Academic Supp"/>
      <sheetName val="Student Services"/>
      <sheetName val="Institutional Supp"/>
      <sheetName val="Scholarships"/>
      <sheetName val="OP&amp;M"/>
      <sheetName val="Hospitals"/>
      <sheetName val="Transfers"/>
      <sheetName val="Athletics"/>
      <sheetName val="Other"/>
      <sheetName val="NOTES"/>
      <sheetName val="BOR-1"/>
      <sheetName val="BOR-2"/>
      <sheetName val="BOR-3 Budgeted"/>
      <sheetName val="BOR-3 Actual"/>
      <sheetName val="BOR-3A Other Rev"/>
      <sheetName val="BOR-4"/>
      <sheetName val="BOR-6"/>
      <sheetName val="ATH-1 Actual"/>
      <sheetName val="ATH-2-Actual"/>
      <sheetName val="ATH-1 12-13 Bgt"/>
      <sheetName val="ATH-2 12-13 Bgt"/>
      <sheetName val="ATH-1 13-14 Bgt"/>
      <sheetName val="ATH-2 13-14 Bgt"/>
    </sheetNames>
    <sheetDataSet>
      <sheetData sheetId="0">
        <row r="2">
          <cell r="B2" t="str">
            <v>Nunez Community College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20"/>
  <sheetViews>
    <sheetView showGridLines="0" tabSelected="1" workbookViewId="0">
      <selection activeCell="O11" sqref="O11"/>
    </sheetView>
  </sheetViews>
  <sheetFormatPr defaultRowHeight="15" x14ac:dyDescent="0.25"/>
  <cols>
    <col min="2" max="2" width="12" bestFit="1" customWidth="1"/>
    <col min="3" max="3" width="3.5703125" customWidth="1"/>
    <col min="4" max="4" width="13.5703125" bestFit="1" customWidth="1"/>
    <col min="5" max="5" width="4" customWidth="1"/>
    <col min="6" max="6" width="15" bestFit="1" customWidth="1"/>
    <col min="7" max="7" width="3.5703125" customWidth="1"/>
    <col min="8" max="8" width="13.140625" bestFit="1" customWidth="1"/>
    <col min="9" max="9" width="3.5703125" customWidth="1"/>
    <col min="10" max="10" width="12.140625" bestFit="1" customWidth="1"/>
    <col min="11" max="11" width="4.5703125" customWidth="1"/>
    <col min="12" max="12" width="13.140625" bestFit="1" customWidth="1"/>
  </cols>
  <sheetData>
    <row r="2" spans="2:13" ht="18.75" x14ac:dyDescent="0.3">
      <c r="B2" s="219" t="s">
        <v>172</v>
      </c>
      <c r="C2" s="219"/>
      <c r="D2" s="219"/>
      <c r="E2" s="219"/>
      <c r="F2" s="219"/>
      <c r="G2" s="219"/>
      <c r="H2" s="219"/>
      <c r="I2" s="219"/>
      <c r="J2" s="219"/>
      <c r="K2" s="219"/>
      <c r="L2" s="219"/>
    </row>
    <row r="3" spans="2:13" ht="15.75" thickBot="1" x14ac:dyDescent="0.3"/>
    <row r="4" spans="2:13" ht="15.75" thickBot="1" x14ac:dyDescent="0.3">
      <c r="B4" s="98" t="s">
        <v>121</v>
      </c>
      <c r="C4" s="99"/>
      <c r="D4" s="98" t="s">
        <v>122</v>
      </c>
      <c r="E4" s="99"/>
      <c r="F4" s="98" t="s">
        <v>123</v>
      </c>
      <c r="G4" s="99"/>
      <c r="H4" s="98" t="s">
        <v>124</v>
      </c>
      <c r="I4" s="99"/>
      <c r="J4" s="98" t="s">
        <v>125</v>
      </c>
      <c r="K4" s="99"/>
      <c r="L4" s="98" t="s">
        <v>126</v>
      </c>
      <c r="M4" s="99"/>
    </row>
    <row r="5" spans="2:13" x14ac:dyDescent="0.25">
      <c r="B5" s="100" t="s">
        <v>127</v>
      </c>
      <c r="C5" s="101"/>
      <c r="D5" s="102" t="s">
        <v>128</v>
      </c>
      <c r="E5" s="101"/>
      <c r="F5" s="102" t="s">
        <v>129</v>
      </c>
      <c r="G5" s="101"/>
      <c r="H5" s="102" t="s">
        <v>130</v>
      </c>
      <c r="I5" s="101"/>
      <c r="J5" s="102" t="s">
        <v>131</v>
      </c>
      <c r="K5" s="101"/>
      <c r="L5" s="102" t="s">
        <v>132</v>
      </c>
      <c r="M5" s="101"/>
    </row>
    <row r="6" spans="2:13" x14ac:dyDescent="0.25">
      <c r="B6" s="100" t="s">
        <v>133</v>
      </c>
      <c r="C6" s="101"/>
      <c r="D6" s="102" t="s">
        <v>134</v>
      </c>
      <c r="E6" s="101"/>
      <c r="F6" s="102" t="s">
        <v>135</v>
      </c>
      <c r="G6" s="101"/>
      <c r="H6" s="102" t="s">
        <v>136</v>
      </c>
      <c r="I6" s="101"/>
      <c r="J6" s="102" t="s">
        <v>137</v>
      </c>
      <c r="K6" s="101"/>
      <c r="L6" s="102" t="s">
        <v>138</v>
      </c>
      <c r="M6" s="101"/>
    </row>
    <row r="7" spans="2:13" x14ac:dyDescent="0.25">
      <c r="B7" s="100" t="s">
        <v>139</v>
      </c>
      <c r="C7" s="101"/>
      <c r="D7" s="102" t="s">
        <v>140</v>
      </c>
      <c r="E7" s="101"/>
      <c r="F7" s="102" t="s">
        <v>177</v>
      </c>
      <c r="G7" s="101"/>
      <c r="H7" s="102" t="s">
        <v>142</v>
      </c>
      <c r="I7" s="101"/>
      <c r="J7" s="102" t="s">
        <v>143</v>
      </c>
      <c r="K7" s="101"/>
      <c r="L7" s="102" t="s">
        <v>144</v>
      </c>
      <c r="M7" s="101"/>
    </row>
    <row r="8" spans="2:13" x14ac:dyDescent="0.25">
      <c r="B8" s="100" t="s">
        <v>145</v>
      </c>
      <c r="C8" s="101"/>
      <c r="D8" s="101"/>
      <c r="E8" s="101"/>
      <c r="F8" s="102" t="s">
        <v>178</v>
      </c>
      <c r="G8" s="101"/>
      <c r="H8" s="102" t="s">
        <v>147</v>
      </c>
      <c r="I8" s="101"/>
      <c r="J8" s="102" t="s">
        <v>148</v>
      </c>
      <c r="K8" s="101"/>
      <c r="L8" s="102" t="s">
        <v>149</v>
      </c>
      <c r="M8" s="101"/>
    </row>
    <row r="9" spans="2:13" x14ac:dyDescent="0.25">
      <c r="B9" s="100" t="s">
        <v>150</v>
      </c>
      <c r="C9" s="101"/>
      <c r="D9" s="101"/>
      <c r="E9" s="101"/>
      <c r="F9" s="102" t="s">
        <v>141</v>
      </c>
      <c r="G9" s="101"/>
      <c r="H9" s="102" t="s">
        <v>152</v>
      </c>
      <c r="I9" s="101"/>
      <c r="J9" s="102" t="s">
        <v>153</v>
      </c>
      <c r="K9" s="101"/>
      <c r="L9" s="102" t="s">
        <v>154</v>
      </c>
      <c r="M9" s="101"/>
    </row>
    <row r="10" spans="2:13" x14ac:dyDescent="0.25">
      <c r="B10" s="101"/>
      <c r="C10" s="101"/>
      <c r="D10" s="101"/>
      <c r="E10" s="101"/>
      <c r="F10" s="102" t="s">
        <v>146</v>
      </c>
      <c r="G10" s="101"/>
      <c r="H10" s="102" t="s">
        <v>156</v>
      </c>
      <c r="I10" s="101"/>
      <c r="J10" s="102" t="s">
        <v>157</v>
      </c>
      <c r="K10" s="101"/>
      <c r="L10" s="102" t="s">
        <v>158</v>
      </c>
      <c r="M10" s="101"/>
    </row>
    <row r="11" spans="2:13" x14ac:dyDescent="0.25">
      <c r="B11" s="101"/>
      <c r="C11" s="101"/>
      <c r="D11" s="101"/>
      <c r="E11" s="101"/>
      <c r="F11" s="102" t="s">
        <v>151</v>
      </c>
      <c r="G11" s="101"/>
      <c r="H11" s="102" t="s">
        <v>160</v>
      </c>
      <c r="I11" s="101"/>
      <c r="J11" s="101"/>
      <c r="K11" s="101"/>
      <c r="L11" s="102" t="s">
        <v>161</v>
      </c>
      <c r="M11" s="101"/>
    </row>
    <row r="12" spans="2:13" x14ac:dyDescent="0.25">
      <c r="B12" s="101"/>
      <c r="C12" s="101"/>
      <c r="D12" s="101"/>
      <c r="E12" s="101"/>
      <c r="F12" s="102" t="s">
        <v>155</v>
      </c>
      <c r="G12" s="101"/>
      <c r="H12" s="102" t="s">
        <v>163</v>
      </c>
      <c r="I12" s="101"/>
      <c r="J12" s="101"/>
      <c r="K12" s="101"/>
      <c r="L12" s="102" t="s">
        <v>164</v>
      </c>
      <c r="M12" s="101"/>
    </row>
    <row r="13" spans="2:13" x14ac:dyDescent="0.25">
      <c r="B13" s="101"/>
      <c r="C13" s="101"/>
      <c r="D13" s="101"/>
      <c r="E13" s="101"/>
      <c r="F13" s="102" t="s">
        <v>159</v>
      </c>
      <c r="G13" s="101"/>
      <c r="H13" s="101"/>
      <c r="I13" s="101"/>
      <c r="J13" s="101"/>
      <c r="K13" s="101"/>
      <c r="L13" s="102" t="s">
        <v>166</v>
      </c>
      <c r="M13" s="101"/>
    </row>
    <row r="14" spans="2:13" x14ac:dyDescent="0.25">
      <c r="B14" s="101"/>
      <c r="C14" s="101"/>
      <c r="D14" s="101"/>
      <c r="E14" s="101"/>
      <c r="F14" s="102" t="s">
        <v>162</v>
      </c>
      <c r="G14" s="101"/>
      <c r="H14" s="101"/>
      <c r="I14" s="101"/>
      <c r="J14" s="101"/>
      <c r="K14" s="101"/>
      <c r="L14" s="102" t="s">
        <v>168</v>
      </c>
      <c r="M14" s="101"/>
    </row>
    <row r="15" spans="2:13" x14ac:dyDescent="0.25">
      <c r="B15" s="101"/>
      <c r="C15" s="101"/>
      <c r="D15" s="101"/>
      <c r="E15" s="101"/>
      <c r="F15" s="102" t="s">
        <v>165</v>
      </c>
      <c r="G15" s="101"/>
      <c r="H15" s="101"/>
      <c r="I15" s="101"/>
      <c r="J15" s="101"/>
      <c r="K15" s="101"/>
      <c r="L15" s="101"/>
      <c r="M15" s="101"/>
    </row>
    <row r="16" spans="2:13" x14ac:dyDescent="0.25">
      <c r="B16" s="101"/>
      <c r="C16" s="101"/>
      <c r="D16" s="101"/>
      <c r="E16" s="101"/>
      <c r="F16" s="102" t="s">
        <v>167</v>
      </c>
      <c r="G16" s="101"/>
      <c r="H16" s="101"/>
      <c r="I16" s="101"/>
      <c r="J16" s="101"/>
      <c r="K16" s="101"/>
      <c r="L16" s="101"/>
      <c r="M16" s="101"/>
    </row>
    <row r="17" spans="2:13" x14ac:dyDescent="0.25">
      <c r="B17" s="101"/>
      <c r="C17" s="101"/>
      <c r="D17" s="101"/>
      <c r="E17" s="101"/>
      <c r="F17" s="102" t="s">
        <v>169</v>
      </c>
      <c r="G17" s="101"/>
      <c r="H17" s="101"/>
      <c r="I17" s="101"/>
      <c r="J17" s="101"/>
      <c r="K17" s="101"/>
      <c r="L17" s="101"/>
      <c r="M17" s="101"/>
    </row>
    <row r="18" spans="2:13" x14ac:dyDescent="0.25">
      <c r="B18" s="101"/>
      <c r="C18" s="101"/>
      <c r="D18" s="101"/>
      <c r="E18" s="101"/>
      <c r="F18" s="102" t="s">
        <v>170</v>
      </c>
      <c r="G18" s="101"/>
      <c r="H18" s="101"/>
      <c r="I18" s="101"/>
      <c r="J18" s="101"/>
      <c r="K18" s="101"/>
      <c r="L18" s="101"/>
      <c r="M18" s="101"/>
    </row>
    <row r="19" spans="2:13" x14ac:dyDescent="0.25">
      <c r="F19" s="102" t="s">
        <v>180</v>
      </c>
    </row>
    <row r="20" spans="2:13" x14ac:dyDescent="0.25">
      <c r="F20" s="102" t="s">
        <v>173</v>
      </c>
    </row>
  </sheetData>
  <mergeCells count="1">
    <mergeCell ref="B2:L2"/>
  </mergeCells>
  <hyperlinks>
    <hyperlink ref="B4" location="HESummary!A1" tooltip="HE Summary" display="HE Summary" xr:uid="{00000000-0004-0000-0000-000000000000}"/>
    <hyperlink ref="B5" location="'2Year'!A1" tooltip="2-yr Institutions" display="2 Year" xr:uid="{00000000-0004-0000-0000-000001000000}"/>
    <hyperlink ref="B6" location="'4Year'!A1" tooltip="4-yr Institutions" display="4 Year" xr:uid="{00000000-0004-0000-0000-000002000000}"/>
    <hyperlink ref="B7" location="'2&amp;4Year'!A1" tooltip="2-&amp;4-yr Institutions" display="2&amp;4 Year" xr:uid="{00000000-0004-0000-0000-000003000000}"/>
    <hyperlink ref="B8" location="Boards!A1" tooltip="Boards" display="Boards" xr:uid="{00000000-0004-0000-0000-000004000000}"/>
    <hyperlink ref="B9" location="Specialized!A1" tooltip="Specialized Units" display="Specialized" xr:uid="{00000000-0004-0000-0000-000005000000}"/>
    <hyperlink ref="D4" location="BORSummary!A1" tooltip="BoR+LUMCON+LOSFA" display="BOR Summary" xr:uid="{00000000-0004-0000-0000-000006000000}"/>
    <hyperlink ref="D5" location="BOR!A1" tooltip="Board of Regents" display="BOR" xr:uid="{00000000-0004-0000-0000-000007000000}"/>
    <hyperlink ref="D6" location="LUMCON!A1" tooltip="LUMCON" display="LUMCON" xr:uid="{00000000-0004-0000-0000-000008000000}"/>
    <hyperlink ref="D7" location="LOSFA!A1" tooltip="LOSFA" display="LOSFA" xr:uid="{00000000-0004-0000-0000-000009000000}"/>
    <hyperlink ref="L4" location="'ULS Summary'!A1" tooltip="UL System Summary" display="ULS Summary" xr:uid="{00000000-0004-0000-0000-00000A000000}"/>
    <hyperlink ref="L5" location="ULSBoard!A1" tooltip="UL System Board" display="UL Board" xr:uid="{00000000-0004-0000-0000-00000B000000}"/>
    <hyperlink ref="L6" location="Grambling!A1" tooltip="Grambling State University" display="Grambling" xr:uid="{00000000-0004-0000-0000-00000C000000}"/>
    <hyperlink ref="L7" location="LATech!A1" tooltip="Louisiana Tech University" display="LA Tech" xr:uid="{00000000-0004-0000-0000-00000D000000}"/>
    <hyperlink ref="L8" location="McNeese!A1" tooltip="McNeese State University" display="McNeese" xr:uid="{00000000-0004-0000-0000-00000E000000}"/>
    <hyperlink ref="L9" location="Nicholls!A1" tooltip="Nicholls State University" display="Nicholls" xr:uid="{00000000-0004-0000-0000-00000F000000}"/>
    <hyperlink ref="L10" location="NwSU!A1" tooltip="Northwestern State University" display="NwSU" xr:uid="{00000000-0004-0000-0000-000010000000}"/>
    <hyperlink ref="L11" location="SLU!A1" tooltip="Southeastern Louisiana University" display="SLU" xr:uid="{00000000-0004-0000-0000-000011000000}"/>
    <hyperlink ref="L12" location="ULL!A1" tooltip="University of Louisiana at Lafayette" display="ULL" xr:uid="{00000000-0004-0000-0000-000012000000}"/>
    <hyperlink ref="L13" location="ULM!A1" tooltip="University of Louisiana at Monroe" display="ULM" xr:uid="{00000000-0004-0000-0000-000013000000}"/>
    <hyperlink ref="L14" location="UNO!A1" tooltip="University of New Orleans" display="UNO" xr:uid="{00000000-0004-0000-0000-000014000000}"/>
    <hyperlink ref="H4" location="'LSU Summary'!A1" tooltip="LSU Summary" display="LSU Summary" xr:uid="{00000000-0004-0000-0000-000015000000}"/>
    <hyperlink ref="H5" location="LSU!A1" tooltip="LSU A&amp;M" display="LSU" xr:uid="{00000000-0004-0000-0000-000016000000}"/>
    <hyperlink ref="H6" location="LSUA!A1" tooltip="LSU of Alexandria" display="LSUA" xr:uid="{00000000-0004-0000-0000-000017000000}"/>
    <hyperlink ref="H7" location="LSUS!A1" tooltip="LSU Shreveport" display="LSUS" xr:uid="{00000000-0004-0000-0000-000018000000}"/>
    <hyperlink ref="H8" location="LSUE!A1" tooltip="LSU at Eunice" display="LSUE" xr:uid="{00000000-0004-0000-0000-000019000000}"/>
    <hyperlink ref="H9" location="HSCNO!A1" tooltip="LSU Health Sciences Center New Orleans" display="LSUHSCNO" xr:uid="{00000000-0004-0000-0000-00001A000000}"/>
    <hyperlink ref="H10" location="HSCS!A1" tooltip="LSU Health Sciences Center Shreveport" display="LSUHSCS" xr:uid="{00000000-0004-0000-0000-00001B000000}"/>
    <hyperlink ref="H11" location="LSUAg!A1" tooltip="LSU Agriculural Center" display="LSUAg" xr:uid="{00000000-0004-0000-0000-00001C000000}"/>
    <hyperlink ref="H12" location="PBRC!A1" tooltip="Pennington Biomedical Research Center" display="PBRC" xr:uid="{00000000-0004-0000-0000-00001D000000}"/>
    <hyperlink ref="J4" location="SUSummary!A1" tooltip="SU Summary" display="SU Summary" xr:uid="{00000000-0004-0000-0000-00001E000000}"/>
    <hyperlink ref="J5" location="SUBoard!A1" tooltip="SU Board" display="SU Board" xr:uid="{00000000-0004-0000-0000-00001F000000}"/>
    <hyperlink ref="J6" location="SUBR!A1" tooltip="SU A&amp;M" display="SUBR" xr:uid="{00000000-0004-0000-0000-000020000000}"/>
    <hyperlink ref="J7" location="SUNO!A1" tooltip="SU at New Orleans" display="SUNO" xr:uid="{00000000-0004-0000-0000-000021000000}"/>
    <hyperlink ref="J8" location="SUSLA!A1" tooltip="SU Shreveport Louisiana" display="SUSLA" xr:uid="{00000000-0004-0000-0000-000022000000}"/>
    <hyperlink ref="J9" location="SULaw!A1" tooltip="SU Law Center" display="SULaw" xr:uid="{00000000-0004-0000-0000-000023000000}"/>
    <hyperlink ref="J10" location="SUAg!A1" tooltip="SU Agricultural Center" display="SUAg" xr:uid="{00000000-0004-0000-0000-000024000000}"/>
    <hyperlink ref="F4" location="LCTCSummary!A1" tooltip="LCTCS Summary" display="LCTCS Summary" xr:uid="{00000000-0004-0000-0000-000025000000}"/>
    <hyperlink ref="F5" location="LCTCBoard!A1" tooltip="LCTCS Board" display="LCTCS Board" xr:uid="{00000000-0004-0000-0000-000026000000}"/>
    <hyperlink ref="F6" location="Online!A1" tooltip="LCTCS Online" display="LCTCS Online" xr:uid="{00000000-0004-0000-0000-000027000000}"/>
    <hyperlink ref="F9" location="BRCC!A1" tooltip="Baton Rouge Community College" display="BRCC" xr:uid="{00000000-0004-0000-0000-000028000000}"/>
    <hyperlink ref="F10" location="BPCC!A1" tooltip="Bossier Parish Community College" display="BPCC" xr:uid="{00000000-0004-0000-0000-000029000000}"/>
    <hyperlink ref="F11" location="Delgado!A1" tooltip="Delgado Community College" display="Delgado" xr:uid="{00000000-0004-0000-0000-00002A000000}"/>
    <hyperlink ref="F12" location="CentLATCC!A1" tooltip="Central Louisiana Technical Community College" display="CLTCC" xr:uid="{00000000-0004-0000-0000-00002B000000}"/>
    <hyperlink ref="F13" location="Fletcher!A1" tooltip="Fletcher Technical Community College" display="Fletcher" xr:uid="{00000000-0004-0000-0000-00002C000000}"/>
    <hyperlink ref="F14" location="LDCC!A1" tooltip="Louisiana Delta Community College" display="LDCC" xr:uid="{00000000-0004-0000-0000-00002D000000}"/>
    <hyperlink ref="F15" location="Northshore!A1" tooltip="Northshore Technical Community College" display="Northshore" xr:uid="{00000000-0004-0000-0000-00002E000000}"/>
    <hyperlink ref="F16" location="Nunez!A1" tooltip="Nunez Community College" display="Nunez" xr:uid="{00000000-0004-0000-0000-00002F000000}"/>
    <hyperlink ref="F17" location="RPCC!A1" tooltip="River Parish Community College" display="RPCC" xr:uid="{00000000-0004-0000-0000-000030000000}"/>
    <hyperlink ref="F18" location="SLCC!A1" tooltip="South Louisiana Community College" display="SLCC" xr:uid="{00000000-0004-0000-0000-000031000000}"/>
    <hyperlink ref="F19" location="Sowela!A1" tooltip="Sowela Technical Community College" display="Sowela" xr:uid="{00000000-0004-0000-0000-000032000000}"/>
    <hyperlink ref="F20" location="NWLTC!A1" tooltip="Louisiana Technical College" display="Northwest LA TCC" xr:uid="{00000000-0004-0000-0000-000033000000}"/>
    <hyperlink ref="F7" location="AE!A1" tooltip="Adult Basic Education" display="AE" xr:uid="{6B0BF726-C0CF-4EA8-AC99-E5837DC2CC84}"/>
    <hyperlink ref="F8" location="RR!A1" tooltip="Workforce Training Rapid Response" display="RR" xr:uid="{A33CB20D-78EF-4FB0-AEEF-2E174460162E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87"/>
  <sheetViews>
    <sheetView zoomScale="75" zoomScaleNormal="75" workbookViewId="0">
      <pane xSplit="1" ySplit="10" topLeftCell="B11" activePane="bottomRight" state="frozen"/>
      <selection activeCell="H36" sqref="H36"/>
      <selection pane="topRight" activeCell="H36" sqref="H36"/>
      <selection pane="bottomLeft" activeCell="H36" sqref="H36"/>
      <selection pane="bottomRight" activeCell="H36" sqref="H36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118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94" t="s">
        <v>3</v>
      </c>
      <c r="B3" s="95"/>
      <c r="C3" s="96"/>
      <c r="D3" s="95"/>
      <c r="E3" s="96"/>
      <c r="F3" s="95"/>
      <c r="G3" s="96"/>
      <c r="H3" s="95"/>
      <c r="I3" s="96"/>
      <c r="J3" s="95"/>
      <c r="K3" s="96"/>
      <c r="L3" s="95"/>
      <c r="M3" s="97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190</v>
      </c>
      <c r="C6" s="11"/>
      <c r="D6" s="12"/>
      <c r="E6" s="11"/>
      <c r="F6" s="12"/>
      <c r="G6" s="13"/>
      <c r="H6" s="10" t="s">
        <v>191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/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v>8818302</v>
      </c>
      <c r="C13" s="35">
        <v>1</v>
      </c>
      <c r="D13" s="122">
        <v>0</v>
      </c>
      <c r="E13" s="36">
        <v>0</v>
      </c>
      <c r="F13" s="130">
        <f>D13+B13</f>
        <v>8818302</v>
      </c>
      <c r="G13" s="37">
        <f>IF(ISBLANK(F13),"  ",IF(F84&gt;0,F13/F84,IF(F13&gt;0,1,0)))</f>
        <v>0.56355541121328123</v>
      </c>
      <c r="H13" s="112">
        <v>7013679</v>
      </c>
      <c r="I13" s="35">
        <v>1</v>
      </c>
      <c r="J13" s="122">
        <v>0</v>
      </c>
      <c r="K13" s="36">
        <v>0</v>
      </c>
      <c r="L13" s="130">
        <f t="shared" ref="L13:L34" si="0">J13+H13</f>
        <v>7013679</v>
      </c>
      <c r="M13" s="38">
        <f>IF(ISBLANK(L13),"  ",IF(L84&gt;0,L13/L84,IF(L13&gt;0,1,0)))</f>
        <v>0.26086861918940535</v>
      </c>
    </row>
    <row r="14" spans="1:15" ht="15" customHeight="1" x14ac:dyDescent="0.2">
      <c r="A14" s="7" t="s">
        <v>13</v>
      </c>
      <c r="B14" s="112">
        <v>0</v>
      </c>
      <c r="C14" s="35">
        <v>0</v>
      </c>
      <c r="D14" s="122">
        <v>0</v>
      </c>
      <c r="E14" s="36">
        <v>0</v>
      </c>
      <c r="F14" s="131">
        <f>D14+B14</f>
        <v>0</v>
      </c>
      <c r="G14" s="41">
        <f>IF(ISBLANK(F14),"  ",IF(F84&gt;0,F14/F84,IF(F14&gt;0,1,0)))</f>
        <v>0</v>
      </c>
      <c r="H14" s="112">
        <v>0</v>
      </c>
      <c r="I14" s="35">
        <v>0</v>
      </c>
      <c r="J14" s="122">
        <v>0</v>
      </c>
      <c r="K14" s="36">
        <v>0</v>
      </c>
      <c r="L14" s="131">
        <f t="shared" si="0"/>
        <v>0</v>
      </c>
      <c r="M14" s="41">
        <f>IF(ISBLANK(L14),"  ",IF(L84&gt;0,L14/L84,IF(L14&gt;0,1,0)))</f>
        <v>0</v>
      </c>
    </row>
    <row r="15" spans="1:15" ht="15" customHeight="1" x14ac:dyDescent="0.2">
      <c r="A15" s="169" t="s">
        <v>14</v>
      </c>
      <c r="B15" s="119">
        <v>37109.31</v>
      </c>
      <c r="C15" s="164">
        <v>1</v>
      </c>
      <c r="D15" s="127">
        <v>0</v>
      </c>
      <c r="E15" s="162">
        <v>0</v>
      </c>
      <c r="F15" s="132">
        <f>D15+B15</f>
        <v>37109.31</v>
      </c>
      <c r="G15" s="44">
        <f>IF(ISBLANK(F15),"  ",IF(F84&gt;0,F15/F84,IF(F15&gt;0,1,0)))</f>
        <v>2.3715622868088586E-3</v>
      </c>
      <c r="H15" s="112">
        <v>37521</v>
      </c>
      <c r="I15" s="35">
        <v>1</v>
      </c>
      <c r="J15" s="122">
        <v>0</v>
      </c>
      <c r="K15" s="36">
        <v>0</v>
      </c>
      <c r="L15" s="132">
        <f t="shared" si="0"/>
        <v>37521</v>
      </c>
      <c r="M15" s="44">
        <f>IF(ISBLANK(L15),"  ",IF(L84&gt;0,L15/L84,IF(L15&gt;0,1,0)))</f>
        <v>1.3955659306058457E-3</v>
      </c>
    </row>
    <row r="16" spans="1:15" ht="15" customHeight="1" x14ac:dyDescent="0.2">
      <c r="A16" s="170" t="s">
        <v>15</v>
      </c>
      <c r="B16" s="112">
        <v>0</v>
      </c>
      <c r="C16" s="35">
        <v>0</v>
      </c>
      <c r="D16" s="122">
        <v>0</v>
      </c>
      <c r="E16" s="36">
        <v>0</v>
      </c>
      <c r="F16" s="132">
        <f t="shared" ref="F16:F45" si="1">D16+B16</f>
        <v>0</v>
      </c>
      <c r="G16" s="37">
        <f>IF(ISBLANK(F16),"  ",IF(F84&gt;0,F16/F84,IF(F16&gt;0,1,0)))</f>
        <v>0</v>
      </c>
      <c r="H16" s="112">
        <v>0</v>
      </c>
      <c r="I16" s="35">
        <v>0</v>
      </c>
      <c r="J16" s="122">
        <v>0</v>
      </c>
      <c r="K16" s="36">
        <v>0</v>
      </c>
      <c r="L16" s="132">
        <f t="shared" si="0"/>
        <v>0</v>
      </c>
      <c r="M16" s="37">
        <f>IF(ISBLANK(L16),"  ",IF(L84&gt;0,L16/L84,IF(L16&gt;0,1,0)))</f>
        <v>0</v>
      </c>
    </row>
    <row r="17" spans="1:13" ht="15" customHeight="1" x14ac:dyDescent="0.2">
      <c r="A17" s="171" t="s">
        <v>16</v>
      </c>
      <c r="B17" s="112">
        <v>37109.31</v>
      </c>
      <c r="C17" s="35">
        <v>1</v>
      </c>
      <c r="D17" s="122">
        <v>0</v>
      </c>
      <c r="E17" s="36">
        <v>0</v>
      </c>
      <c r="F17" s="133">
        <f t="shared" si="1"/>
        <v>37109.31</v>
      </c>
      <c r="G17" s="41">
        <f>IF(ISBLANK(F17),"  ",IF(F84&gt;0,F17/F84,IF(F17&gt;0,1,0)))</f>
        <v>2.3715622868088586E-3</v>
      </c>
      <c r="H17" s="112">
        <v>37521</v>
      </c>
      <c r="I17" s="35">
        <v>1</v>
      </c>
      <c r="J17" s="122">
        <v>0</v>
      </c>
      <c r="K17" s="36">
        <v>0</v>
      </c>
      <c r="L17" s="133">
        <f t="shared" si="0"/>
        <v>37521</v>
      </c>
      <c r="M17" s="41">
        <f>IF(ISBLANK(L17),"  ",IF(L84&gt;0,L17/L84,IF(L17&gt;0,1,0)))</f>
        <v>1.3955659306058457E-3</v>
      </c>
    </row>
    <row r="18" spans="1:13" ht="15" customHeight="1" x14ac:dyDescent="0.2">
      <c r="A18" s="171" t="s">
        <v>17</v>
      </c>
      <c r="B18" s="112">
        <v>0</v>
      </c>
      <c r="C18" s="35">
        <v>0</v>
      </c>
      <c r="D18" s="122">
        <v>0</v>
      </c>
      <c r="E18" s="36">
        <v>0</v>
      </c>
      <c r="F18" s="133">
        <f t="shared" si="1"/>
        <v>0</v>
      </c>
      <c r="G18" s="41">
        <f>IF(ISBLANK(F18),"  ",IF(F84&gt;0,F18/F84,IF(F18&gt;0,1,0)))</f>
        <v>0</v>
      </c>
      <c r="H18" s="112">
        <v>0</v>
      </c>
      <c r="I18" s="35">
        <v>0</v>
      </c>
      <c r="J18" s="122">
        <v>0</v>
      </c>
      <c r="K18" s="36">
        <v>0</v>
      </c>
      <c r="L18" s="133">
        <f t="shared" si="0"/>
        <v>0</v>
      </c>
      <c r="M18" s="41">
        <f>IF(ISBLANK(L18),"  ",IF(L84&gt;0,L18/L84,IF(L18&gt;0,1,0)))</f>
        <v>0</v>
      </c>
    </row>
    <row r="19" spans="1:13" ht="15" customHeight="1" x14ac:dyDescent="0.2">
      <c r="A19" s="171" t="s">
        <v>18</v>
      </c>
      <c r="B19" s="112">
        <v>0</v>
      </c>
      <c r="C19" s="35">
        <v>0</v>
      </c>
      <c r="D19" s="122">
        <v>0</v>
      </c>
      <c r="E19" s="36">
        <v>0</v>
      </c>
      <c r="F19" s="133">
        <f t="shared" si="1"/>
        <v>0</v>
      </c>
      <c r="G19" s="41">
        <f>IF(ISBLANK(F19),"  ",IF(F84&gt;0,F19/F84,IF(F19&gt;0,1,0)))</f>
        <v>0</v>
      </c>
      <c r="H19" s="112">
        <v>0</v>
      </c>
      <c r="I19" s="35">
        <v>0</v>
      </c>
      <c r="J19" s="122">
        <v>0</v>
      </c>
      <c r="K19" s="36">
        <v>0</v>
      </c>
      <c r="L19" s="133">
        <f t="shared" si="0"/>
        <v>0</v>
      </c>
      <c r="M19" s="41">
        <f>IF(ISBLANK(L19),"  ",IF(L84&gt;0,L19/L84,IF(L19&gt;0,1,0)))</f>
        <v>0</v>
      </c>
    </row>
    <row r="20" spans="1:13" ht="15" customHeight="1" x14ac:dyDescent="0.2">
      <c r="A20" s="171" t="s">
        <v>19</v>
      </c>
      <c r="B20" s="112">
        <v>0</v>
      </c>
      <c r="C20" s="35">
        <v>0</v>
      </c>
      <c r="D20" s="122">
        <v>0</v>
      </c>
      <c r="E20" s="36">
        <v>0</v>
      </c>
      <c r="F20" s="133">
        <f>D20+B20</f>
        <v>0</v>
      </c>
      <c r="G20" s="41">
        <f>IF(ISBLANK(F20),"  ",IF(F84&gt;0,F20/F84,IF(F20&gt;0,1,0)))</f>
        <v>0</v>
      </c>
      <c r="H20" s="112">
        <v>0</v>
      </c>
      <c r="I20" s="35">
        <v>0</v>
      </c>
      <c r="J20" s="122">
        <v>0</v>
      </c>
      <c r="K20" s="36">
        <v>0</v>
      </c>
      <c r="L20" s="133">
        <f t="shared" si="0"/>
        <v>0</v>
      </c>
      <c r="M20" s="41">
        <f>IF(ISBLANK(L20),"  ",IF(L84&gt;0,L20/L84,IF(L20&gt;0,1,0)))</f>
        <v>0</v>
      </c>
    </row>
    <row r="21" spans="1:13" ht="15" customHeight="1" x14ac:dyDescent="0.2">
      <c r="A21" s="171" t="s">
        <v>20</v>
      </c>
      <c r="B21" s="112">
        <v>0</v>
      </c>
      <c r="C21" s="35">
        <v>0</v>
      </c>
      <c r="D21" s="122">
        <v>0</v>
      </c>
      <c r="E21" s="36">
        <v>0</v>
      </c>
      <c r="F21" s="133">
        <f t="shared" si="1"/>
        <v>0</v>
      </c>
      <c r="G21" s="41">
        <f>IF(ISBLANK(F21),"  ",IF(F84&gt;0,F21/F84,IF(F21&gt;0,1,0)))</f>
        <v>0</v>
      </c>
      <c r="H21" s="112">
        <v>0</v>
      </c>
      <c r="I21" s="35">
        <v>0</v>
      </c>
      <c r="J21" s="122">
        <v>0</v>
      </c>
      <c r="K21" s="36">
        <v>0</v>
      </c>
      <c r="L21" s="133">
        <f t="shared" si="0"/>
        <v>0</v>
      </c>
      <c r="M21" s="41">
        <f>IF(ISBLANK(L21),"  ",IF(L84&gt;0,L21/L84,IF(L21&gt;0,1,0)))</f>
        <v>0</v>
      </c>
    </row>
    <row r="22" spans="1:13" ht="15" customHeight="1" x14ac:dyDescent="0.2">
      <c r="A22" s="171" t="s">
        <v>21</v>
      </c>
      <c r="B22" s="112">
        <v>0</v>
      </c>
      <c r="C22" s="35">
        <v>0</v>
      </c>
      <c r="D22" s="122">
        <v>0</v>
      </c>
      <c r="E22" s="36">
        <v>0</v>
      </c>
      <c r="F22" s="133">
        <f t="shared" si="1"/>
        <v>0</v>
      </c>
      <c r="G22" s="41">
        <f>IF(ISBLANK(F22),"  ",IF(F84&gt;0,F22/F84,IF(F22&gt;0,1,0)))</f>
        <v>0</v>
      </c>
      <c r="H22" s="112">
        <v>0</v>
      </c>
      <c r="I22" s="35">
        <v>0</v>
      </c>
      <c r="J22" s="122">
        <v>0</v>
      </c>
      <c r="K22" s="36">
        <v>0</v>
      </c>
      <c r="L22" s="133">
        <f t="shared" si="0"/>
        <v>0</v>
      </c>
      <c r="M22" s="41">
        <f>IF(ISBLANK(L22),"  ",IF(L84&gt;0,L22/L84,IF(L22&gt;0,1,0)))</f>
        <v>0</v>
      </c>
    </row>
    <row r="23" spans="1:13" ht="15" customHeight="1" x14ac:dyDescent="0.2">
      <c r="A23" s="171" t="s">
        <v>22</v>
      </c>
      <c r="B23" s="112">
        <v>0</v>
      </c>
      <c r="C23" s="35">
        <v>0</v>
      </c>
      <c r="D23" s="122">
        <v>0</v>
      </c>
      <c r="E23" s="36">
        <v>0</v>
      </c>
      <c r="F23" s="133">
        <f t="shared" si="1"/>
        <v>0</v>
      </c>
      <c r="G23" s="41">
        <f>IF(ISBLANK(F23),"  ",IF(F84&gt;0,F23/F84,IF(F23&gt;0,1,0)))</f>
        <v>0</v>
      </c>
      <c r="H23" s="112">
        <v>0</v>
      </c>
      <c r="I23" s="35">
        <v>0</v>
      </c>
      <c r="J23" s="122">
        <v>0</v>
      </c>
      <c r="K23" s="36">
        <v>0</v>
      </c>
      <c r="L23" s="133">
        <f t="shared" si="0"/>
        <v>0</v>
      </c>
      <c r="M23" s="41">
        <f>IF(ISBLANK(L23),"  ",IF(L84&gt;0,L23/L84,IF(L23&gt;0,1,0)))</f>
        <v>0</v>
      </c>
    </row>
    <row r="24" spans="1:13" ht="15" customHeight="1" x14ac:dyDescent="0.2">
      <c r="A24" s="171" t="s">
        <v>23</v>
      </c>
      <c r="B24" s="112">
        <v>0</v>
      </c>
      <c r="C24" s="35">
        <v>0</v>
      </c>
      <c r="D24" s="122">
        <v>0</v>
      </c>
      <c r="E24" s="36">
        <v>0</v>
      </c>
      <c r="F24" s="133">
        <f t="shared" si="1"/>
        <v>0</v>
      </c>
      <c r="G24" s="41">
        <f>IF(ISBLANK(F24),"  ",IF(F84&gt;0,F24/F84,IF(F24&gt;0,1,0)))</f>
        <v>0</v>
      </c>
      <c r="H24" s="112">
        <v>0</v>
      </c>
      <c r="I24" s="35">
        <v>0</v>
      </c>
      <c r="J24" s="122">
        <v>0</v>
      </c>
      <c r="K24" s="36">
        <v>0</v>
      </c>
      <c r="L24" s="133">
        <f t="shared" si="0"/>
        <v>0</v>
      </c>
      <c r="M24" s="41">
        <f>IF(ISBLANK(L24),"  ",IF(L84&gt;0,L24/L84,IF(L24&gt;0,1,0)))</f>
        <v>0</v>
      </c>
    </row>
    <row r="25" spans="1:13" ht="15" customHeight="1" x14ac:dyDescent="0.2">
      <c r="A25" s="171" t="s">
        <v>24</v>
      </c>
      <c r="B25" s="112">
        <v>0</v>
      </c>
      <c r="C25" s="35">
        <v>0</v>
      </c>
      <c r="D25" s="122">
        <v>0</v>
      </c>
      <c r="E25" s="36">
        <v>0</v>
      </c>
      <c r="F25" s="133">
        <f t="shared" si="1"/>
        <v>0</v>
      </c>
      <c r="G25" s="41">
        <f>IF(ISBLANK(F25),"  ",IF(F84&gt;0,F25/F84,IF(F25&gt;0,1,0)))</f>
        <v>0</v>
      </c>
      <c r="H25" s="112">
        <v>0</v>
      </c>
      <c r="I25" s="35">
        <v>0</v>
      </c>
      <c r="J25" s="122">
        <v>0</v>
      </c>
      <c r="K25" s="36">
        <v>0</v>
      </c>
      <c r="L25" s="133">
        <f t="shared" si="0"/>
        <v>0</v>
      </c>
      <c r="M25" s="41">
        <f>IF(ISBLANK(L25),"  ",IF(L84&gt;0,L25/L84,IF(L25&gt;0,1,0)))</f>
        <v>0</v>
      </c>
    </row>
    <row r="26" spans="1:13" ht="15" customHeight="1" x14ac:dyDescent="0.2">
      <c r="A26" s="171" t="s">
        <v>25</v>
      </c>
      <c r="B26" s="112">
        <v>0</v>
      </c>
      <c r="C26" s="35">
        <v>0</v>
      </c>
      <c r="D26" s="122">
        <v>0</v>
      </c>
      <c r="E26" s="36">
        <v>0</v>
      </c>
      <c r="F26" s="133">
        <f t="shared" si="1"/>
        <v>0</v>
      </c>
      <c r="G26" s="41">
        <f>IF(ISBLANK(F26),"  ",IF(F84&gt;0,F26/F84,IF(F26&gt;0,1,0)))</f>
        <v>0</v>
      </c>
      <c r="H26" s="112">
        <v>0</v>
      </c>
      <c r="I26" s="35">
        <v>0</v>
      </c>
      <c r="J26" s="122">
        <v>0</v>
      </c>
      <c r="K26" s="36">
        <v>0</v>
      </c>
      <c r="L26" s="133">
        <f t="shared" si="0"/>
        <v>0</v>
      </c>
      <c r="M26" s="41">
        <f>IF(ISBLANK(L26),"  ",IF(L84&gt;0,L26/L84,IF(L26&gt;0,1,0)))</f>
        <v>0</v>
      </c>
    </row>
    <row r="27" spans="1:13" ht="15" customHeight="1" x14ac:dyDescent="0.2">
      <c r="A27" s="171" t="s">
        <v>26</v>
      </c>
      <c r="B27" s="112">
        <v>0</v>
      </c>
      <c r="C27" s="35">
        <v>0</v>
      </c>
      <c r="D27" s="122">
        <v>0</v>
      </c>
      <c r="E27" s="36">
        <v>0</v>
      </c>
      <c r="F27" s="133">
        <f t="shared" si="1"/>
        <v>0</v>
      </c>
      <c r="G27" s="41">
        <f>IF(ISBLANK(F27),"  ",IF(F84&gt;0,F27/F84,IF(F27&gt;0,1,0)))</f>
        <v>0</v>
      </c>
      <c r="H27" s="112">
        <v>0</v>
      </c>
      <c r="I27" s="35">
        <v>0</v>
      </c>
      <c r="J27" s="122">
        <v>0</v>
      </c>
      <c r="K27" s="36">
        <v>0</v>
      </c>
      <c r="L27" s="133">
        <f t="shared" si="0"/>
        <v>0</v>
      </c>
      <c r="M27" s="41">
        <f>IF(ISBLANK(L27),"  ",IF(L84&gt;0,L27/L84,IF(L27&gt;0,1,0)))</f>
        <v>0</v>
      </c>
    </row>
    <row r="28" spans="1:13" ht="15" customHeight="1" x14ac:dyDescent="0.2">
      <c r="A28" s="172" t="s">
        <v>27</v>
      </c>
      <c r="B28" s="112">
        <v>0</v>
      </c>
      <c r="C28" s="35">
        <v>0</v>
      </c>
      <c r="D28" s="122">
        <v>0</v>
      </c>
      <c r="E28" s="36">
        <v>0</v>
      </c>
      <c r="F28" s="133">
        <f t="shared" si="1"/>
        <v>0</v>
      </c>
      <c r="G28" s="41">
        <f>IF(ISBLANK(F28),"  ",IF(F84&gt;0,F28/F84,IF(F28&gt;0,1,0)))</f>
        <v>0</v>
      </c>
      <c r="H28" s="112">
        <v>0</v>
      </c>
      <c r="I28" s="35">
        <v>0</v>
      </c>
      <c r="J28" s="122">
        <v>0</v>
      </c>
      <c r="K28" s="36">
        <v>0</v>
      </c>
      <c r="L28" s="133">
        <f t="shared" si="0"/>
        <v>0</v>
      </c>
      <c r="M28" s="41">
        <f>IF(ISBLANK(L28),"  ",IF(L84&gt;0,L28/L84,IF(L28&gt;0,1,0)))</f>
        <v>0</v>
      </c>
    </row>
    <row r="29" spans="1:13" ht="15" customHeight="1" x14ac:dyDescent="0.2">
      <c r="A29" s="172" t="s">
        <v>28</v>
      </c>
      <c r="B29" s="112">
        <v>0</v>
      </c>
      <c r="C29" s="35">
        <v>0</v>
      </c>
      <c r="D29" s="122">
        <v>0</v>
      </c>
      <c r="E29" s="36">
        <v>0</v>
      </c>
      <c r="F29" s="133">
        <f t="shared" si="1"/>
        <v>0</v>
      </c>
      <c r="G29" s="41">
        <f>IF(ISBLANK(F29),"  ",IF(F84&gt;0,F29/F84,IF(F29&gt;0,1,0)))</f>
        <v>0</v>
      </c>
      <c r="H29" s="112">
        <v>0</v>
      </c>
      <c r="I29" s="35">
        <v>0</v>
      </c>
      <c r="J29" s="122">
        <v>0</v>
      </c>
      <c r="K29" s="36">
        <v>0</v>
      </c>
      <c r="L29" s="133">
        <f t="shared" si="0"/>
        <v>0</v>
      </c>
      <c r="M29" s="41">
        <f>IF(ISBLANK(L29),"  ",IF(L84&gt;0,L29/L84,IF(L29&gt;0,1,0)))</f>
        <v>0</v>
      </c>
    </row>
    <row r="30" spans="1:13" ht="15" customHeight="1" x14ac:dyDescent="0.2">
      <c r="A30" s="172" t="s">
        <v>71</v>
      </c>
      <c r="B30" s="112">
        <v>0</v>
      </c>
      <c r="C30" s="35">
        <v>0</v>
      </c>
      <c r="D30" s="122">
        <v>0</v>
      </c>
      <c r="E30" s="36">
        <v>0</v>
      </c>
      <c r="F30" s="133">
        <f t="shared" si="1"/>
        <v>0</v>
      </c>
      <c r="G30" s="41">
        <f>IF(ISBLANK(F30),"  ",IF(F84&gt;0,F30/F84,IF(F30&gt;0,1,0)))</f>
        <v>0</v>
      </c>
      <c r="H30" s="112">
        <v>0</v>
      </c>
      <c r="I30" s="35">
        <v>0</v>
      </c>
      <c r="J30" s="122">
        <v>0</v>
      </c>
      <c r="K30" s="36">
        <v>0</v>
      </c>
      <c r="L30" s="133">
        <f t="shared" si="0"/>
        <v>0</v>
      </c>
      <c r="M30" s="41">
        <f>IF(ISBLANK(L30),"  ",IF(L84&gt;0,L30/L84,IF(L30&gt;0,1,0)))</f>
        <v>0</v>
      </c>
    </row>
    <row r="31" spans="1:13" ht="15" customHeight="1" x14ac:dyDescent="0.2">
      <c r="A31" s="172" t="s">
        <v>182</v>
      </c>
      <c r="B31" s="112">
        <v>0</v>
      </c>
      <c r="C31" s="35">
        <v>0</v>
      </c>
      <c r="D31" s="122">
        <v>0</v>
      </c>
      <c r="E31" s="36">
        <v>0</v>
      </c>
      <c r="F31" s="133">
        <f t="shared" si="1"/>
        <v>0</v>
      </c>
      <c r="G31" s="41">
        <f>IF(ISBLANK(F31),"  ",IF(F84&gt;0,F31/F84,IF(F31&gt;0,1,0)))</f>
        <v>0</v>
      </c>
      <c r="H31" s="112">
        <v>0</v>
      </c>
      <c r="I31" s="35">
        <v>0</v>
      </c>
      <c r="J31" s="122">
        <v>0</v>
      </c>
      <c r="K31" s="36">
        <v>0</v>
      </c>
      <c r="L31" s="133">
        <f t="shared" si="0"/>
        <v>0</v>
      </c>
      <c r="M31" s="41">
        <f>IF(ISBLANK(L31),"  ",IF(L84&gt;0,L31/L84,IF(L31&gt;0,1,0)))</f>
        <v>0</v>
      </c>
    </row>
    <row r="32" spans="1:13" ht="15" customHeight="1" x14ac:dyDescent="0.2">
      <c r="A32" s="173" t="s">
        <v>183</v>
      </c>
      <c r="B32" s="112">
        <v>0</v>
      </c>
      <c r="C32" s="35">
        <v>0</v>
      </c>
      <c r="D32" s="122">
        <v>0</v>
      </c>
      <c r="E32" s="36">
        <v>0</v>
      </c>
      <c r="F32" s="133">
        <f t="shared" si="1"/>
        <v>0</v>
      </c>
      <c r="G32" s="41">
        <f>IF(ISBLANK(F32),"  ",IF(F84&gt;0,F32/F84,IF(F32&gt;0,1,0)))</f>
        <v>0</v>
      </c>
      <c r="H32" s="112">
        <v>0</v>
      </c>
      <c r="I32" s="35">
        <v>0</v>
      </c>
      <c r="J32" s="122">
        <v>0</v>
      </c>
      <c r="K32" s="36">
        <v>0</v>
      </c>
      <c r="L32" s="133">
        <f t="shared" si="0"/>
        <v>0</v>
      </c>
      <c r="M32" s="41">
        <f>IF(ISBLANK(L32),"  ",IF(L84&gt;0,L32/L84,IF(L32&gt;0,1,0)))</f>
        <v>0</v>
      </c>
    </row>
    <row r="33" spans="1:13" ht="15" customHeight="1" x14ac:dyDescent="0.2">
      <c r="A33" s="172" t="s">
        <v>175</v>
      </c>
      <c r="B33" s="112">
        <v>0</v>
      </c>
      <c r="C33" s="35">
        <v>0</v>
      </c>
      <c r="D33" s="122">
        <v>0</v>
      </c>
      <c r="E33" s="36">
        <v>0</v>
      </c>
      <c r="F33" s="133">
        <f t="shared" si="1"/>
        <v>0</v>
      </c>
      <c r="G33" s="41">
        <f>IF(ISBLANK(F33),"  ",IF(F84&gt;0,F33/F84,IF(F33&gt;0,1,0)))</f>
        <v>0</v>
      </c>
      <c r="H33" s="112">
        <v>0</v>
      </c>
      <c r="I33" s="35">
        <v>0</v>
      </c>
      <c r="J33" s="122">
        <v>0</v>
      </c>
      <c r="K33" s="36">
        <v>0</v>
      </c>
      <c r="L33" s="133">
        <f t="shared" si="0"/>
        <v>0</v>
      </c>
      <c r="M33" s="41">
        <f>IF(ISBLANK(L33),"  ",IF(L84&gt;0,L33/L84,IF(L33&gt;0,1,0)))</f>
        <v>0</v>
      </c>
    </row>
    <row r="34" spans="1:13" ht="15" customHeight="1" x14ac:dyDescent="0.2">
      <c r="A34" s="171" t="s">
        <v>184</v>
      </c>
      <c r="B34" s="112">
        <v>0</v>
      </c>
      <c r="C34" s="35">
        <v>0</v>
      </c>
      <c r="D34" s="122">
        <v>0</v>
      </c>
      <c r="E34" s="36">
        <v>0</v>
      </c>
      <c r="F34" s="133">
        <f t="shared" si="1"/>
        <v>0</v>
      </c>
      <c r="G34" s="41">
        <f>IF(ISBLANK(F34),"  ",IF(F84&gt;0,F34/F84,IF(F34&gt;0,1,0)))</f>
        <v>0</v>
      </c>
      <c r="H34" s="112">
        <v>0</v>
      </c>
      <c r="I34" s="35">
        <v>0</v>
      </c>
      <c r="J34" s="122">
        <v>0</v>
      </c>
      <c r="K34" s="36">
        <v>0</v>
      </c>
      <c r="L34" s="133">
        <f t="shared" si="0"/>
        <v>0</v>
      </c>
      <c r="M34" s="41">
        <f>IF(ISBLANK(L34),"  ",IF(L84&gt;0,L34/L84,IF(L34&gt;0,1,0)))</f>
        <v>0</v>
      </c>
    </row>
    <row r="35" spans="1:13" ht="15" customHeight="1" x14ac:dyDescent="0.2">
      <c r="A35" s="171" t="s">
        <v>185</v>
      </c>
      <c r="B35" s="112">
        <v>0</v>
      </c>
      <c r="C35" s="35">
        <v>0</v>
      </c>
      <c r="D35" s="122">
        <v>0</v>
      </c>
      <c r="E35" s="36">
        <v>0</v>
      </c>
      <c r="F35" s="133">
        <f t="shared" ref="F35" si="2">D35+B35</f>
        <v>0</v>
      </c>
      <c r="G35" s="41">
        <f>IF(ISBLANK(F35),"  ",IF(F85&gt;0,F35/F85,IF(F35&gt;0,1,0)))</f>
        <v>0</v>
      </c>
      <c r="H35" s="112">
        <v>0</v>
      </c>
      <c r="I35" s="35">
        <v>0</v>
      </c>
      <c r="J35" s="122">
        <v>0</v>
      </c>
      <c r="K35" s="36">
        <v>0</v>
      </c>
      <c r="L35" s="133">
        <f t="shared" ref="L35" si="3">J35+H35</f>
        <v>0</v>
      </c>
      <c r="M35" s="41">
        <f>IF(ISBLANK(L35),"  ",IF(L85&gt;0,L35/L85,IF(L35&gt;0,1,0)))</f>
        <v>0</v>
      </c>
    </row>
    <row r="36" spans="1:13" ht="15" customHeight="1" x14ac:dyDescent="0.2">
      <c r="A36" s="218" t="s">
        <v>193</v>
      </c>
      <c r="B36" s="112">
        <v>0</v>
      </c>
      <c r="C36" s="35">
        <v>0</v>
      </c>
      <c r="D36" s="122">
        <v>0</v>
      </c>
      <c r="E36" s="36">
        <v>0</v>
      </c>
      <c r="F36" s="133">
        <f t="shared" ref="F36:F37" si="4">D36+B36</f>
        <v>0</v>
      </c>
      <c r="G36" s="41">
        <f t="shared" ref="G36:G37" si="5">IF(ISBLANK(F36),"  ",IF(F86&gt;0,F36/F86,IF(F36&gt;0,1,0)))</f>
        <v>0</v>
      </c>
      <c r="H36" s="112">
        <v>0</v>
      </c>
      <c r="I36" s="35">
        <v>0</v>
      </c>
      <c r="J36" s="122">
        <v>0</v>
      </c>
      <c r="K36" s="36">
        <v>0</v>
      </c>
      <c r="L36" s="133">
        <f t="shared" ref="L36:L37" si="6">J36+H36</f>
        <v>0</v>
      </c>
      <c r="M36" s="41">
        <f t="shared" ref="M36:M37" si="7">IF(ISBLANK(L36),"  ",IF(L86&gt;0,L36/L86,IF(L36&gt;0,1,0)))</f>
        <v>0</v>
      </c>
    </row>
    <row r="37" spans="1:13" ht="15" customHeight="1" x14ac:dyDescent="0.2">
      <c r="A37" s="218" t="s">
        <v>194</v>
      </c>
      <c r="B37" s="112">
        <v>0</v>
      </c>
      <c r="C37" s="35">
        <v>0</v>
      </c>
      <c r="D37" s="122">
        <v>0</v>
      </c>
      <c r="E37" s="36">
        <v>0</v>
      </c>
      <c r="F37" s="133">
        <f t="shared" si="4"/>
        <v>0</v>
      </c>
      <c r="G37" s="41">
        <f t="shared" si="5"/>
        <v>0</v>
      </c>
      <c r="H37" s="112">
        <v>0</v>
      </c>
      <c r="I37" s="35">
        <v>0</v>
      </c>
      <c r="J37" s="122">
        <v>0</v>
      </c>
      <c r="K37" s="36">
        <v>0</v>
      </c>
      <c r="L37" s="133">
        <f t="shared" si="6"/>
        <v>0</v>
      </c>
      <c r="M37" s="41">
        <f t="shared" si="7"/>
        <v>0</v>
      </c>
    </row>
    <row r="38" spans="1:13" ht="15" customHeight="1" x14ac:dyDescent="0.2">
      <c r="A38" s="171" t="s">
        <v>187</v>
      </c>
      <c r="B38" s="112">
        <v>0</v>
      </c>
      <c r="C38" s="35">
        <v>0</v>
      </c>
      <c r="D38" s="122">
        <v>0</v>
      </c>
      <c r="E38" s="36">
        <v>0</v>
      </c>
      <c r="F38" s="133">
        <f t="shared" ref="F38" si="8">D38+B38</f>
        <v>0</v>
      </c>
      <c r="G38" s="41">
        <f>IF(ISBLANK(F38),"  ",IF(F86&gt;0,F38/F86,IF(F38&gt;0,1,0)))</f>
        <v>0</v>
      </c>
      <c r="H38" s="112">
        <v>0</v>
      </c>
      <c r="I38" s="35">
        <v>0</v>
      </c>
      <c r="J38" s="122">
        <v>0</v>
      </c>
      <c r="K38" s="36">
        <v>0</v>
      </c>
      <c r="L38" s="133">
        <f t="shared" ref="L38" si="9">J38+H38</f>
        <v>0</v>
      </c>
      <c r="M38" s="41">
        <f>IF(ISBLANK(L38),"  ",IF(L86&gt;0,L38/L86,IF(L38&gt;0,1,0)))</f>
        <v>0</v>
      </c>
    </row>
    <row r="39" spans="1:13" ht="15" customHeight="1" x14ac:dyDescent="0.2">
      <c r="A39" s="171" t="s">
        <v>192</v>
      </c>
      <c r="B39" s="112">
        <v>0</v>
      </c>
      <c r="C39" s="35">
        <v>0</v>
      </c>
      <c r="D39" s="122">
        <v>0</v>
      </c>
      <c r="E39" s="36">
        <v>0</v>
      </c>
      <c r="F39" s="133">
        <f t="shared" ref="F39" si="10">D39+B39</f>
        <v>0</v>
      </c>
      <c r="G39" s="41">
        <f>IF(ISBLANK(F39),"  ",IF(F87&gt;0,F39/F87,IF(F39&gt;0,1,0)))</f>
        <v>0</v>
      </c>
      <c r="H39" s="112">
        <v>0</v>
      </c>
      <c r="I39" s="35">
        <v>0</v>
      </c>
      <c r="J39" s="122">
        <v>0</v>
      </c>
      <c r="K39" s="36">
        <v>0</v>
      </c>
      <c r="L39" s="133">
        <f t="shared" ref="L39" si="11">J39+H39</f>
        <v>0</v>
      </c>
      <c r="M39" s="41">
        <f>IF(ISBLANK(L39),"  ",IF(L87&gt;0,L39/L87,IF(L39&gt;0,1,0)))</f>
        <v>0</v>
      </c>
    </row>
    <row r="40" spans="1:13" ht="15" customHeight="1" x14ac:dyDescent="0.2">
      <c r="A40" s="171" t="s">
        <v>188</v>
      </c>
      <c r="B40" s="112">
        <v>0</v>
      </c>
      <c r="C40" s="35">
        <v>0</v>
      </c>
      <c r="D40" s="122">
        <v>0</v>
      </c>
      <c r="E40" s="36">
        <v>0</v>
      </c>
      <c r="F40" s="133">
        <f t="shared" ref="F40" si="12">D40+B40</f>
        <v>0</v>
      </c>
      <c r="G40" s="41">
        <f>IF(ISBLANK(F40),"  ",IF(F87&gt;0,F40/F87,IF(F40&gt;0,1,0)))</f>
        <v>0</v>
      </c>
      <c r="H40" s="112">
        <v>0</v>
      </c>
      <c r="I40" s="35">
        <v>0</v>
      </c>
      <c r="J40" s="122">
        <v>0</v>
      </c>
      <c r="K40" s="36">
        <v>0</v>
      </c>
      <c r="L40" s="133">
        <f t="shared" ref="L40" si="13">J40+H40</f>
        <v>0</v>
      </c>
      <c r="M40" s="41">
        <f>IF(ISBLANK(L40),"  ",IF(L87&gt;0,L40/L87,IF(L40&gt;0,1,0)))</f>
        <v>0</v>
      </c>
    </row>
    <row r="41" spans="1:13" ht="15" customHeight="1" x14ac:dyDescent="0.2">
      <c r="A41" s="171" t="s">
        <v>189</v>
      </c>
      <c r="B41" s="112">
        <v>0</v>
      </c>
      <c r="C41" s="35">
        <v>0</v>
      </c>
      <c r="D41" s="122">
        <v>0</v>
      </c>
      <c r="E41" s="36">
        <v>0</v>
      </c>
      <c r="F41" s="133">
        <f t="shared" ref="F41" si="14">D41+B41</f>
        <v>0</v>
      </c>
      <c r="G41" s="41">
        <f>IF(ISBLANK(F41),"  ",IF(F88&gt;0,F41/F88,IF(F41&gt;0,1,0)))</f>
        <v>0</v>
      </c>
      <c r="H41" s="112">
        <v>0</v>
      </c>
      <c r="I41" s="35">
        <v>0</v>
      </c>
      <c r="J41" s="122">
        <v>0</v>
      </c>
      <c r="K41" s="36">
        <v>0</v>
      </c>
      <c r="L41" s="133">
        <f t="shared" ref="L41" si="15">J41+H41</f>
        <v>0</v>
      </c>
      <c r="M41" s="41">
        <f>IF(ISBLANK(L41),"  ",IF(L88&gt;0,L41/L88,IF(L41&gt;0,1,0)))</f>
        <v>0</v>
      </c>
    </row>
    <row r="42" spans="1:13" ht="15" customHeight="1" x14ac:dyDescent="0.25">
      <c r="A42" s="47" t="s">
        <v>29</v>
      </c>
      <c r="B42" s="165"/>
      <c r="C42" s="175"/>
      <c r="D42" s="176"/>
      <c r="E42" s="177"/>
      <c r="F42" s="133"/>
      <c r="G42" s="50" t="s">
        <v>4</v>
      </c>
      <c r="H42" s="119"/>
      <c r="I42" s="164"/>
      <c r="J42" s="127"/>
      <c r="K42" s="162"/>
      <c r="L42" s="133"/>
      <c r="M42" s="50" t="s">
        <v>4</v>
      </c>
    </row>
    <row r="43" spans="1:13" ht="15" customHeight="1" x14ac:dyDescent="0.2">
      <c r="A43" s="45" t="s">
        <v>30</v>
      </c>
      <c r="B43" s="112">
        <v>0</v>
      </c>
      <c r="C43" s="35">
        <v>0</v>
      </c>
      <c r="D43" s="122">
        <v>0</v>
      </c>
      <c r="E43" s="36">
        <v>0</v>
      </c>
      <c r="F43" s="132">
        <f t="shared" si="1"/>
        <v>0</v>
      </c>
      <c r="G43" s="37">
        <f>IF(ISBLANK(F43),"  ",IF(F84&gt;0,F43/F84,IF(F43&gt;0,1,0)))</f>
        <v>0</v>
      </c>
      <c r="H43" s="112">
        <v>0</v>
      </c>
      <c r="I43" s="35">
        <v>0</v>
      </c>
      <c r="J43" s="122">
        <v>0</v>
      </c>
      <c r="K43" s="36">
        <v>0</v>
      </c>
      <c r="L43" s="132">
        <f>J43+H43</f>
        <v>0</v>
      </c>
      <c r="M43" s="37">
        <f>IF(ISBLANK(L43),"  ",IF(L84&gt;0,L43/L84,IF(L43&gt;0,1,0)))</f>
        <v>0</v>
      </c>
    </row>
    <row r="44" spans="1:13" ht="15" customHeight="1" x14ac:dyDescent="0.25">
      <c r="A44" s="47" t="s">
        <v>31</v>
      </c>
      <c r="B44" s="165"/>
      <c r="C44" s="164" t="s">
        <v>4</v>
      </c>
      <c r="D44" s="127"/>
      <c r="E44" s="162"/>
      <c r="F44" s="133"/>
      <c r="G44" s="50" t="s">
        <v>4</v>
      </c>
      <c r="H44" s="119"/>
      <c r="I44" s="164" t="s">
        <v>4</v>
      </c>
      <c r="J44" s="127"/>
      <c r="K44" s="162" t="s">
        <v>4</v>
      </c>
      <c r="L44" s="133"/>
      <c r="M44" s="50" t="s">
        <v>4</v>
      </c>
    </row>
    <row r="45" spans="1:13" ht="15" customHeight="1" x14ac:dyDescent="0.2">
      <c r="A45" s="45" t="s">
        <v>30</v>
      </c>
      <c r="B45" s="112">
        <v>0</v>
      </c>
      <c r="C45" s="35">
        <v>0</v>
      </c>
      <c r="D45" s="122">
        <v>0</v>
      </c>
      <c r="E45" s="36">
        <v>0</v>
      </c>
      <c r="F45" s="132">
        <f t="shared" si="1"/>
        <v>0</v>
      </c>
      <c r="G45" s="37">
        <f>IF(ISBLANK(F45),"  ",IF(F84&gt;0,F45/F84,IF(F45&gt;0,1,0)))</f>
        <v>0</v>
      </c>
      <c r="H45" s="112">
        <v>0</v>
      </c>
      <c r="I45" s="35">
        <v>0</v>
      </c>
      <c r="J45" s="122">
        <v>0</v>
      </c>
      <c r="K45" s="36">
        <v>0</v>
      </c>
      <c r="L45" s="132">
        <f>J45+H45</f>
        <v>0</v>
      </c>
      <c r="M45" s="37">
        <f>IF(ISBLANK(L45),"  ",IF(L84&gt;0,L45/L84,IF(L45&gt;0,1,0)))</f>
        <v>0</v>
      </c>
    </row>
    <row r="46" spans="1:13" ht="15" customHeight="1" x14ac:dyDescent="0.2">
      <c r="A46" s="46" t="s">
        <v>101</v>
      </c>
      <c r="B46" s="112"/>
      <c r="C46" s="35" t="s">
        <v>10</v>
      </c>
      <c r="D46" s="122"/>
      <c r="E46" s="36"/>
      <c r="F46" s="133"/>
      <c r="G46" s="41"/>
      <c r="H46" s="112"/>
      <c r="I46" s="35" t="s">
        <v>10</v>
      </c>
      <c r="J46" s="122"/>
      <c r="K46" s="36" t="s">
        <v>10</v>
      </c>
      <c r="L46" s="133">
        <f>J46+H46</f>
        <v>0</v>
      </c>
      <c r="M46" s="41">
        <f>IF(ISBLANK(L46),"  ",IF(L84&gt;0,L46/L84,IF(L46&gt;0,1,0)))</f>
        <v>0</v>
      </c>
    </row>
    <row r="47" spans="1:13" s="55" customFormat="1" ht="15" customHeight="1" x14ac:dyDescent="0.25">
      <c r="A47" s="47" t="s">
        <v>33</v>
      </c>
      <c r="B47" s="118">
        <v>8855411.3100000005</v>
      </c>
      <c r="C47" s="111">
        <v>1</v>
      </c>
      <c r="D47" s="126">
        <v>0</v>
      </c>
      <c r="E47" s="52">
        <v>0</v>
      </c>
      <c r="F47" s="115">
        <f>F46+F45+F43+F34+F29+F28+F26+F27+F25+F24+F23+F22+F21+F20+F19+F18+F17+F16+F14+F13+F30+F31+F32+F33</f>
        <v>8855411.3100000005</v>
      </c>
      <c r="G47" s="53">
        <f>IF(ISBLANK(F47),"  ",IF(F84&gt;0,F47/F84,IF(F47&gt;0,1,0)))</f>
        <v>0.56592697350009014</v>
      </c>
      <c r="H47" s="118">
        <v>7051200</v>
      </c>
      <c r="I47" s="111">
        <v>1</v>
      </c>
      <c r="J47" s="126">
        <v>0</v>
      </c>
      <c r="K47" s="52">
        <v>0</v>
      </c>
      <c r="L47" s="115">
        <f>L46+L45+L43+L34+L29+L28+L26+L27+L25+L24+L23+L22+L21+L20+L19+L18+L17+L16+L14+L13+L30+L31+L32+L33</f>
        <v>7051200</v>
      </c>
      <c r="M47" s="53">
        <f>IF(ISBLANK(L47),"  ",IF(L84&gt;0,L47/L84,IF(L47&gt;0,1,0)))</f>
        <v>0.26226418512001121</v>
      </c>
    </row>
    <row r="48" spans="1:13" ht="15" customHeight="1" x14ac:dyDescent="0.25">
      <c r="A48" s="56" t="s">
        <v>34</v>
      </c>
      <c r="B48" s="113"/>
      <c r="C48" s="164" t="s">
        <v>4</v>
      </c>
      <c r="D48" s="127"/>
      <c r="E48" s="162" t="s">
        <v>4</v>
      </c>
      <c r="F48" s="133"/>
      <c r="G48" s="50" t="s">
        <v>4</v>
      </c>
      <c r="H48" s="119"/>
      <c r="I48" s="164" t="s">
        <v>4</v>
      </c>
      <c r="J48" s="127"/>
      <c r="K48" s="162" t="s">
        <v>4</v>
      </c>
      <c r="L48" s="133"/>
      <c r="M48" s="50" t="s">
        <v>4</v>
      </c>
    </row>
    <row r="49" spans="1:13" ht="15" customHeight="1" x14ac:dyDescent="0.2">
      <c r="A49" s="7" t="s">
        <v>35</v>
      </c>
      <c r="B49" s="112">
        <v>0</v>
      </c>
      <c r="C49" s="35">
        <v>0</v>
      </c>
      <c r="D49" s="122">
        <v>0</v>
      </c>
      <c r="E49" s="36">
        <v>0</v>
      </c>
      <c r="F49" s="132">
        <f>D49+B49</f>
        <v>0</v>
      </c>
      <c r="G49" s="37">
        <f>IF(ISBLANK(F49),"  ",IF(D84&gt;0,F49/D84,IF(F49&gt;0,1,0)))</f>
        <v>0</v>
      </c>
      <c r="H49" s="112">
        <v>0</v>
      </c>
      <c r="I49" s="35">
        <v>0</v>
      </c>
      <c r="J49" s="122">
        <v>0</v>
      </c>
      <c r="K49" s="36">
        <v>0</v>
      </c>
      <c r="L49" s="132">
        <f>J49+H49</f>
        <v>0</v>
      </c>
      <c r="M49" s="37">
        <f>IF(ISBLANK(L49),"  ",IF(J84&gt;0,L49/J84,IF(L49&gt;0,1,0)))</f>
        <v>0</v>
      </c>
    </row>
    <row r="50" spans="1:13" ht="15" customHeight="1" x14ac:dyDescent="0.2">
      <c r="A50" s="58" t="s">
        <v>36</v>
      </c>
      <c r="B50" s="112">
        <v>0</v>
      </c>
      <c r="C50" s="35">
        <v>0</v>
      </c>
      <c r="D50" s="122">
        <v>0</v>
      </c>
      <c r="E50" s="36">
        <v>0</v>
      </c>
      <c r="F50" s="133">
        <f>D50+B50</f>
        <v>0</v>
      </c>
      <c r="G50" s="41">
        <f>IF(ISBLANK(F50),"  ",IF(D84&gt;0,F50/D84,IF(F50&gt;0,1,0)))</f>
        <v>0</v>
      </c>
      <c r="H50" s="112">
        <v>0</v>
      </c>
      <c r="I50" s="35">
        <v>0</v>
      </c>
      <c r="J50" s="122">
        <v>0</v>
      </c>
      <c r="K50" s="36">
        <v>0</v>
      </c>
      <c r="L50" s="133">
        <f>J50+H50</f>
        <v>0</v>
      </c>
      <c r="M50" s="41">
        <f>IF(ISBLANK(L50),"  ",IF(J84&gt;0,L50/J84,IF(L50&gt;0,1,0)))</f>
        <v>0</v>
      </c>
    </row>
    <row r="51" spans="1:13" ht="15" customHeight="1" x14ac:dyDescent="0.2">
      <c r="A51" s="7" t="s">
        <v>37</v>
      </c>
      <c r="B51" s="112">
        <v>0</v>
      </c>
      <c r="C51" s="35">
        <v>0</v>
      </c>
      <c r="D51" s="122">
        <v>0</v>
      </c>
      <c r="E51" s="36">
        <v>0</v>
      </c>
      <c r="F51" s="133">
        <f>D51+B51</f>
        <v>0</v>
      </c>
      <c r="G51" s="41">
        <f>IF(ISBLANK(F51),"  ",IF(D84&gt;0,F51/D84,IF(F51&gt;0,1,0)))</f>
        <v>0</v>
      </c>
      <c r="H51" s="112">
        <v>0</v>
      </c>
      <c r="I51" s="35">
        <v>0</v>
      </c>
      <c r="J51" s="122">
        <v>0</v>
      </c>
      <c r="K51" s="36">
        <v>0</v>
      </c>
      <c r="L51" s="133">
        <f>J51+H51</f>
        <v>0</v>
      </c>
      <c r="M51" s="41">
        <f>IF(ISBLANK(L51),"  ",IF(J84&gt;0,L51/J84,IF(L51&gt;0,1,0)))</f>
        <v>0</v>
      </c>
    </row>
    <row r="52" spans="1:13" ht="15" customHeight="1" x14ac:dyDescent="0.2">
      <c r="A52" s="25" t="s">
        <v>38</v>
      </c>
      <c r="B52" s="112">
        <v>0</v>
      </c>
      <c r="C52" s="35">
        <v>0</v>
      </c>
      <c r="D52" s="122">
        <v>0</v>
      </c>
      <c r="E52" s="36">
        <v>0</v>
      </c>
      <c r="F52" s="133">
        <f>D52+B52</f>
        <v>0</v>
      </c>
      <c r="G52" s="41">
        <f>IF(ISBLANK(F52),"  ",IF(D84&gt;0,F52/D84,IF(F52&gt;0,1,0)))</f>
        <v>0</v>
      </c>
      <c r="H52" s="112">
        <v>0</v>
      </c>
      <c r="I52" s="35">
        <v>0</v>
      </c>
      <c r="J52" s="122">
        <v>0</v>
      </c>
      <c r="K52" s="36">
        <v>0</v>
      </c>
      <c r="L52" s="133">
        <f>J52+H52</f>
        <v>0</v>
      </c>
      <c r="M52" s="41">
        <f>IF(ISBLANK(L52),"  ",IF(J84&gt;0,L52/J84,IF(L52&gt;0,1,0)))</f>
        <v>0</v>
      </c>
    </row>
    <row r="53" spans="1:13" ht="15" customHeight="1" x14ac:dyDescent="0.2">
      <c r="A53" s="58" t="s">
        <v>39</v>
      </c>
      <c r="B53" s="112">
        <v>197819.95</v>
      </c>
      <c r="C53" s="35">
        <v>1</v>
      </c>
      <c r="D53" s="122">
        <v>0</v>
      </c>
      <c r="E53" s="36">
        <v>0</v>
      </c>
      <c r="F53" s="133">
        <f>D53+B53</f>
        <v>197819.95</v>
      </c>
      <c r="G53" s="41">
        <f>IF(ISBLANK(F53),"  ",IF(F84&gt;0,F53/F84,IF(F53&gt;0,1,0)))</f>
        <v>1.2642173432985257E-2</v>
      </c>
      <c r="H53" s="112">
        <v>800000</v>
      </c>
      <c r="I53" s="35">
        <v>1</v>
      </c>
      <c r="J53" s="122">
        <v>0</v>
      </c>
      <c r="K53" s="36">
        <v>0</v>
      </c>
      <c r="L53" s="133">
        <f>J53+H53</f>
        <v>800000</v>
      </c>
      <c r="M53" s="41">
        <f>IF(ISBLANK(L53),"  ",IF(L84&gt;0,L53/L84,IF(L53&gt;0,1,0)))</f>
        <v>2.9755410156570364E-2</v>
      </c>
    </row>
    <row r="54" spans="1:13" s="55" customFormat="1" ht="15" customHeight="1" x14ac:dyDescent="0.25">
      <c r="A54" s="56" t="s">
        <v>40</v>
      </c>
      <c r="B54" s="118">
        <v>197819.95</v>
      </c>
      <c r="C54" s="111">
        <v>1</v>
      </c>
      <c r="D54" s="126">
        <v>0</v>
      </c>
      <c r="E54" s="52">
        <v>0</v>
      </c>
      <c r="F54" s="134">
        <f>F53+F52+F51+F50+F49</f>
        <v>197819.95</v>
      </c>
      <c r="G54" s="53">
        <f>IF(ISBLANK(F54),"  ",IF(F84&gt;0,F54/F84,IF(F54&gt;0,1,0)))</f>
        <v>1.2642173432985257E-2</v>
      </c>
      <c r="H54" s="118">
        <v>800000</v>
      </c>
      <c r="I54" s="111">
        <v>1</v>
      </c>
      <c r="J54" s="126">
        <v>0</v>
      </c>
      <c r="K54" s="52">
        <v>0</v>
      </c>
      <c r="L54" s="134">
        <f>L53+L52+L51+L50+L49</f>
        <v>800000</v>
      </c>
      <c r="M54" s="53">
        <f>IF(ISBLANK(L54),"  ",IF(L84&gt;0,L54/L84,IF(L54&gt;0,1,0)))</f>
        <v>2.9755410156570364E-2</v>
      </c>
    </row>
    <row r="55" spans="1:13" s="55" customFormat="1" ht="15" customHeight="1" x14ac:dyDescent="0.25">
      <c r="A55" s="60" t="s">
        <v>82</v>
      </c>
      <c r="B55" s="112">
        <v>0</v>
      </c>
      <c r="C55" s="111">
        <v>0</v>
      </c>
      <c r="D55" s="126">
        <v>0</v>
      </c>
      <c r="E55" s="52">
        <v>0</v>
      </c>
      <c r="F55" s="135">
        <f>D55+B55</f>
        <v>0</v>
      </c>
      <c r="G55" s="53">
        <f>IF(ISBLANK(F55),"  ",IF(F84&gt;0,F55/F84,IF(F55&gt;0,1,0)))</f>
        <v>0</v>
      </c>
      <c r="H55" s="118">
        <v>0</v>
      </c>
      <c r="I55" s="111">
        <v>0</v>
      </c>
      <c r="J55" s="126">
        <v>0</v>
      </c>
      <c r="K55" s="52">
        <v>0</v>
      </c>
      <c r="L55" s="135">
        <f>J55+H55</f>
        <v>0</v>
      </c>
      <c r="M55" s="53">
        <f>IF(ISBLANK(L55),"  ",IF(L84&gt;0,L55/L84,IF(L55&gt;0,1,0)))</f>
        <v>0</v>
      </c>
    </row>
    <row r="56" spans="1:13" ht="15" customHeight="1" x14ac:dyDescent="0.25">
      <c r="A56" s="9" t="s">
        <v>42</v>
      </c>
      <c r="B56" s="113"/>
      <c r="C56" s="164" t="s">
        <v>4</v>
      </c>
      <c r="D56" s="127"/>
      <c r="E56" s="162" t="s">
        <v>4</v>
      </c>
      <c r="F56" s="132"/>
      <c r="G56" s="63" t="s">
        <v>4</v>
      </c>
      <c r="H56" s="119"/>
      <c r="I56" s="164" t="s">
        <v>4</v>
      </c>
      <c r="J56" s="127"/>
      <c r="K56" s="162" t="s">
        <v>4</v>
      </c>
      <c r="L56" s="132"/>
      <c r="M56" s="63" t="s">
        <v>4</v>
      </c>
    </row>
    <row r="57" spans="1:13" ht="15" customHeight="1" x14ac:dyDescent="0.2">
      <c r="A57" s="7" t="s">
        <v>43</v>
      </c>
      <c r="B57" s="112">
        <v>0</v>
      </c>
      <c r="C57" s="35">
        <v>0</v>
      </c>
      <c r="D57" s="122">
        <v>0</v>
      </c>
      <c r="E57" s="36">
        <v>0</v>
      </c>
      <c r="F57" s="136">
        <f t="shared" ref="F57:F62" si="16">D57+B57</f>
        <v>0</v>
      </c>
      <c r="G57" s="37">
        <f>IF(ISBLANK(F57),"  ",IF(F84&gt;0,F57/F84,IF(F57&gt;0,1,0)))</f>
        <v>0</v>
      </c>
      <c r="H57" s="112">
        <v>0</v>
      </c>
      <c r="I57" s="35">
        <v>0</v>
      </c>
      <c r="J57" s="122">
        <v>0</v>
      </c>
      <c r="K57" s="36">
        <v>0</v>
      </c>
      <c r="L57" s="136">
        <f t="shared" ref="L57:L73" si="17">J57+H57</f>
        <v>0</v>
      </c>
      <c r="M57" s="37">
        <f>IF(ISBLANK(L57),"  ",IF(L84&gt;0,L57/L84,IF(L57&gt;0,1,0)))</f>
        <v>0</v>
      </c>
    </row>
    <row r="58" spans="1:13" ht="15" customHeight="1" x14ac:dyDescent="0.2">
      <c r="A58" s="25" t="s">
        <v>44</v>
      </c>
      <c r="B58" s="112">
        <v>0</v>
      </c>
      <c r="C58" s="35">
        <v>0</v>
      </c>
      <c r="D58" s="122">
        <v>0</v>
      </c>
      <c r="E58" s="36">
        <v>0</v>
      </c>
      <c r="F58" s="137">
        <f t="shared" si="16"/>
        <v>0</v>
      </c>
      <c r="G58" s="41">
        <f>IF(ISBLANK(F58),"  ",IF(F84&gt;0,F58/F84,IF(F58&gt;0,1,0)))</f>
        <v>0</v>
      </c>
      <c r="H58" s="112">
        <v>0</v>
      </c>
      <c r="I58" s="35">
        <v>0</v>
      </c>
      <c r="J58" s="122">
        <v>0</v>
      </c>
      <c r="K58" s="36">
        <v>0</v>
      </c>
      <c r="L58" s="137">
        <f t="shared" si="17"/>
        <v>0</v>
      </c>
      <c r="M58" s="41">
        <f>IF(ISBLANK(L58),"  ",IF(L84&gt;0,L58/L84,IF(L58&gt;0,1,0)))</f>
        <v>0</v>
      </c>
    </row>
    <row r="59" spans="1:13" ht="15" customHeight="1" x14ac:dyDescent="0.2">
      <c r="A59" s="64" t="s">
        <v>45</v>
      </c>
      <c r="B59" s="112">
        <v>0</v>
      </c>
      <c r="C59" s="35">
        <v>0</v>
      </c>
      <c r="D59" s="122">
        <v>0</v>
      </c>
      <c r="E59" s="36">
        <v>0</v>
      </c>
      <c r="F59" s="138">
        <f t="shared" si="16"/>
        <v>0</v>
      </c>
      <c r="G59" s="41">
        <f>IF(ISBLANK(F59),"  ",IF(F84&gt;0,F59/F84,IF(F59&gt;0,1,0)))</f>
        <v>0</v>
      </c>
      <c r="H59" s="112">
        <v>0</v>
      </c>
      <c r="I59" s="35">
        <v>0</v>
      </c>
      <c r="J59" s="122">
        <v>0</v>
      </c>
      <c r="K59" s="36">
        <v>0</v>
      </c>
      <c r="L59" s="138">
        <f t="shared" si="17"/>
        <v>0</v>
      </c>
      <c r="M59" s="41">
        <f>IF(ISBLANK(L59),"  ",IF(L84&gt;0,L59/L84,IF(L59&gt;0,1,0)))</f>
        <v>0</v>
      </c>
    </row>
    <row r="60" spans="1:13" ht="15" customHeight="1" x14ac:dyDescent="0.2">
      <c r="A60" s="64" t="s">
        <v>46</v>
      </c>
      <c r="B60" s="112">
        <v>0</v>
      </c>
      <c r="C60" s="35">
        <v>0</v>
      </c>
      <c r="D60" s="122">
        <v>0</v>
      </c>
      <c r="E60" s="36">
        <v>0</v>
      </c>
      <c r="F60" s="138">
        <f t="shared" si="16"/>
        <v>0</v>
      </c>
      <c r="G60" s="41">
        <f>IF(ISBLANK(F60),"  ",IF(F84&gt;0,F60/F84,IF(F60&gt;0,1,0)))</f>
        <v>0</v>
      </c>
      <c r="H60" s="112">
        <v>0</v>
      </c>
      <c r="I60" s="35">
        <v>0</v>
      </c>
      <c r="J60" s="122">
        <v>0</v>
      </c>
      <c r="K60" s="36">
        <v>0</v>
      </c>
      <c r="L60" s="138">
        <f t="shared" si="17"/>
        <v>0</v>
      </c>
      <c r="M60" s="41">
        <f>IF(ISBLANK(L60),"  ",IF(L84&gt;0,L60/L84,IF(L60&gt;0,1,0)))</f>
        <v>0</v>
      </c>
    </row>
    <row r="61" spans="1:13" ht="15" customHeight="1" x14ac:dyDescent="0.2">
      <c r="A61" s="64" t="s">
        <v>47</v>
      </c>
      <c r="B61" s="112">
        <v>0</v>
      </c>
      <c r="C61" s="35">
        <v>0</v>
      </c>
      <c r="D61" s="122">
        <v>0</v>
      </c>
      <c r="E61" s="36">
        <v>0</v>
      </c>
      <c r="F61" s="138">
        <f t="shared" si="16"/>
        <v>0</v>
      </c>
      <c r="G61" s="41">
        <f>IF(ISBLANK(F61),"  ",IF(F84&gt;0,F61/F84,IF(F61&gt;0,1,0)))</f>
        <v>0</v>
      </c>
      <c r="H61" s="112">
        <v>0</v>
      </c>
      <c r="I61" s="35">
        <v>0</v>
      </c>
      <c r="J61" s="122">
        <v>0</v>
      </c>
      <c r="K61" s="36">
        <v>0</v>
      </c>
      <c r="L61" s="138">
        <f t="shared" si="17"/>
        <v>0</v>
      </c>
      <c r="M61" s="41">
        <f>IF(ISBLANK(L61),"  ",IF(L84&gt;0,L61/L84,IF(L61&gt;0,1,0)))</f>
        <v>0</v>
      </c>
    </row>
    <row r="62" spans="1:13" ht="15" customHeight="1" x14ac:dyDescent="0.2">
      <c r="A62" s="25" t="s">
        <v>48</v>
      </c>
      <c r="B62" s="112">
        <v>0</v>
      </c>
      <c r="C62" s="35">
        <v>0</v>
      </c>
      <c r="D62" s="122">
        <v>0</v>
      </c>
      <c r="E62" s="36">
        <v>0</v>
      </c>
      <c r="F62" s="137">
        <f t="shared" si="16"/>
        <v>0</v>
      </c>
      <c r="G62" s="41">
        <f>IF(ISBLANK(F62),"  ",IF(F84&gt;0,F62/F84,IF(F62&gt;0,1,0)))</f>
        <v>0</v>
      </c>
      <c r="H62" s="112">
        <v>0</v>
      </c>
      <c r="I62" s="35">
        <v>0</v>
      </c>
      <c r="J62" s="122">
        <v>0</v>
      </c>
      <c r="K62" s="36">
        <v>0</v>
      </c>
      <c r="L62" s="137">
        <f t="shared" si="17"/>
        <v>0</v>
      </c>
      <c r="M62" s="41">
        <f>IF(ISBLANK(L62),"  ",IF(L84&gt;0,L62/L84,IF(L62&gt;0,1,0)))</f>
        <v>0</v>
      </c>
    </row>
    <row r="63" spans="1:13" s="55" customFormat="1" ht="15" customHeight="1" x14ac:dyDescent="0.25">
      <c r="A63" s="60" t="s">
        <v>49</v>
      </c>
      <c r="B63" s="112">
        <v>0</v>
      </c>
      <c r="C63" s="111">
        <v>0</v>
      </c>
      <c r="D63" s="126">
        <v>0</v>
      </c>
      <c r="E63" s="52">
        <v>0</v>
      </c>
      <c r="F63" s="139">
        <f>F62+F60+F59+F58+F57+F61</f>
        <v>0</v>
      </c>
      <c r="G63" s="53">
        <f>IF(ISBLANK(F63),"  ",IF(F84&gt;0,F63/F84,IF(F63&gt;0,1,0)))</f>
        <v>0</v>
      </c>
      <c r="H63" s="118">
        <v>0</v>
      </c>
      <c r="I63" s="111">
        <v>0</v>
      </c>
      <c r="J63" s="126">
        <v>0</v>
      </c>
      <c r="K63" s="52">
        <v>0</v>
      </c>
      <c r="L63" s="149">
        <f t="shared" si="17"/>
        <v>0</v>
      </c>
      <c r="M63" s="53">
        <f>IF(ISBLANK(L63),"  ",IF(L84&gt;0,L63/L84,IF(L63&gt;0,1,0)))</f>
        <v>0</v>
      </c>
    </row>
    <row r="64" spans="1:13" ht="15" customHeight="1" x14ac:dyDescent="0.2">
      <c r="A64" s="34" t="s">
        <v>50</v>
      </c>
      <c r="B64" s="112">
        <v>0</v>
      </c>
      <c r="C64" s="35">
        <v>0</v>
      </c>
      <c r="D64" s="122">
        <v>0</v>
      </c>
      <c r="E64" s="36">
        <v>0</v>
      </c>
      <c r="F64" s="140">
        <f t="shared" ref="F64:F73" si="18">D64+B64</f>
        <v>0</v>
      </c>
      <c r="G64" s="41">
        <f>IF(ISBLANK(F64),"  ",IF(F84&gt;0,F64/F84,IF(F64&gt;0,1,0)))</f>
        <v>0</v>
      </c>
      <c r="H64" s="112">
        <v>0</v>
      </c>
      <c r="I64" s="35">
        <v>0</v>
      </c>
      <c r="J64" s="122">
        <v>0</v>
      </c>
      <c r="K64" s="36">
        <v>0</v>
      </c>
      <c r="L64" s="140">
        <f t="shared" si="17"/>
        <v>0</v>
      </c>
      <c r="M64" s="41">
        <f>IF(ISBLANK(L64),"  ",IF(L84&gt;0,L64/L84,IF(L64&gt;0,1,0)))</f>
        <v>0</v>
      </c>
    </row>
    <row r="65" spans="1:13" ht="15" customHeight="1" x14ac:dyDescent="0.2">
      <c r="A65" s="65" t="s">
        <v>51</v>
      </c>
      <c r="B65" s="112">
        <v>0</v>
      </c>
      <c r="C65" s="35">
        <v>0</v>
      </c>
      <c r="D65" s="122">
        <v>0</v>
      </c>
      <c r="E65" s="36">
        <v>0</v>
      </c>
      <c r="F65" s="133">
        <f t="shared" si="18"/>
        <v>0</v>
      </c>
      <c r="G65" s="41">
        <f>IF(ISBLANK(F65),"  ",IF(F84&gt;0,F65/F84,IF(F65&gt;0,1,0)))</f>
        <v>0</v>
      </c>
      <c r="H65" s="112">
        <v>0</v>
      </c>
      <c r="I65" s="35">
        <v>0</v>
      </c>
      <c r="J65" s="122">
        <v>0</v>
      </c>
      <c r="K65" s="36">
        <v>0</v>
      </c>
      <c r="L65" s="133">
        <f t="shared" si="17"/>
        <v>0</v>
      </c>
      <c r="M65" s="41">
        <f>IF(ISBLANK(L65),"  ",IF(L84&gt;0,L65/L84,IF(L65&gt;0,1,0)))</f>
        <v>0</v>
      </c>
    </row>
    <row r="66" spans="1:13" ht="15" customHeight="1" x14ac:dyDescent="0.2">
      <c r="A66" s="7" t="s">
        <v>52</v>
      </c>
      <c r="B66" s="112">
        <v>0</v>
      </c>
      <c r="C66" s="35">
        <v>0</v>
      </c>
      <c r="D66" s="122">
        <v>0</v>
      </c>
      <c r="E66" s="36">
        <v>0</v>
      </c>
      <c r="F66" s="133">
        <f t="shared" si="18"/>
        <v>0</v>
      </c>
      <c r="G66" s="41">
        <f>IF(ISBLANK(F66),"  ",IF(F84&gt;0,F66/F84,IF(F66&gt;0,1,0)))</f>
        <v>0</v>
      </c>
      <c r="H66" s="112">
        <v>0</v>
      </c>
      <c r="I66" s="35">
        <v>0</v>
      </c>
      <c r="J66" s="122">
        <v>0</v>
      </c>
      <c r="K66" s="36">
        <v>0</v>
      </c>
      <c r="L66" s="133">
        <f t="shared" si="17"/>
        <v>0</v>
      </c>
      <c r="M66" s="41">
        <f>IF(ISBLANK(L66),"  ",IF(L84&gt;0,L66/L84,IF(L66&gt;0,1,0)))</f>
        <v>0</v>
      </c>
    </row>
    <row r="67" spans="1:13" ht="15" customHeight="1" x14ac:dyDescent="0.2">
      <c r="A67" s="58" t="s">
        <v>53</v>
      </c>
      <c r="B67" s="112">
        <v>0</v>
      </c>
      <c r="C67" s="35">
        <v>0</v>
      </c>
      <c r="D67" s="122">
        <v>0</v>
      </c>
      <c r="E67" s="36">
        <v>0</v>
      </c>
      <c r="F67" s="133">
        <f t="shared" si="18"/>
        <v>0</v>
      </c>
      <c r="G67" s="41">
        <f>IF(ISBLANK(F67),"  ",IF(F84&gt;0,F67/F84,IF(F67&gt;0,1,0)))</f>
        <v>0</v>
      </c>
      <c r="H67" s="112">
        <v>0</v>
      </c>
      <c r="I67" s="35">
        <v>0</v>
      </c>
      <c r="J67" s="122">
        <v>0</v>
      </c>
      <c r="K67" s="36">
        <v>0</v>
      </c>
      <c r="L67" s="133">
        <f t="shared" si="17"/>
        <v>0</v>
      </c>
      <c r="M67" s="41">
        <f>IF(ISBLANK(L67),"  ",IF(L84&gt;0,L67/L84,IF(L67&gt;0,1,0)))</f>
        <v>0</v>
      </c>
    </row>
    <row r="68" spans="1:13" ht="15" customHeight="1" x14ac:dyDescent="0.2">
      <c r="A68" s="65" t="s">
        <v>54</v>
      </c>
      <c r="B68" s="112">
        <v>0</v>
      </c>
      <c r="C68" s="35">
        <v>0</v>
      </c>
      <c r="D68" s="122">
        <v>0</v>
      </c>
      <c r="E68" s="36">
        <v>0</v>
      </c>
      <c r="F68" s="133">
        <f t="shared" si="18"/>
        <v>0</v>
      </c>
      <c r="G68" s="41">
        <f>IF(ISBLANK(F68),"  ",IF(F84&gt;0,F68/F84,IF(F68&gt;0,1,0)))</f>
        <v>0</v>
      </c>
      <c r="H68" s="112">
        <v>0</v>
      </c>
      <c r="I68" s="35">
        <v>0</v>
      </c>
      <c r="J68" s="122">
        <v>0</v>
      </c>
      <c r="K68" s="36">
        <v>0</v>
      </c>
      <c r="L68" s="133">
        <f t="shared" si="17"/>
        <v>0</v>
      </c>
      <c r="M68" s="41">
        <f>IF(ISBLANK(L68),"  ",IF(L84&gt;0,L68/L84,IF(L68&gt;0,1,0)))</f>
        <v>0</v>
      </c>
    </row>
    <row r="69" spans="1:13" ht="15" customHeight="1" x14ac:dyDescent="0.2">
      <c r="A69" s="65" t="s">
        <v>55</v>
      </c>
      <c r="B69" s="112">
        <v>0</v>
      </c>
      <c r="C69" s="35">
        <v>0</v>
      </c>
      <c r="D69" s="122">
        <v>0</v>
      </c>
      <c r="E69" s="36">
        <v>0</v>
      </c>
      <c r="F69" s="133">
        <f t="shared" si="18"/>
        <v>0</v>
      </c>
      <c r="G69" s="41">
        <f>IF(ISBLANK(F69),"  ",IF(F84&gt;0,F69/F84,IF(F69&gt;0,1,0)))</f>
        <v>0</v>
      </c>
      <c r="H69" s="112">
        <v>0</v>
      </c>
      <c r="I69" s="35">
        <v>0</v>
      </c>
      <c r="J69" s="122">
        <v>0</v>
      </c>
      <c r="K69" s="36">
        <v>0</v>
      </c>
      <c r="L69" s="133">
        <f t="shared" si="17"/>
        <v>0</v>
      </c>
      <c r="M69" s="41">
        <f>IF(ISBLANK(L69),"  ",IF(L84&gt;0,L69/L84,IF(L69&gt;0,1,0)))</f>
        <v>0</v>
      </c>
    </row>
    <row r="70" spans="1:13" ht="15" customHeight="1" x14ac:dyDescent="0.2">
      <c r="A70" s="34" t="s">
        <v>56</v>
      </c>
      <c r="B70" s="112">
        <v>0</v>
      </c>
      <c r="C70" s="35">
        <v>0</v>
      </c>
      <c r="D70" s="122">
        <v>0</v>
      </c>
      <c r="E70" s="36">
        <v>0</v>
      </c>
      <c r="F70" s="133">
        <f t="shared" si="18"/>
        <v>0</v>
      </c>
      <c r="G70" s="41">
        <f>IF(ISBLANK(F70),"  ",IF(F84&gt;0,F70/F84,IF(F70&gt;0,1,0)))</f>
        <v>0</v>
      </c>
      <c r="H70" s="112">
        <v>0</v>
      </c>
      <c r="I70" s="35">
        <v>0</v>
      </c>
      <c r="J70" s="122">
        <v>0</v>
      </c>
      <c r="K70" s="36">
        <v>0</v>
      </c>
      <c r="L70" s="133">
        <f t="shared" si="17"/>
        <v>0</v>
      </c>
      <c r="M70" s="41">
        <f>IF(ISBLANK(L70),"  ",IF(L84&gt;0,L70/L84,IF(L70&gt;0,1,0)))</f>
        <v>0</v>
      </c>
    </row>
    <row r="71" spans="1:13" ht="15" customHeight="1" x14ac:dyDescent="0.2">
      <c r="A71" s="34" t="s">
        <v>57</v>
      </c>
      <c r="B71" s="112">
        <v>0</v>
      </c>
      <c r="C71" s="35">
        <v>0</v>
      </c>
      <c r="D71" s="122">
        <v>0</v>
      </c>
      <c r="E71" s="36">
        <v>0</v>
      </c>
      <c r="F71" s="133">
        <f t="shared" si="18"/>
        <v>0</v>
      </c>
      <c r="G71" s="41">
        <f>IF(ISBLANK(F71),"  ",IF(F84&gt;0,F71/F84,IF(F71&gt;0,1,0)))</f>
        <v>0</v>
      </c>
      <c r="H71" s="112">
        <v>0</v>
      </c>
      <c r="I71" s="35">
        <v>0</v>
      </c>
      <c r="J71" s="122">
        <v>0</v>
      </c>
      <c r="K71" s="36">
        <v>0</v>
      </c>
      <c r="L71" s="133">
        <f t="shared" si="17"/>
        <v>0</v>
      </c>
      <c r="M71" s="41">
        <f>IF(ISBLANK(L71),"  ",IF(L84&gt;0,L71/L84,IF(L71&gt;0,1,0)))</f>
        <v>0</v>
      </c>
    </row>
    <row r="72" spans="1:13" ht="15" customHeight="1" x14ac:dyDescent="0.2">
      <c r="A72" s="7" t="s">
        <v>58</v>
      </c>
      <c r="B72" s="112">
        <v>0</v>
      </c>
      <c r="C72" s="35">
        <v>0</v>
      </c>
      <c r="D72" s="122">
        <v>0</v>
      </c>
      <c r="E72" s="36">
        <v>0</v>
      </c>
      <c r="F72" s="133">
        <f t="shared" si="18"/>
        <v>0</v>
      </c>
      <c r="G72" s="41">
        <f>IF(ISBLANK(F72),"  ",IF(F84&gt;0,F72/F84,IF(F72&gt;0,1,0)))</f>
        <v>0</v>
      </c>
      <c r="H72" s="112">
        <v>0</v>
      </c>
      <c r="I72" s="35">
        <v>0</v>
      </c>
      <c r="J72" s="122">
        <v>0</v>
      </c>
      <c r="K72" s="36">
        <v>0</v>
      </c>
      <c r="L72" s="133">
        <f t="shared" si="17"/>
        <v>0</v>
      </c>
      <c r="M72" s="41">
        <f>IF(ISBLANK(L72),"  ",IF(L84&gt;0,L72/L84,IF(L72&gt;0,1,0)))</f>
        <v>0</v>
      </c>
    </row>
    <row r="73" spans="1:13" ht="15" customHeight="1" x14ac:dyDescent="0.2">
      <c r="A73" s="58" t="s">
        <v>59</v>
      </c>
      <c r="B73" s="112">
        <v>3478766.27</v>
      </c>
      <c r="C73" s="35">
        <v>1</v>
      </c>
      <c r="D73" s="122">
        <v>0</v>
      </c>
      <c r="E73" s="36">
        <v>0</v>
      </c>
      <c r="F73" s="133">
        <f t="shared" si="18"/>
        <v>3478766.27</v>
      </c>
      <c r="G73" s="41">
        <f>IF(ISBLANK(F73),"  ",IF(F84&gt;0,F73/F84,IF(F73&gt;0,1,0)))</f>
        <v>0.22231916709188942</v>
      </c>
      <c r="H73" s="112">
        <v>9100000</v>
      </c>
      <c r="I73" s="35">
        <v>1</v>
      </c>
      <c r="J73" s="122">
        <v>0</v>
      </c>
      <c r="K73" s="36">
        <v>0</v>
      </c>
      <c r="L73" s="133">
        <f t="shared" si="17"/>
        <v>9100000</v>
      </c>
      <c r="M73" s="41">
        <f>IF(ISBLANK(L73),"  ",IF(L84&gt;0,L73/L84,IF(L73&gt;0,1,0)))</f>
        <v>0.33846779053098791</v>
      </c>
    </row>
    <row r="74" spans="1:13" ht="15" customHeight="1" x14ac:dyDescent="0.2">
      <c r="A74" s="34" t="s">
        <v>186</v>
      </c>
      <c r="B74" s="112">
        <v>0</v>
      </c>
      <c r="C74" s="35">
        <v>0</v>
      </c>
      <c r="D74" s="122">
        <v>0</v>
      </c>
      <c r="E74" s="36">
        <v>0</v>
      </c>
      <c r="F74" s="133">
        <f t="shared" ref="F74" si="19">D74+B74</f>
        <v>0</v>
      </c>
      <c r="G74" s="41">
        <f>IF(ISBLANK(F74),"  ",IF(F85&gt;0,F74/F85,IF(F74&gt;0,1,0)))</f>
        <v>0</v>
      </c>
      <c r="H74" s="112">
        <v>0</v>
      </c>
      <c r="I74" s="35">
        <v>0</v>
      </c>
      <c r="J74" s="122">
        <v>0</v>
      </c>
      <c r="K74" s="36">
        <v>0</v>
      </c>
      <c r="L74" s="133">
        <f t="shared" ref="L74" si="20">J74+H74</f>
        <v>0</v>
      </c>
      <c r="M74" s="41">
        <f>IF(ISBLANK(L74),"  ",IF(L85&gt;0,L74/L85,IF(L74&gt;0,1,0)))</f>
        <v>0</v>
      </c>
    </row>
    <row r="75" spans="1:13" s="55" customFormat="1" ht="15" customHeight="1" x14ac:dyDescent="0.25">
      <c r="A75" s="66" t="s">
        <v>60</v>
      </c>
      <c r="B75" s="118">
        <v>3478766.27</v>
      </c>
      <c r="C75" s="111">
        <v>1</v>
      </c>
      <c r="D75" s="126">
        <v>0</v>
      </c>
      <c r="E75" s="52">
        <v>0</v>
      </c>
      <c r="F75" s="115">
        <f>F74+F73+F72+F71+F70+F69+F68+F67+F66+F65+F64+F63</f>
        <v>3478766.27</v>
      </c>
      <c r="G75" s="53">
        <f>IF(ISBLANK(F75),"  ",IF(F84&gt;0,F75/F84,IF(F75&gt;0,1,0)))</f>
        <v>0.22231916709188942</v>
      </c>
      <c r="H75" s="118">
        <v>9100000</v>
      </c>
      <c r="I75" s="111">
        <v>1</v>
      </c>
      <c r="J75" s="126">
        <v>0</v>
      </c>
      <c r="K75" s="52">
        <v>0</v>
      </c>
      <c r="L75" s="115">
        <f>L74+L73+L72+L71+L70+L69+L68+L67+L66+L65+L64+L63</f>
        <v>9100000</v>
      </c>
      <c r="M75" s="53">
        <f>IF(ISBLANK(L75),"  ",IF(L84&gt;0,L75/L84,IF(L75&gt;0,1,0)))</f>
        <v>0.33846779053098791</v>
      </c>
    </row>
    <row r="76" spans="1:13" ht="15" customHeight="1" x14ac:dyDescent="0.25">
      <c r="A76" s="9" t="s">
        <v>61</v>
      </c>
      <c r="B76" s="113"/>
      <c r="C76" s="164" t="s">
        <v>4</v>
      </c>
      <c r="D76" s="127"/>
      <c r="E76" s="162" t="s">
        <v>10</v>
      </c>
      <c r="F76" s="133"/>
      <c r="G76" s="50" t="s">
        <v>4</v>
      </c>
      <c r="H76" s="119"/>
      <c r="I76" s="164" t="s">
        <v>4</v>
      </c>
      <c r="J76" s="127"/>
      <c r="K76" s="162" t="s">
        <v>4</v>
      </c>
      <c r="L76" s="133"/>
      <c r="M76" s="50" t="s">
        <v>4</v>
      </c>
    </row>
    <row r="77" spans="1:13" ht="15" customHeight="1" x14ac:dyDescent="0.2">
      <c r="A77" s="7" t="s">
        <v>62</v>
      </c>
      <c r="B77" s="112">
        <v>0</v>
      </c>
      <c r="C77" s="35">
        <v>0</v>
      </c>
      <c r="D77" s="122">
        <v>0</v>
      </c>
      <c r="E77" s="36">
        <v>0</v>
      </c>
      <c r="F77" s="132">
        <f>D77+B77</f>
        <v>0</v>
      </c>
      <c r="G77" s="37">
        <f>IF(ISBLANK(F77),"  ",IF(F84&gt;0,F77/F84,IF(F77&gt;0,1,0)))</f>
        <v>0</v>
      </c>
      <c r="H77" s="112">
        <v>0</v>
      </c>
      <c r="I77" s="35">
        <v>0</v>
      </c>
      <c r="J77" s="122">
        <v>0</v>
      </c>
      <c r="K77" s="36">
        <v>0</v>
      </c>
      <c r="L77" s="132">
        <f>J77+H77</f>
        <v>0</v>
      </c>
      <c r="M77" s="37">
        <f>IF(ISBLANK(L77),"  ",IF(L84&gt;0,L77/L84,IF(L77&gt;0,1,0)))</f>
        <v>0</v>
      </c>
    </row>
    <row r="78" spans="1:13" ht="15" customHeight="1" x14ac:dyDescent="0.2">
      <c r="A78" s="25" t="s">
        <v>63</v>
      </c>
      <c r="B78" s="112">
        <v>0</v>
      </c>
      <c r="C78" s="35">
        <v>0</v>
      </c>
      <c r="D78" s="122">
        <v>0</v>
      </c>
      <c r="E78" s="36">
        <v>0</v>
      </c>
      <c r="F78" s="133">
        <f>D78+B78</f>
        <v>0</v>
      </c>
      <c r="G78" s="41">
        <f>IF(ISBLANK(F78),"  ",IF(F84&gt;0,F78/F84,IF(F78&gt;0,1,0)))</f>
        <v>0</v>
      </c>
      <c r="H78" s="112">
        <v>0</v>
      </c>
      <c r="I78" s="35">
        <v>0</v>
      </c>
      <c r="J78" s="122">
        <v>0</v>
      </c>
      <c r="K78" s="36">
        <v>0</v>
      </c>
      <c r="L78" s="133">
        <f>J78+H78</f>
        <v>0</v>
      </c>
      <c r="M78" s="41">
        <f>IF(ISBLANK(L78),"  ",IF(L84&gt;0,L78/L84,IF(L78&gt;0,1,0)))</f>
        <v>0</v>
      </c>
    </row>
    <row r="79" spans="1:13" ht="15" customHeight="1" x14ac:dyDescent="0.25">
      <c r="A79" s="56" t="s">
        <v>64</v>
      </c>
      <c r="B79" s="113"/>
      <c r="C79" s="164" t="s">
        <v>4</v>
      </c>
      <c r="D79" s="127"/>
      <c r="E79" s="162" t="s">
        <v>10</v>
      </c>
      <c r="F79" s="133"/>
      <c r="G79" s="50" t="s">
        <v>4</v>
      </c>
      <c r="H79" s="119"/>
      <c r="I79" s="164" t="s">
        <v>4</v>
      </c>
      <c r="J79" s="127"/>
      <c r="K79" s="162" t="s">
        <v>4</v>
      </c>
      <c r="L79" s="133"/>
      <c r="M79" s="50" t="s">
        <v>4</v>
      </c>
    </row>
    <row r="80" spans="1:13" ht="15" customHeight="1" x14ac:dyDescent="0.2">
      <c r="A80" s="7" t="s">
        <v>65</v>
      </c>
      <c r="B80" s="112">
        <v>0</v>
      </c>
      <c r="C80" s="35">
        <v>0</v>
      </c>
      <c r="D80" s="122">
        <v>0</v>
      </c>
      <c r="E80" s="36">
        <v>0</v>
      </c>
      <c r="F80" s="132">
        <f>D80+B80</f>
        <v>0</v>
      </c>
      <c r="G80" s="37">
        <f>IF(ISBLANK(F80),"  ",IF(F84&gt;0,F80/F84,IF(F80&gt;0,1,0)))</f>
        <v>0</v>
      </c>
      <c r="H80" s="112">
        <v>0</v>
      </c>
      <c r="I80" s="35">
        <v>0</v>
      </c>
      <c r="J80" s="122">
        <v>0</v>
      </c>
      <c r="K80" s="36">
        <v>0</v>
      </c>
      <c r="L80" s="132">
        <f>J80+H80</f>
        <v>0</v>
      </c>
      <c r="M80" s="37">
        <f>IF(ISBLANK(L80),"  ",IF(L84&gt;0,L80/L84,IF(L80&gt;0,1,0)))</f>
        <v>0</v>
      </c>
    </row>
    <row r="81" spans="1:13" ht="15" customHeight="1" x14ac:dyDescent="0.2">
      <c r="A81" s="25" t="s">
        <v>66</v>
      </c>
      <c r="B81" s="112">
        <v>3115624.38</v>
      </c>
      <c r="C81" s="35">
        <v>1</v>
      </c>
      <c r="D81" s="122">
        <v>0</v>
      </c>
      <c r="E81" s="36">
        <v>0</v>
      </c>
      <c r="F81" s="133">
        <f>D81+B81</f>
        <v>3115624.38</v>
      </c>
      <c r="G81" s="41">
        <f>IF(ISBLANK(F81),"  ",IF(F84&gt;0,F81/F84,IF(F81&gt;0,1,0)))</f>
        <v>0.19911168597503515</v>
      </c>
      <c r="H81" s="112">
        <v>9934667</v>
      </c>
      <c r="I81" s="35">
        <v>1</v>
      </c>
      <c r="J81" s="122">
        <v>0</v>
      </c>
      <c r="K81" s="36">
        <v>0</v>
      </c>
      <c r="L81" s="133">
        <f>J81+H81</f>
        <v>9934667</v>
      </c>
      <c r="M81" s="41">
        <f>IF(ISBLANK(L81),"  ",IF(L84&gt;0,L81/L84,IF(L81&gt;0,1,0)))</f>
        <v>0.36951261419243053</v>
      </c>
    </row>
    <row r="82" spans="1:13" s="55" customFormat="1" ht="15" customHeight="1" x14ac:dyDescent="0.25">
      <c r="A82" s="56" t="s">
        <v>67</v>
      </c>
      <c r="B82" s="118">
        <v>3115624.38</v>
      </c>
      <c r="C82" s="111">
        <v>1</v>
      </c>
      <c r="D82" s="126">
        <v>0</v>
      </c>
      <c r="E82" s="52">
        <v>0</v>
      </c>
      <c r="F82" s="134">
        <f>F81+F80+F79+F78+F77</f>
        <v>3115624.38</v>
      </c>
      <c r="G82" s="53">
        <f>IF(ISBLANK(F82),"  ",IF(F84&gt;0,F82/F84,IF(F82&gt;0,1,0)))</f>
        <v>0.19911168597503515</v>
      </c>
      <c r="H82" s="118">
        <v>9934667</v>
      </c>
      <c r="I82" s="111">
        <v>1</v>
      </c>
      <c r="J82" s="126">
        <v>0</v>
      </c>
      <c r="K82" s="52">
        <v>0</v>
      </c>
      <c r="L82" s="134">
        <f>L81+L80+L79+L78+L77</f>
        <v>9934667</v>
      </c>
      <c r="M82" s="53">
        <f>IF(ISBLANK(L82),"  ",IF(L84&gt;0,L82/L84,IF(L82&gt;0,1,0)))</f>
        <v>0.36951261419243053</v>
      </c>
    </row>
    <row r="83" spans="1:13" s="55" customFormat="1" ht="15" customHeight="1" x14ac:dyDescent="0.25">
      <c r="A83" s="56" t="s">
        <v>68</v>
      </c>
      <c r="B83" s="118">
        <v>0</v>
      </c>
      <c r="C83" s="111">
        <v>0</v>
      </c>
      <c r="D83" s="126">
        <v>0</v>
      </c>
      <c r="E83" s="52">
        <v>0</v>
      </c>
      <c r="F83" s="141">
        <f>D83+B83</f>
        <v>0</v>
      </c>
      <c r="G83" s="53">
        <f>IF(ISBLANK(F83),"  ",IF(F84&gt;0,F83/F84,IF(F83&gt;0,1,0)))</f>
        <v>0</v>
      </c>
      <c r="H83" s="118">
        <v>0</v>
      </c>
      <c r="I83" s="111">
        <v>0</v>
      </c>
      <c r="J83" s="126">
        <v>0</v>
      </c>
      <c r="K83" s="52">
        <v>0</v>
      </c>
      <c r="L83" s="141">
        <f>J83+H83</f>
        <v>0</v>
      </c>
      <c r="M83" s="53">
        <f>IF(ISBLANK(L83),"  ",IF(L84&gt;0,L83/L84,IF(L83&gt;0,1,0)))</f>
        <v>0</v>
      </c>
    </row>
    <row r="84" spans="1:13" s="55" customFormat="1" ht="15" customHeight="1" thickBot="1" x14ac:dyDescent="0.3">
      <c r="A84" s="67" t="s">
        <v>69</v>
      </c>
      <c r="B84" s="178">
        <v>15647621.91</v>
      </c>
      <c r="C84" s="179">
        <v>1</v>
      </c>
      <c r="D84" s="180">
        <v>0</v>
      </c>
      <c r="E84" s="181">
        <v>0</v>
      </c>
      <c r="F84" s="121">
        <f>F82+F75+F54+F47+F55+F83</f>
        <v>15647621.91</v>
      </c>
      <c r="G84" s="70">
        <f>IF(ISBLANK(F84),"  ",IF(F84&gt;0,F84/F84,IF(F84&gt;0,1,0)))</f>
        <v>1</v>
      </c>
      <c r="H84" s="178">
        <v>26885867</v>
      </c>
      <c r="I84" s="179">
        <v>1</v>
      </c>
      <c r="J84" s="180">
        <v>0</v>
      </c>
      <c r="K84" s="181">
        <v>0</v>
      </c>
      <c r="L84" s="121">
        <f>L82+L75+L54+L47+L55+L83</f>
        <v>26885867</v>
      </c>
      <c r="M84" s="70">
        <f>IF(ISBLANK(L84),"  ",IF(L84&gt;0,L84/L84,IF(L84&gt;0,1,0)))</f>
        <v>1</v>
      </c>
    </row>
    <row r="85" spans="1:13" ht="15" thickTop="1" x14ac:dyDescent="0.2"/>
    <row r="86" spans="1:13" x14ac:dyDescent="0.2">
      <c r="A86" s="2" t="s">
        <v>4</v>
      </c>
    </row>
    <row r="87" spans="1:13" x14ac:dyDescent="0.2">
      <c r="A87" s="2" t="s">
        <v>70</v>
      </c>
    </row>
  </sheetData>
  <hyperlinks>
    <hyperlink ref="O2" location="Home!A1" tooltip="Home" display="Home" xr:uid="{00000000-0004-0000-09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87"/>
  <sheetViews>
    <sheetView zoomScale="75" zoomScaleNormal="75" workbookViewId="0">
      <pane xSplit="1" ySplit="10" topLeftCell="B11" activePane="bottomRight" state="frozen"/>
      <selection activeCell="H36" sqref="H36"/>
      <selection pane="topRight" activeCell="H36" sqref="H36"/>
      <selection pane="bottomLeft" activeCell="H36" sqref="H36"/>
      <selection pane="bottomRight" activeCell="H36" sqref="H36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119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94" t="s">
        <v>3</v>
      </c>
      <c r="B3" s="95"/>
      <c r="C3" s="96"/>
      <c r="D3" s="95"/>
      <c r="E3" s="96"/>
      <c r="F3" s="95"/>
      <c r="G3" s="96"/>
      <c r="H3" s="95"/>
      <c r="I3" s="96"/>
      <c r="J3" s="95"/>
      <c r="K3" s="96"/>
      <c r="L3" s="95"/>
      <c r="M3" s="97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190</v>
      </c>
      <c r="C6" s="11"/>
      <c r="D6" s="12"/>
      <c r="E6" s="11"/>
      <c r="F6" s="12"/>
      <c r="G6" s="13"/>
      <c r="H6" s="10" t="s">
        <v>191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/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v>280066494</v>
      </c>
      <c r="C13" s="35">
        <v>1</v>
      </c>
      <c r="D13" s="122">
        <v>0</v>
      </c>
      <c r="E13" s="36">
        <v>0</v>
      </c>
      <c r="F13" s="130">
        <f>D13+B13</f>
        <v>280066494</v>
      </c>
      <c r="G13" s="37">
        <f>IF(ISBLANK(F13),"  ",IF(F84&gt;0,F13/F84,IF(F13&gt;0,1,0)))</f>
        <v>0.7285072278383673</v>
      </c>
      <c r="H13" s="112">
        <v>264719296</v>
      </c>
      <c r="I13" s="35">
        <v>1</v>
      </c>
      <c r="J13" s="122">
        <v>0</v>
      </c>
      <c r="K13" s="36">
        <v>0</v>
      </c>
      <c r="L13" s="130">
        <f t="shared" ref="L13:L34" si="0">J13+H13</f>
        <v>264719296</v>
      </c>
      <c r="M13" s="38">
        <f>IF(ISBLANK(L13),"  ",IF(L84&gt;0,L13/L84,IF(L13&gt;0,1,0)))</f>
        <v>0.64385438684525909</v>
      </c>
    </row>
    <row r="14" spans="1:15" ht="15" customHeight="1" x14ac:dyDescent="0.2">
      <c r="A14" s="7" t="s">
        <v>13</v>
      </c>
      <c r="B14" s="142">
        <v>0</v>
      </c>
      <c r="C14" s="39">
        <v>0</v>
      </c>
      <c r="D14" s="127">
        <v>0</v>
      </c>
      <c r="E14" s="40">
        <v>0</v>
      </c>
      <c r="F14" s="131">
        <f>D14+B14</f>
        <v>0</v>
      </c>
      <c r="G14" s="41">
        <f>IF(ISBLANK(F14),"  ",IF(F84&gt;0,F14/F84,IF(F14&gt;0,1,0)))</f>
        <v>0</v>
      </c>
      <c r="H14" s="142">
        <v>0</v>
      </c>
      <c r="I14" s="39">
        <v>0</v>
      </c>
      <c r="J14" s="127">
        <v>0</v>
      </c>
      <c r="K14" s="40">
        <v>0</v>
      </c>
      <c r="L14" s="131">
        <f t="shared" si="0"/>
        <v>0</v>
      </c>
      <c r="M14" s="41">
        <f>IF(ISBLANK(L14),"  ",IF(L84&gt;0,L14/L84,IF(L14&gt;0,1,0)))</f>
        <v>0</v>
      </c>
    </row>
    <row r="15" spans="1:15" ht="15" customHeight="1" x14ac:dyDescent="0.2">
      <c r="A15" s="169" t="s">
        <v>14</v>
      </c>
      <c r="B15" s="116">
        <v>101336011</v>
      </c>
      <c r="C15" s="42">
        <v>1</v>
      </c>
      <c r="D15" s="124">
        <v>0</v>
      </c>
      <c r="E15" s="43">
        <v>0</v>
      </c>
      <c r="F15" s="132">
        <f>D15+B15</f>
        <v>101336011</v>
      </c>
      <c r="G15" s="44">
        <f>IF(ISBLANK(F15),"  ",IF(F84&gt;0,F15/F84,IF(F15&gt;0,1,0)))</f>
        <v>0.26359460355085634</v>
      </c>
      <c r="H15" s="116">
        <v>136779565</v>
      </c>
      <c r="I15" s="42">
        <v>1</v>
      </c>
      <c r="J15" s="124">
        <v>0</v>
      </c>
      <c r="K15" s="43">
        <v>0</v>
      </c>
      <c r="L15" s="132">
        <f t="shared" si="0"/>
        <v>136779565</v>
      </c>
      <c r="M15" s="44">
        <f>IF(ISBLANK(L15),"  ",IF(L84&gt;0,L15/L84,IF(L15&gt;0,1,0)))</f>
        <v>0.33267738425851762</v>
      </c>
    </row>
    <row r="16" spans="1:15" ht="15" customHeight="1" x14ac:dyDescent="0.2">
      <c r="A16" s="170" t="s">
        <v>15</v>
      </c>
      <c r="B16" s="142">
        <v>10150</v>
      </c>
      <c r="C16" s="35">
        <v>1</v>
      </c>
      <c r="D16" s="127">
        <v>0</v>
      </c>
      <c r="E16" s="36">
        <v>0</v>
      </c>
      <c r="F16" s="132">
        <f t="shared" ref="F16:F46" si="1">D16+B16</f>
        <v>10150</v>
      </c>
      <c r="G16" s="37">
        <f>IF(ISBLANK(F16),"  ",IF(F84&gt;0,F16/F84,IF(F16&gt;0,1,0)))</f>
        <v>2.6402117072095842E-5</v>
      </c>
      <c r="H16" s="142">
        <v>0</v>
      </c>
      <c r="I16" s="35">
        <v>0</v>
      </c>
      <c r="J16" s="127">
        <v>0</v>
      </c>
      <c r="K16" s="36">
        <v>0</v>
      </c>
      <c r="L16" s="132">
        <f t="shared" si="0"/>
        <v>0</v>
      </c>
      <c r="M16" s="37">
        <f>IF(ISBLANK(L16),"  ",IF(L84&gt;0,L16/L84,IF(L16&gt;0,1,0)))</f>
        <v>0</v>
      </c>
    </row>
    <row r="17" spans="1:13" ht="15" customHeight="1" x14ac:dyDescent="0.2">
      <c r="A17" s="171" t="s">
        <v>16</v>
      </c>
      <c r="B17" s="114">
        <v>0</v>
      </c>
      <c r="C17" s="39">
        <v>1</v>
      </c>
      <c r="D17" s="124">
        <v>0</v>
      </c>
      <c r="E17" s="36">
        <v>0</v>
      </c>
      <c r="F17" s="133">
        <f t="shared" si="1"/>
        <v>0</v>
      </c>
      <c r="G17" s="41">
        <f>IF(ISBLANK(F17),"  ",IF(F84&gt;0,F17/F84,IF(F17&gt;0,1,0)))</f>
        <v>0</v>
      </c>
      <c r="H17" s="114">
        <v>0</v>
      </c>
      <c r="I17" s="39">
        <v>0</v>
      </c>
      <c r="J17" s="124">
        <v>0</v>
      </c>
      <c r="K17" s="40">
        <v>0</v>
      </c>
      <c r="L17" s="133">
        <f t="shared" si="0"/>
        <v>0</v>
      </c>
      <c r="M17" s="41">
        <f>IF(ISBLANK(L17),"  ",IF(L84&gt;0,L17/L84,IF(L17&gt;0,1,0)))</f>
        <v>0</v>
      </c>
    </row>
    <row r="18" spans="1:13" ht="15" customHeight="1" x14ac:dyDescent="0.2">
      <c r="A18" s="171" t="s">
        <v>17</v>
      </c>
      <c r="B18" s="114">
        <v>0</v>
      </c>
      <c r="C18" s="39">
        <v>0</v>
      </c>
      <c r="D18" s="124">
        <v>0</v>
      </c>
      <c r="E18" s="36">
        <v>0</v>
      </c>
      <c r="F18" s="133">
        <f t="shared" si="1"/>
        <v>0</v>
      </c>
      <c r="G18" s="41">
        <f>IF(ISBLANK(F18),"  ",IF(F84&gt;0,F18/F84,IF(F18&gt;0,1,0)))</f>
        <v>0</v>
      </c>
      <c r="H18" s="114">
        <v>0</v>
      </c>
      <c r="I18" s="39">
        <v>0</v>
      </c>
      <c r="J18" s="124">
        <v>0</v>
      </c>
      <c r="K18" s="40">
        <v>0</v>
      </c>
      <c r="L18" s="133">
        <f t="shared" si="0"/>
        <v>0</v>
      </c>
      <c r="M18" s="41">
        <f>IF(ISBLANK(L18),"  ",IF(L84&gt;0,L18/L84,IF(L18&gt;0,1,0)))</f>
        <v>0</v>
      </c>
    </row>
    <row r="19" spans="1:13" ht="15" customHeight="1" x14ac:dyDescent="0.2">
      <c r="A19" s="171" t="s">
        <v>18</v>
      </c>
      <c r="B19" s="114">
        <v>0</v>
      </c>
      <c r="C19" s="39">
        <v>0</v>
      </c>
      <c r="D19" s="124">
        <v>0</v>
      </c>
      <c r="E19" s="36">
        <v>0</v>
      </c>
      <c r="F19" s="133">
        <f t="shared" si="1"/>
        <v>0</v>
      </c>
      <c r="G19" s="41">
        <f>IF(ISBLANK(F19),"  ",IF(F84&gt;0,F19/F84,IF(F19&gt;0,1,0)))</f>
        <v>0</v>
      </c>
      <c r="H19" s="114">
        <v>0</v>
      </c>
      <c r="I19" s="39">
        <v>0</v>
      </c>
      <c r="J19" s="124">
        <v>0</v>
      </c>
      <c r="K19" s="40">
        <v>0</v>
      </c>
      <c r="L19" s="133">
        <f t="shared" si="0"/>
        <v>0</v>
      </c>
      <c r="M19" s="41">
        <f>IF(ISBLANK(L19),"  ",IF(L84&gt;0,L19/L84,IF(L19&gt;0,1,0)))</f>
        <v>0</v>
      </c>
    </row>
    <row r="20" spans="1:13" ht="15" customHeight="1" x14ac:dyDescent="0.2">
      <c r="A20" s="171" t="s">
        <v>19</v>
      </c>
      <c r="B20" s="114">
        <v>0</v>
      </c>
      <c r="C20" s="39">
        <v>0</v>
      </c>
      <c r="D20" s="124">
        <v>0</v>
      </c>
      <c r="E20" s="36">
        <v>0</v>
      </c>
      <c r="F20" s="133">
        <f>D20+B20</f>
        <v>0</v>
      </c>
      <c r="G20" s="41">
        <f>IF(ISBLANK(F20),"  ",IF(F84&gt;0,F20/F84,IF(F20&gt;0,1,0)))</f>
        <v>0</v>
      </c>
      <c r="H20" s="114">
        <v>0</v>
      </c>
      <c r="I20" s="39">
        <v>0</v>
      </c>
      <c r="J20" s="124">
        <v>0</v>
      </c>
      <c r="K20" s="40">
        <v>0</v>
      </c>
      <c r="L20" s="133">
        <f t="shared" si="0"/>
        <v>0</v>
      </c>
      <c r="M20" s="41">
        <f>IF(ISBLANK(L20),"  ",IF(L84&gt;0,L20/L84,IF(L20&gt;0,1,0)))</f>
        <v>0</v>
      </c>
    </row>
    <row r="21" spans="1:13" ht="15" customHeight="1" x14ac:dyDescent="0.2">
      <c r="A21" s="171" t="s">
        <v>20</v>
      </c>
      <c r="B21" s="114">
        <v>0</v>
      </c>
      <c r="C21" s="39">
        <v>0</v>
      </c>
      <c r="D21" s="124">
        <v>0</v>
      </c>
      <c r="E21" s="36">
        <v>0</v>
      </c>
      <c r="F21" s="133">
        <f t="shared" si="1"/>
        <v>0</v>
      </c>
      <c r="G21" s="41">
        <f>IF(ISBLANK(F21),"  ",IF(F84&gt;0,F21/F84,IF(F21&gt;0,1,0)))</f>
        <v>0</v>
      </c>
      <c r="H21" s="114">
        <v>0</v>
      </c>
      <c r="I21" s="39">
        <v>0</v>
      </c>
      <c r="J21" s="124">
        <v>0</v>
      </c>
      <c r="K21" s="40">
        <v>0</v>
      </c>
      <c r="L21" s="133">
        <f t="shared" si="0"/>
        <v>0</v>
      </c>
      <c r="M21" s="41">
        <f>IF(ISBLANK(L21),"  ",IF(L84&gt;0,L21/L84,IF(L21&gt;0,1,0)))</f>
        <v>0</v>
      </c>
    </row>
    <row r="22" spans="1:13" ht="15" customHeight="1" x14ac:dyDescent="0.2">
      <c r="A22" s="171" t="s">
        <v>21</v>
      </c>
      <c r="B22" s="114">
        <v>0</v>
      </c>
      <c r="C22" s="39">
        <v>0</v>
      </c>
      <c r="D22" s="124">
        <v>0</v>
      </c>
      <c r="E22" s="36">
        <v>0</v>
      </c>
      <c r="F22" s="133">
        <f t="shared" si="1"/>
        <v>0</v>
      </c>
      <c r="G22" s="41">
        <f>IF(ISBLANK(F22),"  ",IF(F84&gt;0,F22/F84,IF(F22&gt;0,1,0)))</f>
        <v>0</v>
      </c>
      <c r="H22" s="114">
        <v>0</v>
      </c>
      <c r="I22" s="39">
        <v>0</v>
      </c>
      <c r="J22" s="124">
        <v>0</v>
      </c>
      <c r="K22" s="40">
        <v>0</v>
      </c>
      <c r="L22" s="133">
        <f t="shared" si="0"/>
        <v>0</v>
      </c>
      <c r="M22" s="41">
        <f>IF(ISBLANK(L22),"  ",IF(L84&gt;0,L22/L84,IF(L22&gt;0,1,0)))</f>
        <v>0</v>
      </c>
    </row>
    <row r="23" spans="1:13" ht="15" customHeight="1" x14ac:dyDescent="0.2">
      <c r="A23" s="171" t="s">
        <v>22</v>
      </c>
      <c r="B23" s="114">
        <v>0</v>
      </c>
      <c r="C23" s="39">
        <v>0</v>
      </c>
      <c r="D23" s="124">
        <v>0</v>
      </c>
      <c r="E23" s="36">
        <v>0</v>
      </c>
      <c r="F23" s="133">
        <f t="shared" si="1"/>
        <v>0</v>
      </c>
      <c r="G23" s="41">
        <f>IF(ISBLANK(F23),"  ",IF(F84&gt;0,F23/F84,IF(F23&gt;0,1,0)))</f>
        <v>0</v>
      </c>
      <c r="H23" s="114">
        <v>0</v>
      </c>
      <c r="I23" s="39">
        <v>0</v>
      </c>
      <c r="J23" s="124">
        <v>0</v>
      </c>
      <c r="K23" s="40">
        <v>0</v>
      </c>
      <c r="L23" s="133">
        <f t="shared" si="0"/>
        <v>0</v>
      </c>
      <c r="M23" s="41">
        <f>IF(ISBLANK(L23),"  ",IF(L84&gt;0,L23/L84,IF(L23&gt;0,1,0)))</f>
        <v>0</v>
      </c>
    </row>
    <row r="24" spans="1:13" ht="15" customHeight="1" x14ac:dyDescent="0.2">
      <c r="A24" s="171" t="s">
        <v>23</v>
      </c>
      <c r="B24" s="114">
        <v>0</v>
      </c>
      <c r="C24" s="39">
        <v>0</v>
      </c>
      <c r="D24" s="124">
        <v>0</v>
      </c>
      <c r="E24" s="36">
        <v>0</v>
      </c>
      <c r="F24" s="133">
        <f t="shared" si="1"/>
        <v>0</v>
      </c>
      <c r="G24" s="41">
        <f>IF(ISBLANK(F24),"  ",IF(F84&gt;0,F24/F84,IF(F24&gt;0,1,0)))</f>
        <v>0</v>
      </c>
      <c r="H24" s="114">
        <v>0</v>
      </c>
      <c r="I24" s="39">
        <v>0</v>
      </c>
      <c r="J24" s="124">
        <v>0</v>
      </c>
      <c r="K24" s="40">
        <v>0</v>
      </c>
      <c r="L24" s="133">
        <f t="shared" si="0"/>
        <v>0</v>
      </c>
      <c r="M24" s="41">
        <f>IF(ISBLANK(L24),"  ",IF(L84&gt;0,L24/L84,IF(L24&gt;0,1,0)))</f>
        <v>0</v>
      </c>
    </row>
    <row r="25" spans="1:13" ht="15" customHeight="1" x14ac:dyDescent="0.2">
      <c r="A25" s="171" t="s">
        <v>24</v>
      </c>
      <c r="B25" s="114">
        <v>0</v>
      </c>
      <c r="C25" s="39">
        <v>0</v>
      </c>
      <c r="D25" s="124">
        <v>0</v>
      </c>
      <c r="E25" s="36">
        <v>0</v>
      </c>
      <c r="F25" s="133">
        <f t="shared" si="1"/>
        <v>0</v>
      </c>
      <c r="G25" s="41">
        <f>IF(ISBLANK(F25),"  ",IF(F84&gt;0,F25/F84,IF(F25&gt;0,1,0)))</f>
        <v>0</v>
      </c>
      <c r="H25" s="114">
        <v>0</v>
      </c>
      <c r="I25" s="39">
        <v>0</v>
      </c>
      <c r="J25" s="124">
        <v>0</v>
      </c>
      <c r="K25" s="40">
        <v>0</v>
      </c>
      <c r="L25" s="133">
        <f t="shared" si="0"/>
        <v>0</v>
      </c>
      <c r="M25" s="41">
        <f>IF(ISBLANK(L25),"  ",IF(L84&gt;0,L25/L84,IF(L25&gt;0,1,0)))</f>
        <v>0</v>
      </c>
    </row>
    <row r="26" spans="1:13" ht="15" customHeight="1" x14ac:dyDescent="0.2">
      <c r="A26" s="171" t="s">
        <v>25</v>
      </c>
      <c r="B26" s="114">
        <v>0</v>
      </c>
      <c r="C26" s="39">
        <v>0</v>
      </c>
      <c r="D26" s="124">
        <v>0</v>
      </c>
      <c r="E26" s="36">
        <v>0</v>
      </c>
      <c r="F26" s="133">
        <f t="shared" si="1"/>
        <v>0</v>
      </c>
      <c r="G26" s="41">
        <f>IF(ISBLANK(F26),"  ",IF(F84&gt;0,F26/F84,IF(F26&gt;0,1,0)))</f>
        <v>0</v>
      </c>
      <c r="H26" s="114">
        <v>0</v>
      </c>
      <c r="I26" s="39">
        <v>0</v>
      </c>
      <c r="J26" s="124">
        <v>0</v>
      </c>
      <c r="K26" s="40">
        <v>0</v>
      </c>
      <c r="L26" s="133">
        <f t="shared" si="0"/>
        <v>0</v>
      </c>
      <c r="M26" s="41">
        <f>IF(ISBLANK(L26),"  ",IF(L84&gt;0,L26/L84,IF(L26&gt;0,1,0)))</f>
        <v>0</v>
      </c>
    </row>
    <row r="27" spans="1:13" ht="15" customHeight="1" x14ac:dyDescent="0.2">
      <c r="A27" s="171" t="s">
        <v>26</v>
      </c>
      <c r="B27" s="114">
        <v>59000</v>
      </c>
      <c r="C27" s="39">
        <v>1</v>
      </c>
      <c r="D27" s="124">
        <v>0</v>
      </c>
      <c r="E27" s="36">
        <v>0</v>
      </c>
      <c r="F27" s="133">
        <f t="shared" si="1"/>
        <v>59000</v>
      </c>
      <c r="G27" s="41">
        <f>IF(ISBLANK(F27),"  ",IF(F84&gt;0,F27/F84,IF(F27&gt;0,1,0)))</f>
        <v>1.5347043421218274E-4</v>
      </c>
      <c r="H27" s="114">
        <v>60000</v>
      </c>
      <c r="I27" s="39">
        <v>1</v>
      </c>
      <c r="J27" s="124">
        <v>0</v>
      </c>
      <c r="K27" s="40">
        <v>0</v>
      </c>
      <c r="L27" s="133">
        <f t="shared" si="0"/>
        <v>60000</v>
      </c>
      <c r="M27" s="41">
        <f>IF(ISBLANK(L27),"  ",IF(L84&gt;0,L27/L84,IF(L27&gt;0,1,0)))</f>
        <v>1.4593293271192268E-4</v>
      </c>
    </row>
    <row r="28" spans="1:13" ht="15" customHeight="1" x14ac:dyDescent="0.2">
      <c r="A28" s="172" t="s">
        <v>27</v>
      </c>
      <c r="B28" s="114">
        <v>0</v>
      </c>
      <c r="C28" s="39">
        <v>0</v>
      </c>
      <c r="D28" s="124">
        <v>0</v>
      </c>
      <c r="E28" s="36">
        <v>0</v>
      </c>
      <c r="F28" s="133">
        <f t="shared" si="1"/>
        <v>0</v>
      </c>
      <c r="G28" s="41">
        <f>IF(ISBLANK(F28),"  ",IF(F84&gt;0,F28/F84,IF(F28&gt;0,1,0)))</f>
        <v>0</v>
      </c>
      <c r="H28" s="114">
        <v>0</v>
      </c>
      <c r="I28" s="39">
        <v>0</v>
      </c>
      <c r="J28" s="124">
        <v>0</v>
      </c>
      <c r="K28" s="40">
        <v>0</v>
      </c>
      <c r="L28" s="133">
        <f t="shared" si="0"/>
        <v>0</v>
      </c>
      <c r="M28" s="41">
        <f>IF(ISBLANK(L28),"  ",IF(L84&gt;0,L28/L84,IF(L28&gt;0,1,0)))</f>
        <v>0</v>
      </c>
    </row>
    <row r="29" spans="1:13" ht="15" customHeight="1" x14ac:dyDescent="0.2">
      <c r="A29" s="172" t="s">
        <v>28</v>
      </c>
      <c r="B29" s="114">
        <v>89575082</v>
      </c>
      <c r="C29" s="39">
        <v>1</v>
      </c>
      <c r="D29" s="124">
        <v>0</v>
      </c>
      <c r="E29" s="36">
        <v>0</v>
      </c>
      <c r="F29" s="133">
        <f t="shared" si="1"/>
        <v>89575082</v>
      </c>
      <c r="G29" s="41">
        <f>IF(ISBLANK(F29),"  ",IF(F84&gt;0,F29/F84,IF(F29&gt;0,1,0)))</f>
        <v>0.23300214795138768</v>
      </c>
      <c r="H29" s="114">
        <v>123719565</v>
      </c>
      <c r="I29" s="39">
        <v>1</v>
      </c>
      <c r="J29" s="124">
        <v>0</v>
      </c>
      <c r="K29" s="40">
        <v>0</v>
      </c>
      <c r="L29" s="133">
        <f t="shared" si="0"/>
        <v>123719565</v>
      </c>
      <c r="M29" s="41">
        <f>IF(ISBLANK(L29),"  ",IF(L84&gt;0,L29/L84,IF(L29&gt;0,1,0)))</f>
        <v>0.30091264923822242</v>
      </c>
    </row>
    <row r="30" spans="1:13" ht="15" customHeight="1" x14ac:dyDescent="0.2">
      <c r="A30" s="172" t="s">
        <v>71</v>
      </c>
      <c r="B30" s="114">
        <v>0</v>
      </c>
      <c r="C30" s="39">
        <v>0</v>
      </c>
      <c r="D30" s="124">
        <v>0</v>
      </c>
      <c r="E30" s="36">
        <v>0</v>
      </c>
      <c r="F30" s="133">
        <f t="shared" si="1"/>
        <v>0</v>
      </c>
      <c r="G30" s="41">
        <f>IF(ISBLANK(F30),"  ",IF(F84&gt;0,F30/F84,IF(F30&gt;0,1,0)))</f>
        <v>0</v>
      </c>
      <c r="H30" s="114">
        <v>0</v>
      </c>
      <c r="I30" s="39">
        <v>0</v>
      </c>
      <c r="J30" s="124">
        <v>0</v>
      </c>
      <c r="K30" s="40">
        <v>0</v>
      </c>
      <c r="L30" s="133">
        <f t="shared" si="0"/>
        <v>0</v>
      </c>
      <c r="M30" s="41">
        <f>IF(ISBLANK(L30),"  ",IF(L84&gt;0,L30/L84,IF(L30&gt;0,1,0)))</f>
        <v>0</v>
      </c>
    </row>
    <row r="31" spans="1:13" ht="15" customHeight="1" x14ac:dyDescent="0.2">
      <c r="A31" s="172" t="s">
        <v>182</v>
      </c>
      <c r="B31" s="114">
        <v>0</v>
      </c>
      <c r="C31" s="39">
        <v>0</v>
      </c>
      <c r="D31" s="124">
        <v>0</v>
      </c>
      <c r="E31" s="36">
        <v>0</v>
      </c>
      <c r="F31" s="133">
        <f t="shared" si="1"/>
        <v>0</v>
      </c>
      <c r="G31" s="41">
        <f>IF(ISBLANK(F31),"  ",IF(F84&gt;0,F31/F84,IF(F31&gt;0,1,0)))</f>
        <v>0</v>
      </c>
      <c r="H31" s="114">
        <v>0</v>
      </c>
      <c r="I31" s="39">
        <v>0</v>
      </c>
      <c r="J31" s="124">
        <v>0</v>
      </c>
      <c r="K31" s="40">
        <v>0</v>
      </c>
      <c r="L31" s="133">
        <f t="shared" si="0"/>
        <v>0</v>
      </c>
      <c r="M31" s="41">
        <f>IF(ISBLANK(L31),"  ",IF(L84&gt;0,L31/L84,IF(L31&gt;0,1,0)))</f>
        <v>0</v>
      </c>
    </row>
    <row r="32" spans="1:13" ht="15" customHeight="1" x14ac:dyDescent="0.2">
      <c r="A32" s="173" t="s">
        <v>183</v>
      </c>
      <c r="B32" s="114">
        <v>0</v>
      </c>
      <c r="C32" s="39">
        <v>0</v>
      </c>
      <c r="D32" s="124">
        <v>0</v>
      </c>
      <c r="E32" s="36">
        <v>0</v>
      </c>
      <c r="F32" s="133">
        <f t="shared" si="1"/>
        <v>0</v>
      </c>
      <c r="G32" s="41">
        <f>IF(ISBLANK(F32),"  ",IF(F84&gt;0,F32/F84,IF(F32&gt;0,1,0)))</f>
        <v>0</v>
      </c>
      <c r="H32" s="114">
        <v>0</v>
      </c>
      <c r="I32" s="39">
        <v>0</v>
      </c>
      <c r="J32" s="124">
        <v>0</v>
      </c>
      <c r="K32" s="40">
        <v>0</v>
      </c>
      <c r="L32" s="133">
        <f t="shared" si="0"/>
        <v>0</v>
      </c>
      <c r="M32" s="41">
        <f>IF(ISBLANK(L32),"  ",IF(L84&gt;0,L32/L84,IF(L32&gt;0,1,0)))</f>
        <v>0</v>
      </c>
    </row>
    <row r="33" spans="1:13" ht="15" customHeight="1" x14ac:dyDescent="0.2">
      <c r="A33" s="172" t="s">
        <v>175</v>
      </c>
      <c r="B33" s="114">
        <v>0</v>
      </c>
      <c r="C33" s="39">
        <v>0</v>
      </c>
      <c r="D33" s="124">
        <v>0</v>
      </c>
      <c r="E33" s="36">
        <v>0</v>
      </c>
      <c r="F33" s="133">
        <f t="shared" si="1"/>
        <v>0</v>
      </c>
      <c r="G33" s="41">
        <f>IF(ISBLANK(F33),"  ",IF(F84&gt;0,F33/F84,IF(F33&gt;0,1,0)))</f>
        <v>0</v>
      </c>
      <c r="H33" s="114">
        <v>0</v>
      </c>
      <c r="I33" s="39">
        <v>0</v>
      </c>
      <c r="J33" s="124">
        <v>0</v>
      </c>
      <c r="K33" s="40">
        <v>0</v>
      </c>
      <c r="L33" s="133">
        <f t="shared" si="0"/>
        <v>0</v>
      </c>
      <c r="M33" s="41">
        <f>IF(ISBLANK(L33),"  ",IF(L84&gt;0,L33/L84,IF(L33&gt;0,1,0)))</f>
        <v>0</v>
      </c>
    </row>
    <row r="34" spans="1:13" ht="15" customHeight="1" x14ac:dyDescent="0.2">
      <c r="A34" s="171" t="s">
        <v>184</v>
      </c>
      <c r="B34" s="114">
        <v>0</v>
      </c>
      <c r="C34" s="39">
        <v>0</v>
      </c>
      <c r="D34" s="124">
        <v>0</v>
      </c>
      <c r="E34" s="36">
        <v>0</v>
      </c>
      <c r="F34" s="133">
        <f t="shared" si="1"/>
        <v>0</v>
      </c>
      <c r="G34" s="41">
        <f>IF(ISBLANK(F34),"  ",IF(F84&gt;0,F34/F84,IF(F34&gt;0,1,0)))</f>
        <v>0</v>
      </c>
      <c r="H34" s="114">
        <v>0</v>
      </c>
      <c r="I34" s="39">
        <v>0</v>
      </c>
      <c r="J34" s="124">
        <v>0</v>
      </c>
      <c r="K34" s="40">
        <v>0</v>
      </c>
      <c r="L34" s="133">
        <f t="shared" si="0"/>
        <v>0</v>
      </c>
      <c r="M34" s="41">
        <f>IF(ISBLANK(L34),"  ",IF(L84&gt;0,L34/L84,IF(L34&gt;0,1,0)))</f>
        <v>0</v>
      </c>
    </row>
    <row r="35" spans="1:13" ht="15" customHeight="1" x14ac:dyDescent="0.2">
      <c r="A35" s="171" t="s">
        <v>185</v>
      </c>
      <c r="B35" s="114">
        <v>10500000</v>
      </c>
      <c r="C35" s="39">
        <v>1</v>
      </c>
      <c r="D35" s="124">
        <v>0</v>
      </c>
      <c r="E35" s="36">
        <v>0</v>
      </c>
      <c r="F35" s="133">
        <f t="shared" ref="F35" si="2">D35+B35</f>
        <v>10500000</v>
      </c>
      <c r="G35" s="41">
        <f>IF(ISBLANK(F35),"  ",IF(F85&gt;0,F35/F85,IF(F35&gt;0,1,0)))</f>
        <v>1</v>
      </c>
      <c r="H35" s="114">
        <v>10500000</v>
      </c>
      <c r="I35" s="39">
        <v>1</v>
      </c>
      <c r="J35" s="124">
        <v>0</v>
      </c>
      <c r="K35" s="40">
        <v>0</v>
      </c>
      <c r="L35" s="133">
        <f t="shared" ref="L35" si="3">J35+H35</f>
        <v>10500000</v>
      </c>
      <c r="M35" s="41">
        <f>IF(ISBLANK(L35),"  ",IF(L85&gt;0,L35/L85,IF(L35&gt;0,1,0)))</f>
        <v>1</v>
      </c>
    </row>
    <row r="36" spans="1:13" ht="15" customHeight="1" x14ac:dyDescent="0.2">
      <c r="A36" s="218" t="s">
        <v>193</v>
      </c>
      <c r="B36" s="114">
        <v>0</v>
      </c>
      <c r="C36" s="39">
        <v>0</v>
      </c>
      <c r="D36" s="124">
        <v>0</v>
      </c>
      <c r="E36" s="36">
        <v>0</v>
      </c>
      <c r="F36" s="133">
        <f t="shared" ref="F36:F37" si="4">D36+B36</f>
        <v>0</v>
      </c>
      <c r="G36" s="41">
        <f t="shared" ref="G36:G37" si="5">IF(ISBLANK(F36),"  ",IF(F86&gt;0,F36/F86,IF(F36&gt;0,1,0)))</f>
        <v>0</v>
      </c>
      <c r="H36" s="114">
        <v>0</v>
      </c>
      <c r="I36" s="39">
        <v>0</v>
      </c>
      <c r="J36" s="124">
        <v>0</v>
      </c>
      <c r="K36" s="40">
        <v>0</v>
      </c>
      <c r="L36" s="133">
        <f t="shared" ref="L36:L37" si="6">J36+H36</f>
        <v>0</v>
      </c>
      <c r="M36" s="41">
        <f t="shared" ref="M36:M37" si="7">IF(ISBLANK(L36),"  ",IF(L86&gt;0,L36/L86,IF(L36&gt;0,1,0)))</f>
        <v>0</v>
      </c>
    </row>
    <row r="37" spans="1:13" ht="15" customHeight="1" x14ac:dyDescent="0.2">
      <c r="A37" s="218" t="s">
        <v>194</v>
      </c>
      <c r="B37" s="114">
        <v>0</v>
      </c>
      <c r="C37" s="39">
        <v>0</v>
      </c>
      <c r="D37" s="124">
        <v>0</v>
      </c>
      <c r="E37" s="36">
        <v>0</v>
      </c>
      <c r="F37" s="133">
        <f t="shared" si="4"/>
        <v>0</v>
      </c>
      <c r="G37" s="41">
        <f t="shared" si="5"/>
        <v>0</v>
      </c>
      <c r="H37" s="114">
        <v>0</v>
      </c>
      <c r="I37" s="39">
        <v>0</v>
      </c>
      <c r="J37" s="124">
        <v>0</v>
      </c>
      <c r="K37" s="40">
        <v>0</v>
      </c>
      <c r="L37" s="133">
        <f t="shared" si="6"/>
        <v>0</v>
      </c>
      <c r="M37" s="41">
        <f t="shared" si="7"/>
        <v>0</v>
      </c>
    </row>
    <row r="38" spans="1:13" ht="15" customHeight="1" x14ac:dyDescent="0.2">
      <c r="A38" s="171" t="s">
        <v>187</v>
      </c>
      <c r="B38" s="114">
        <v>1191779</v>
      </c>
      <c r="C38" s="39">
        <v>1</v>
      </c>
      <c r="D38" s="124">
        <v>0</v>
      </c>
      <c r="E38" s="36">
        <v>0</v>
      </c>
      <c r="F38" s="133">
        <f t="shared" ref="F38" si="8">D38+B38</f>
        <v>1191779</v>
      </c>
      <c r="G38" s="41">
        <f>IF(ISBLANK(F38),"  ",IF(F86&gt;0,F38/F86,IF(F38&gt;0,1,0)))</f>
        <v>1</v>
      </c>
      <c r="H38" s="114">
        <v>2500000</v>
      </c>
      <c r="I38" s="39">
        <v>1</v>
      </c>
      <c r="J38" s="124">
        <v>0</v>
      </c>
      <c r="K38" s="40">
        <v>0</v>
      </c>
      <c r="L38" s="133">
        <f t="shared" ref="L38" si="9">J38+H38</f>
        <v>2500000</v>
      </c>
      <c r="M38" s="41">
        <f>IF(ISBLANK(L38),"  ",IF(L86&gt;0,L38/L86,IF(L38&gt;0,1,0)))</f>
        <v>1</v>
      </c>
    </row>
    <row r="39" spans="1:13" ht="15" customHeight="1" x14ac:dyDescent="0.2">
      <c r="A39" s="171" t="s">
        <v>192</v>
      </c>
      <c r="B39" s="114">
        <v>0</v>
      </c>
      <c r="C39" s="39">
        <v>0</v>
      </c>
      <c r="D39" s="124">
        <v>0</v>
      </c>
      <c r="E39" s="36">
        <v>0</v>
      </c>
      <c r="F39" s="133">
        <f t="shared" ref="F39" si="10">D39+B39</f>
        <v>0</v>
      </c>
      <c r="G39" s="41">
        <f>IF(ISBLANK(F39),"  ",IF(F87&gt;0,F39/F87,IF(F39&gt;0,1,0)))</f>
        <v>0</v>
      </c>
      <c r="H39" s="114">
        <v>0</v>
      </c>
      <c r="I39" s="39">
        <v>0</v>
      </c>
      <c r="J39" s="124">
        <v>0</v>
      </c>
      <c r="K39" s="40">
        <v>0</v>
      </c>
      <c r="L39" s="133">
        <f t="shared" ref="L39" si="11">J39+H39</f>
        <v>0</v>
      </c>
      <c r="M39" s="41">
        <f>IF(ISBLANK(L39),"  ",IF(L87&gt;0,L39/L87,IF(L39&gt;0,1,0)))</f>
        <v>0</v>
      </c>
    </row>
    <row r="40" spans="1:13" ht="15" customHeight="1" x14ac:dyDescent="0.2">
      <c r="A40" s="171" t="s">
        <v>188</v>
      </c>
      <c r="B40" s="114">
        <v>0</v>
      </c>
      <c r="C40" s="39">
        <v>0</v>
      </c>
      <c r="D40" s="124">
        <v>0</v>
      </c>
      <c r="E40" s="36">
        <v>0</v>
      </c>
      <c r="F40" s="133">
        <f t="shared" ref="F40" si="12">D40+B40</f>
        <v>0</v>
      </c>
      <c r="G40" s="41">
        <f>IF(ISBLANK(F40),"  ",IF(F87&gt;0,F40/F87,IF(F40&gt;0,1,0)))</f>
        <v>0</v>
      </c>
      <c r="H40" s="114">
        <v>0</v>
      </c>
      <c r="I40" s="39">
        <v>0</v>
      </c>
      <c r="J40" s="124">
        <v>0</v>
      </c>
      <c r="K40" s="40">
        <v>0</v>
      </c>
      <c r="L40" s="133">
        <f t="shared" ref="L40" si="13">J40+H40</f>
        <v>0</v>
      </c>
      <c r="M40" s="41">
        <f>IF(ISBLANK(L40),"  ",IF(L87&gt;0,L40/L87,IF(L40&gt;0,1,0)))</f>
        <v>0</v>
      </c>
    </row>
    <row r="41" spans="1:13" ht="15" customHeight="1" x14ac:dyDescent="0.2">
      <c r="A41" s="171" t="s">
        <v>189</v>
      </c>
      <c r="B41" s="114">
        <v>0</v>
      </c>
      <c r="C41" s="39">
        <v>0</v>
      </c>
      <c r="D41" s="124">
        <v>0</v>
      </c>
      <c r="E41" s="36">
        <v>0</v>
      </c>
      <c r="F41" s="133">
        <f t="shared" ref="F41" si="14">D41+B41</f>
        <v>0</v>
      </c>
      <c r="G41" s="41">
        <f>IF(ISBLANK(F41),"  ",IF(F88&gt;0,F41/F88,IF(F41&gt;0,1,0)))</f>
        <v>0</v>
      </c>
      <c r="H41" s="114">
        <v>0</v>
      </c>
      <c r="I41" s="39">
        <v>0</v>
      </c>
      <c r="J41" s="124">
        <v>0</v>
      </c>
      <c r="K41" s="40">
        <v>0</v>
      </c>
      <c r="L41" s="133">
        <f t="shared" ref="L41" si="15">J41+H41</f>
        <v>0</v>
      </c>
      <c r="M41" s="41">
        <f>IF(ISBLANK(L41),"  ",IF(L88&gt;0,L41/L88,IF(L41&gt;0,1,0)))</f>
        <v>0</v>
      </c>
    </row>
    <row r="42" spans="1:13" ht="15" customHeight="1" x14ac:dyDescent="0.25">
      <c r="A42" s="47" t="s">
        <v>29</v>
      </c>
      <c r="B42" s="143"/>
      <c r="C42" s="48"/>
      <c r="D42" s="124"/>
      <c r="E42" s="49"/>
      <c r="F42" s="133"/>
      <c r="G42" s="50" t="s">
        <v>4</v>
      </c>
      <c r="H42" s="143"/>
      <c r="I42" s="48"/>
      <c r="J42" s="124"/>
      <c r="K42" s="49"/>
      <c r="L42" s="133"/>
      <c r="M42" s="50" t="s">
        <v>4</v>
      </c>
    </row>
    <row r="43" spans="1:13" ht="15" customHeight="1" x14ac:dyDescent="0.2">
      <c r="A43" s="45" t="s">
        <v>30</v>
      </c>
      <c r="B43" s="142">
        <v>0</v>
      </c>
      <c r="C43" s="35">
        <v>0</v>
      </c>
      <c r="D43" s="127">
        <v>0</v>
      </c>
      <c r="E43" s="36">
        <v>0</v>
      </c>
      <c r="F43" s="132">
        <f t="shared" si="1"/>
        <v>0</v>
      </c>
      <c r="G43" s="37">
        <f>IF(ISBLANK(F43),"  ",IF(F84&gt;0,F43/F84,IF(F43&gt;0,1,0)))</f>
        <v>0</v>
      </c>
      <c r="H43" s="142">
        <v>0</v>
      </c>
      <c r="I43" s="35">
        <v>0</v>
      </c>
      <c r="J43" s="127">
        <v>0</v>
      </c>
      <c r="K43" s="36">
        <v>0</v>
      </c>
      <c r="L43" s="132">
        <f>J43+H43</f>
        <v>0</v>
      </c>
      <c r="M43" s="37">
        <f>IF(ISBLANK(L43),"  ",IF(L84&gt;0,L43/L84,IF(L43&gt;0,1,0)))</f>
        <v>0</v>
      </c>
    </row>
    <row r="44" spans="1:13" ht="15" customHeight="1" x14ac:dyDescent="0.25">
      <c r="A44" s="47" t="s">
        <v>31</v>
      </c>
      <c r="B44" s="143"/>
      <c r="C44" s="48" t="s">
        <v>4</v>
      </c>
      <c r="D44" s="124"/>
      <c r="E44" s="49"/>
      <c r="F44" s="133"/>
      <c r="G44" s="50" t="s">
        <v>4</v>
      </c>
      <c r="H44" s="143"/>
      <c r="I44" s="48" t="s">
        <v>4</v>
      </c>
      <c r="J44" s="124"/>
      <c r="K44" s="49" t="s">
        <v>4</v>
      </c>
      <c r="L44" s="133"/>
      <c r="M44" s="50" t="s">
        <v>4</v>
      </c>
    </row>
    <row r="45" spans="1:13" ht="15" customHeight="1" x14ac:dyDescent="0.2">
      <c r="A45" s="45" t="s">
        <v>30</v>
      </c>
      <c r="B45" s="142">
        <v>0</v>
      </c>
      <c r="C45" s="35">
        <v>0</v>
      </c>
      <c r="D45" s="127">
        <v>0</v>
      </c>
      <c r="E45" s="36">
        <v>0</v>
      </c>
      <c r="F45" s="132">
        <f t="shared" si="1"/>
        <v>0</v>
      </c>
      <c r="G45" s="37">
        <f>IF(ISBLANK(F45),"  ",IF(F84&gt;0,F45/F84,IF(F45&gt;0,1,0)))</f>
        <v>0</v>
      </c>
      <c r="H45" s="142">
        <v>0</v>
      </c>
      <c r="I45" s="35">
        <v>0</v>
      </c>
      <c r="J45" s="127">
        <v>0</v>
      </c>
      <c r="K45" s="36">
        <v>0</v>
      </c>
      <c r="L45" s="132">
        <f>J45+H45</f>
        <v>0</v>
      </c>
      <c r="M45" s="37">
        <f>IF(ISBLANK(L45),"  ",IF(L84&gt;0,L45/L84,IF(L45&gt;0,1,0)))</f>
        <v>0</v>
      </c>
    </row>
    <row r="46" spans="1:13" ht="15" customHeight="1" x14ac:dyDescent="0.2">
      <c r="A46" s="46" t="s">
        <v>101</v>
      </c>
      <c r="B46" s="114"/>
      <c r="C46" s="39"/>
      <c r="D46" s="124"/>
      <c r="E46" s="36"/>
      <c r="F46" s="133">
        <f t="shared" si="1"/>
        <v>0</v>
      </c>
      <c r="G46" s="41">
        <f>IF(ISBLANK(F46),"  ",IF(F84&gt;0,F46/F84,IF(F46&gt;0,1,0)))</f>
        <v>0</v>
      </c>
      <c r="H46" s="114"/>
      <c r="I46" s="39" t="s">
        <v>10</v>
      </c>
      <c r="J46" s="124"/>
      <c r="K46" s="40" t="s">
        <v>10</v>
      </c>
      <c r="L46" s="133">
        <f>J46+H46</f>
        <v>0</v>
      </c>
      <c r="M46" s="41">
        <f>IF(ISBLANK(L46),"  ",IF(L84&gt;0,L46/L84,IF(L46&gt;0,1,0)))</f>
        <v>0</v>
      </c>
    </row>
    <row r="47" spans="1:13" s="55" customFormat="1" ht="15" customHeight="1" x14ac:dyDescent="0.25">
      <c r="A47" s="47" t="s">
        <v>33</v>
      </c>
      <c r="B47" s="115">
        <v>381402505</v>
      </c>
      <c r="C47" s="59">
        <v>1</v>
      </c>
      <c r="D47" s="128">
        <v>0</v>
      </c>
      <c r="E47" s="52">
        <v>0</v>
      </c>
      <c r="F47" s="115">
        <f>B47+D47</f>
        <v>381402505</v>
      </c>
      <c r="G47" s="53">
        <f>IF(ISBLANK(F47),"  ",IF(F84&gt;0,F47/F84,IF(F47&gt;0,1,0)))</f>
        <v>0.99210183138922359</v>
      </c>
      <c r="H47" s="115">
        <v>401498861</v>
      </c>
      <c r="I47" s="59">
        <v>1</v>
      </c>
      <c r="J47" s="128">
        <v>0</v>
      </c>
      <c r="K47" s="54">
        <v>0</v>
      </c>
      <c r="L47" s="115">
        <f>H47+J47</f>
        <v>401498861</v>
      </c>
      <c r="M47" s="53">
        <f>IF(ISBLANK(L47),"  ",IF(L84&gt;0,L47/L84,IF(L47&gt;0,1,0)))</f>
        <v>0.97653177110377665</v>
      </c>
    </row>
    <row r="48" spans="1:13" ht="15" customHeight="1" x14ac:dyDescent="0.25">
      <c r="A48" s="56" t="s">
        <v>34</v>
      </c>
      <c r="B48" s="116"/>
      <c r="C48" s="48"/>
      <c r="D48" s="124"/>
      <c r="E48" s="49"/>
      <c r="F48" s="133"/>
      <c r="G48" s="50" t="s">
        <v>4</v>
      </c>
      <c r="H48" s="116"/>
      <c r="I48" s="48" t="s">
        <v>4</v>
      </c>
      <c r="J48" s="124"/>
      <c r="K48" s="49" t="s">
        <v>4</v>
      </c>
      <c r="L48" s="133"/>
      <c r="M48" s="50" t="s">
        <v>4</v>
      </c>
    </row>
    <row r="49" spans="1:13" ht="15" customHeight="1" x14ac:dyDescent="0.2">
      <c r="A49" s="7" t="s">
        <v>35</v>
      </c>
      <c r="B49" s="142">
        <v>0</v>
      </c>
      <c r="C49" s="35">
        <v>0</v>
      </c>
      <c r="D49" s="127">
        <v>0</v>
      </c>
      <c r="E49" s="36">
        <v>0</v>
      </c>
      <c r="F49" s="132">
        <f>D49+B49</f>
        <v>0</v>
      </c>
      <c r="G49" s="37">
        <f>IF(ISBLANK(F49),"  ",IF(D84&gt;0,F49/D84,IF(F49&gt;0,1,0)))</f>
        <v>0</v>
      </c>
      <c r="H49" s="142">
        <v>0</v>
      </c>
      <c r="I49" s="35">
        <v>0</v>
      </c>
      <c r="J49" s="127">
        <v>0</v>
      </c>
      <c r="K49" s="36">
        <v>0</v>
      </c>
      <c r="L49" s="132">
        <f>J49+H49</f>
        <v>0</v>
      </c>
      <c r="M49" s="37">
        <f>IF(ISBLANK(L49),"  ",IF(J84&gt;0,L49/J84,IF(L49&gt;0,1,0)))</f>
        <v>0</v>
      </c>
    </row>
    <row r="50" spans="1:13" ht="15" customHeight="1" x14ac:dyDescent="0.2">
      <c r="A50" s="58" t="s">
        <v>36</v>
      </c>
      <c r="B50" s="114">
        <v>0</v>
      </c>
      <c r="C50" s="39">
        <v>0</v>
      </c>
      <c r="D50" s="124">
        <v>0</v>
      </c>
      <c r="E50" s="40">
        <v>0</v>
      </c>
      <c r="F50" s="133">
        <f>D50+B50</f>
        <v>0</v>
      </c>
      <c r="G50" s="41">
        <f>IF(ISBLANK(F50),"  ",IF(D84&gt;0,F50/D84,IF(F50&gt;0,1,0)))</f>
        <v>0</v>
      </c>
      <c r="H50" s="114">
        <v>0</v>
      </c>
      <c r="I50" s="39">
        <v>0</v>
      </c>
      <c r="J50" s="124">
        <v>0</v>
      </c>
      <c r="K50" s="40">
        <v>0</v>
      </c>
      <c r="L50" s="133">
        <f>J50+H50</f>
        <v>0</v>
      </c>
      <c r="M50" s="41">
        <f>IF(ISBLANK(L50),"  ",IF(J84&gt;0,L50/J84,IF(L50&gt;0,1,0)))</f>
        <v>0</v>
      </c>
    </row>
    <row r="51" spans="1:13" ht="15" customHeight="1" x14ac:dyDescent="0.2">
      <c r="A51" s="7" t="s">
        <v>37</v>
      </c>
      <c r="B51" s="114">
        <v>0</v>
      </c>
      <c r="C51" s="39">
        <v>0</v>
      </c>
      <c r="D51" s="124">
        <v>0</v>
      </c>
      <c r="E51" s="40">
        <v>0</v>
      </c>
      <c r="F51" s="133">
        <f>D51+B51</f>
        <v>0</v>
      </c>
      <c r="G51" s="41">
        <f>IF(ISBLANK(F51),"  ",IF(D84&gt;0,F51/D84,IF(F51&gt;0,1,0)))</f>
        <v>0</v>
      </c>
      <c r="H51" s="114">
        <v>0</v>
      </c>
      <c r="I51" s="39">
        <v>0</v>
      </c>
      <c r="J51" s="124">
        <v>0</v>
      </c>
      <c r="K51" s="40">
        <v>0</v>
      </c>
      <c r="L51" s="133">
        <f>J51+H51</f>
        <v>0</v>
      </c>
      <c r="M51" s="41">
        <f>IF(ISBLANK(L51),"  ",IF(J84&gt;0,L51/J84,IF(L51&gt;0,1,0)))</f>
        <v>0</v>
      </c>
    </row>
    <row r="52" spans="1:13" ht="15" customHeight="1" x14ac:dyDescent="0.2">
      <c r="A52" s="25" t="s">
        <v>38</v>
      </c>
      <c r="B52" s="114">
        <v>0</v>
      </c>
      <c r="C52" s="39">
        <v>0</v>
      </c>
      <c r="D52" s="124">
        <v>0</v>
      </c>
      <c r="E52" s="40">
        <v>0</v>
      </c>
      <c r="F52" s="133">
        <f>D52+B52</f>
        <v>0</v>
      </c>
      <c r="G52" s="41">
        <f>IF(ISBLANK(F52),"  ",IF(D84&gt;0,F52/D84,IF(F52&gt;0,1,0)))</f>
        <v>0</v>
      </c>
      <c r="H52" s="114">
        <v>0</v>
      </c>
      <c r="I52" s="39">
        <v>0</v>
      </c>
      <c r="J52" s="124">
        <v>0</v>
      </c>
      <c r="K52" s="40">
        <v>0</v>
      </c>
      <c r="L52" s="133">
        <f>J52+H52</f>
        <v>0</v>
      </c>
      <c r="M52" s="41">
        <f>IF(ISBLANK(L52),"  ",IF(J84&gt;0,L52/J84,IF(L52&gt;0,1,0)))</f>
        <v>0</v>
      </c>
    </row>
    <row r="53" spans="1:13" ht="15" customHeight="1" x14ac:dyDescent="0.2">
      <c r="A53" s="58" t="s">
        <v>39</v>
      </c>
      <c r="B53" s="114">
        <v>653144</v>
      </c>
      <c r="C53" s="39">
        <v>1</v>
      </c>
      <c r="D53" s="124">
        <v>0</v>
      </c>
      <c r="E53" s="40">
        <v>0</v>
      </c>
      <c r="F53" s="133">
        <f>D53+B53</f>
        <v>653144</v>
      </c>
      <c r="G53" s="41">
        <f>IF(ISBLANK(F53),"  ",IF(F84&gt;0,F53/F84,IF(F53&gt;0,1,0)))</f>
        <v>1.6989541234420657E-3</v>
      </c>
      <c r="H53" s="114">
        <v>773742</v>
      </c>
      <c r="I53" s="39">
        <v>1</v>
      </c>
      <c r="J53" s="124">
        <v>0</v>
      </c>
      <c r="K53" s="40">
        <v>0</v>
      </c>
      <c r="L53" s="133">
        <f>J53+H53</f>
        <v>773742</v>
      </c>
      <c r="M53" s="41">
        <f>IF(ISBLANK(L53),"  ",IF(L84&gt;0,L53/L84,IF(L53&gt;0,1,0)))</f>
        <v>1.8819073203731414E-3</v>
      </c>
    </row>
    <row r="54" spans="1:13" s="55" customFormat="1" ht="15" customHeight="1" x14ac:dyDescent="0.25">
      <c r="A54" s="56" t="s">
        <v>40</v>
      </c>
      <c r="B54" s="115">
        <v>653144</v>
      </c>
      <c r="C54" s="59">
        <v>1</v>
      </c>
      <c r="D54" s="128">
        <v>0</v>
      </c>
      <c r="E54" s="54">
        <v>0</v>
      </c>
      <c r="F54" s="134">
        <f>F53+F52+F51+F50+F49</f>
        <v>653144</v>
      </c>
      <c r="G54" s="53">
        <f>IF(ISBLANK(F54),"  ",IF(F84&gt;0,F54/F84,IF(F54&gt;0,1,0)))</f>
        <v>1.6989541234420657E-3</v>
      </c>
      <c r="H54" s="115">
        <v>773742</v>
      </c>
      <c r="I54" s="59">
        <v>1</v>
      </c>
      <c r="J54" s="128">
        <v>0</v>
      </c>
      <c r="K54" s="54">
        <v>0</v>
      </c>
      <c r="L54" s="134">
        <f>L53+L52+L51+L50+L49</f>
        <v>773742</v>
      </c>
      <c r="M54" s="53">
        <f>IF(ISBLANK(L54),"  ",IF(L84&gt;0,L54/L84,IF(L54&gt;0,1,0)))</f>
        <v>1.8819073203731414E-3</v>
      </c>
    </row>
    <row r="55" spans="1:13" s="55" customFormat="1" ht="15" customHeight="1" x14ac:dyDescent="0.25">
      <c r="A55" s="60" t="s">
        <v>82</v>
      </c>
      <c r="B55" s="144">
        <v>0</v>
      </c>
      <c r="C55" s="59">
        <v>0</v>
      </c>
      <c r="D55" s="129">
        <v>0</v>
      </c>
      <c r="E55" s="54">
        <v>0</v>
      </c>
      <c r="F55" s="135">
        <f>D55+B55</f>
        <v>0</v>
      </c>
      <c r="G55" s="53">
        <f>IF(ISBLANK(F55),"  ",IF(F84&gt;0,F55/F84,IF(F55&gt;0,1,0)))</f>
        <v>0</v>
      </c>
      <c r="H55" s="144">
        <v>0</v>
      </c>
      <c r="I55" s="59">
        <v>0</v>
      </c>
      <c r="J55" s="129">
        <v>0</v>
      </c>
      <c r="K55" s="54">
        <v>0</v>
      </c>
      <c r="L55" s="135">
        <f>J55+H55</f>
        <v>0</v>
      </c>
      <c r="M55" s="53">
        <f>IF(ISBLANK(L55),"  ",IF(L84&gt;0,L55/L84,IF(L55&gt;0,1,0)))</f>
        <v>0</v>
      </c>
    </row>
    <row r="56" spans="1:13" ht="15" customHeight="1" x14ac:dyDescent="0.25">
      <c r="A56" s="9" t="s">
        <v>42</v>
      </c>
      <c r="B56" s="119"/>
      <c r="C56" s="61" t="s">
        <v>4</v>
      </c>
      <c r="D56" s="127"/>
      <c r="E56" s="62" t="s">
        <v>4</v>
      </c>
      <c r="F56" s="132"/>
      <c r="G56" s="63" t="s">
        <v>4</v>
      </c>
      <c r="H56" s="119"/>
      <c r="I56" s="61" t="s">
        <v>4</v>
      </c>
      <c r="J56" s="127"/>
      <c r="K56" s="62" t="s">
        <v>4</v>
      </c>
      <c r="L56" s="132"/>
      <c r="M56" s="63" t="s">
        <v>4</v>
      </c>
    </row>
    <row r="57" spans="1:13" ht="15" customHeight="1" x14ac:dyDescent="0.2">
      <c r="A57" s="7" t="s">
        <v>43</v>
      </c>
      <c r="B57" s="119">
        <v>0</v>
      </c>
      <c r="C57" s="35">
        <v>0</v>
      </c>
      <c r="D57" s="127">
        <v>0</v>
      </c>
      <c r="E57" s="36">
        <v>0</v>
      </c>
      <c r="F57" s="136">
        <f t="shared" ref="F57:F62" si="16">D57+B57</f>
        <v>0</v>
      </c>
      <c r="G57" s="37">
        <f>IF(ISBLANK(F57),"  ",IF(F84&gt;0,F57/F84,IF(F57&gt;0,1,0)))</f>
        <v>0</v>
      </c>
      <c r="H57" s="119">
        <v>0</v>
      </c>
      <c r="I57" s="35">
        <v>0</v>
      </c>
      <c r="J57" s="127">
        <v>0</v>
      </c>
      <c r="K57" s="36">
        <v>0</v>
      </c>
      <c r="L57" s="136">
        <f t="shared" ref="L57:L73" si="17">J57+H57</f>
        <v>0</v>
      </c>
      <c r="M57" s="37">
        <f>IF(ISBLANK(L57),"  ",IF(L84&gt;0,L57/L84,IF(L57&gt;0,1,0)))</f>
        <v>0</v>
      </c>
    </row>
    <row r="58" spans="1:13" ht="15" customHeight="1" x14ac:dyDescent="0.2">
      <c r="A58" s="25" t="s">
        <v>44</v>
      </c>
      <c r="B58" s="116">
        <v>0</v>
      </c>
      <c r="C58" s="39">
        <v>0</v>
      </c>
      <c r="D58" s="124">
        <v>0</v>
      </c>
      <c r="E58" s="40">
        <v>0</v>
      </c>
      <c r="F58" s="137">
        <f t="shared" si="16"/>
        <v>0</v>
      </c>
      <c r="G58" s="41">
        <f>IF(ISBLANK(F58),"  ",IF(F84&gt;0,F58/F84,IF(F58&gt;0,1,0)))</f>
        <v>0</v>
      </c>
      <c r="H58" s="116">
        <v>0</v>
      </c>
      <c r="I58" s="39">
        <v>0</v>
      </c>
      <c r="J58" s="124">
        <v>0</v>
      </c>
      <c r="K58" s="40">
        <v>0</v>
      </c>
      <c r="L58" s="137">
        <f t="shared" si="17"/>
        <v>0</v>
      </c>
      <c r="M58" s="41">
        <f>IF(ISBLANK(L58),"  ",IF(L84&gt;0,L58/L84,IF(L58&gt;0,1,0)))</f>
        <v>0</v>
      </c>
    </row>
    <row r="59" spans="1:13" ht="15" customHeight="1" x14ac:dyDescent="0.2">
      <c r="A59" s="64" t="s">
        <v>45</v>
      </c>
      <c r="B59" s="145">
        <v>0</v>
      </c>
      <c r="C59" s="39">
        <v>0</v>
      </c>
      <c r="D59" s="123">
        <v>0</v>
      </c>
      <c r="E59" s="40">
        <v>0</v>
      </c>
      <c r="F59" s="138">
        <f t="shared" si="16"/>
        <v>0</v>
      </c>
      <c r="G59" s="41">
        <f>IF(ISBLANK(F59),"  ",IF(F84&gt;0,F59/F84,IF(F59&gt;0,1,0)))</f>
        <v>0</v>
      </c>
      <c r="H59" s="145">
        <v>0</v>
      </c>
      <c r="I59" s="39">
        <v>0</v>
      </c>
      <c r="J59" s="123">
        <v>0</v>
      </c>
      <c r="K59" s="40">
        <v>0</v>
      </c>
      <c r="L59" s="138">
        <f t="shared" si="17"/>
        <v>0</v>
      </c>
      <c r="M59" s="41">
        <f>IF(ISBLANK(L59),"  ",IF(L84&gt;0,L59/L84,IF(L59&gt;0,1,0)))</f>
        <v>0</v>
      </c>
    </row>
    <row r="60" spans="1:13" ht="15" customHeight="1" x14ac:dyDescent="0.2">
      <c r="A60" s="64" t="s">
        <v>46</v>
      </c>
      <c r="B60" s="145">
        <v>0</v>
      </c>
      <c r="C60" s="39">
        <v>0</v>
      </c>
      <c r="D60" s="123">
        <v>0</v>
      </c>
      <c r="E60" s="40">
        <v>0</v>
      </c>
      <c r="F60" s="138">
        <f t="shared" si="16"/>
        <v>0</v>
      </c>
      <c r="G60" s="41">
        <f>IF(ISBLANK(F60),"  ",IF(F84&gt;0,F60/F84,IF(F60&gt;0,1,0)))</f>
        <v>0</v>
      </c>
      <c r="H60" s="145">
        <v>0</v>
      </c>
      <c r="I60" s="39">
        <v>0</v>
      </c>
      <c r="J60" s="123">
        <v>0</v>
      </c>
      <c r="K60" s="40">
        <v>0</v>
      </c>
      <c r="L60" s="138">
        <f t="shared" si="17"/>
        <v>0</v>
      </c>
      <c r="M60" s="41">
        <f>IF(ISBLANK(L60),"  ",IF(L84&gt;0,L60/L84,IF(L60&gt;0,1,0)))</f>
        <v>0</v>
      </c>
    </row>
    <row r="61" spans="1:13" ht="15" customHeight="1" x14ac:dyDescent="0.2">
      <c r="A61" s="64" t="s">
        <v>47</v>
      </c>
      <c r="B61" s="145">
        <v>0</v>
      </c>
      <c r="C61" s="39">
        <v>0</v>
      </c>
      <c r="D61" s="123">
        <v>0</v>
      </c>
      <c r="E61" s="40">
        <v>0</v>
      </c>
      <c r="F61" s="138">
        <f t="shared" si="16"/>
        <v>0</v>
      </c>
      <c r="G61" s="41">
        <f>IF(ISBLANK(F61),"  ",IF(F84&gt;0,F61/F84,IF(F61&gt;0,1,0)))</f>
        <v>0</v>
      </c>
      <c r="H61" s="145">
        <v>0</v>
      </c>
      <c r="I61" s="39">
        <v>0</v>
      </c>
      <c r="J61" s="123">
        <v>0</v>
      </c>
      <c r="K61" s="40">
        <v>0</v>
      </c>
      <c r="L61" s="138">
        <f t="shared" si="17"/>
        <v>0</v>
      </c>
      <c r="M61" s="41">
        <f>IF(ISBLANK(L61),"  ",IF(L84&gt;0,L61/L84,IF(L61&gt;0,1,0)))</f>
        <v>0</v>
      </c>
    </row>
    <row r="62" spans="1:13" ht="15" customHeight="1" x14ac:dyDescent="0.2">
      <c r="A62" s="25" t="s">
        <v>48</v>
      </c>
      <c r="B62" s="116">
        <v>0</v>
      </c>
      <c r="C62" s="39">
        <v>0</v>
      </c>
      <c r="D62" s="124">
        <v>0</v>
      </c>
      <c r="E62" s="40">
        <v>0</v>
      </c>
      <c r="F62" s="137">
        <f t="shared" si="16"/>
        <v>0</v>
      </c>
      <c r="G62" s="41">
        <f>IF(ISBLANK(F62),"  ",IF(F84&gt;0,F62/F84,IF(F62&gt;0,1,0)))</f>
        <v>0</v>
      </c>
      <c r="H62" s="116">
        <v>0</v>
      </c>
      <c r="I62" s="39">
        <v>0</v>
      </c>
      <c r="J62" s="124">
        <v>0</v>
      </c>
      <c r="K62" s="40">
        <v>0</v>
      </c>
      <c r="L62" s="137">
        <f t="shared" si="17"/>
        <v>0</v>
      </c>
      <c r="M62" s="41">
        <f>IF(ISBLANK(L62),"  ",IF(L84&gt;0,L62/L84,IF(L62&gt;0,1,0)))</f>
        <v>0</v>
      </c>
    </row>
    <row r="63" spans="1:13" s="55" customFormat="1" ht="15" customHeight="1" x14ac:dyDescent="0.25">
      <c r="A63" s="60" t="s">
        <v>49</v>
      </c>
      <c r="B63" s="146">
        <v>0</v>
      </c>
      <c r="C63" s="59">
        <v>0</v>
      </c>
      <c r="D63" s="128">
        <v>0</v>
      </c>
      <c r="E63" s="54">
        <v>0</v>
      </c>
      <c r="F63" s="139">
        <f>F62+F60+F59+F58+F57+F61</f>
        <v>0</v>
      </c>
      <c r="G63" s="53">
        <f>IF(ISBLANK(F63),"  ",IF(F84&gt;0,F63/F84,IF(F63&gt;0,1,0)))</f>
        <v>0</v>
      </c>
      <c r="H63" s="146">
        <v>0</v>
      </c>
      <c r="I63" s="59">
        <v>0</v>
      </c>
      <c r="J63" s="128">
        <v>0</v>
      </c>
      <c r="K63" s="54">
        <v>0</v>
      </c>
      <c r="L63" s="137">
        <f t="shared" si="17"/>
        <v>0</v>
      </c>
      <c r="M63" s="53">
        <f>IF(ISBLANK(L63),"  ",IF(L84&gt;0,L63/L84,IF(L63&gt;0,1,0)))</f>
        <v>0</v>
      </c>
    </row>
    <row r="64" spans="1:13" ht="15" customHeight="1" x14ac:dyDescent="0.2">
      <c r="A64" s="34" t="s">
        <v>50</v>
      </c>
      <c r="B64" s="147">
        <v>0</v>
      </c>
      <c r="C64" s="39">
        <v>0</v>
      </c>
      <c r="D64" s="148">
        <v>0</v>
      </c>
      <c r="E64" s="40">
        <v>0</v>
      </c>
      <c r="F64" s="140">
        <f t="shared" ref="F64:F73" si="18">D64+B64</f>
        <v>0</v>
      </c>
      <c r="G64" s="41">
        <f>IF(ISBLANK(F64),"  ",IF(F84&gt;0,F64/F84,IF(F64&gt;0,1,0)))</f>
        <v>0</v>
      </c>
      <c r="H64" s="147">
        <v>0</v>
      </c>
      <c r="I64" s="39">
        <v>0</v>
      </c>
      <c r="J64" s="148">
        <v>0</v>
      </c>
      <c r="K64" s="40">
        <v>0</v>
      </c>
      <c r="L64" s="140">
        <f t="shared" si="17"/>
        <v>0</v>
      </c>
      <c r="M64" s="41">
        <f>IF(ISBLANK(L64),"  ",IF(L84&gt;0,L64/L84,IF(L64&gt;0,1,0)))</f>
        <v>0</v>
      </c>
    </row>
    <row r="65" spans="1:13" ht="15" customHeight="1" x14ac:dyDescent="0.2">
      <c r="A65" s="65" t="s">
        <v>51</v>
      </c>
      <c r="B65" s="114">
        <v>0</v>
      </c>
      <c r="C65" s="39">
        <v>0</v>
      </c>
      <c r="D65" s="124">
        <v>0</v>
      </c>
      <c r="E65" s="40">
        <v>0</v>
      </c>
      <c r="F65" s="133">
        <f t="shared" si="18"/>
        <v>0</v>
      </c>
      <c r="G65" s="41">
        <f>IF(ISBLANK(F65),"  ",IF(F84&gt;0,F65/F84,IF(F65&gt;0,1,0)))</f>
        <v>0</v>
      </c>
      <c r="H65" s="114">
        <v>0</v>
      </c>
      <c r="I65" s="39">
        <v>0</v>
      </c>
      <c r="J65" s="124">
        <v>0</v>
      </c>
      <c r="K65" s="40">
        <v>0</v>
      </c>
      <c r="L65" s="133">
        <f t="shared" si="17"/>
        <v>0</v>
      </c>
      <c r="M65" s="41">
        <f>IF(ISBLANK(L65),"  ",IF(L84&gt;0,L65/L84,IF(L65&gt;0,1,0)))</f>
        <v>0</v>
      </c>
    </row>
    <row r="66" spans="1:13" ht="15" customHeight="1" x14ac:dyDescent="0.2">
      <c r="A66" s="7" t="s">
        <v>52</v>
      </c>
      <c r="B66" s="114">
        <v>0</v>
      </c>
      <c r="C66" s="39">
        <v>0</v>
      </c>
      <c r="D66" s="124">
        <v>0</v>
      </c>
      <c r="E66" s="40">
        <v>0</v>
      </c>
      <c r="F66" s="133">
        <f t="shared" si="18"/>
        <v>0</v>
      </c>
      <c r="G66" s="41">
        <f>IF(ISBLANK(F66),"  ",IF(F84&gt;0,F66/F84,IF(F66&gt;0,1,0)))</f>
        <v>0</v>
      </c>
      <c r="H66" s="114">
        <v>0</v>
      </c>
      <c r="I66" s="39">
        <v>0</v>
      </c>
      <c r="J66" s="124">
        <v>0</v>
      </c>
      <c r="K66" s="40">
        <v>0</v>
      </c>
      <c r="L66" s="133">
        <f t="shared" si="17"/>
        <v>0</v>
      </c>
      <c r="M66" s="41">
        <f>IF(ISBLANK(L66),"  ",IF(L84&gt;0,L66/L84,IF(L66&gt;0,1,0)))</f>
        <v>0</v>
      </c>
    </row>
    <row r="67" spans="1:13" ht="15" customHeight="1" x14ac:dyDescent="0.2">
      <c r="A67" s="58" t="s">
        <v>53</v>
      </c>
      <c r="B67" s="114">
        <v>0</v>
      </c>
      <c r="C67" s="39">
        <v>0</v>
      </c>
      <c r="D67" s="124">
        <v>0</v>
      </c>
      <c r="E67" s="40">
        <v>0</v>
      </c>
      <c r="F67" s="133">
        <f t="shared" si="18"/>
        <v>0</v>
      </c>
      <c r="G67" s="41">
        <f>IF(ISBLANK(F67),"  ",IF(F84&gt;0,F67/F84,IF(F67&gt;0,1,0)))</f>
        <v>0</v>
      </c>
      <c r="H67" s="114">
        <v>0</v>
      </c>
      <c r="I67" s="39">
        <v>0</v>
      </c>
      <c r="J67" s="124">
        <v>0</v>
      </c>
      <c r="K67" s="40">
        <v>0</v>
      </c>
      <c r="L67" s="133">
        <f t="shared" si="17"/>
        <v>0</v>
      </c>
      <c r="M67" s="41">
        <f>IF(ISBLANK(L67),"  ",IF(L84&gt;0,L67/L84,IF(L67&gt;0,1,0)))</f>
        <v>0</v>
      </c>
    </row>
    <row r="68" spans="1:13" ht="15" customHeight="1" x14ac:dyDescent="0.2">
      <c r="A68" s="65" t="s">
        <v>54</v>
      </c>
      <c r="B68" s="114">
        <v>0</v>
      </c>
      <c r="C68" s="39">
        <v>0</v>
      </c>
      <c r="D68" s="124">
        <v>0</v>
      </c>
      <c r="E68" s="40">
        <v>0</v>
      </c>
      <c r="F68" s="133">
        <f t="shared" si="18"/>
        <v>0</v>
      </c>
      <c r="G68" s="41">
        <f>IF(ISBLANK(F68),"  ",IF(F84&gt;0,F68/F84,IF(F68&gt;0,1,0)))</f>
        <v>0</v>
      </c>
      <c r="H68" s="114">
        <v>0</v>
      </c>
      <c r="I68" s="39">
        <v>0</v>
      </c>
      <c r="J68" s="124">
        <v>0</v>
      </c>
      <c r="K68" s="40">
        <v>0</v>
      </c>
      <c r="L68" s="133">
        <f t="shared" si="17"/>
        <v>0</v>
      </c>
      <c r="M68" s="41">
        <f>IF(ISBLANK(L68),"  ",IF(L84&gt;0,L68/L84,IF(L68&gt;0,1,0)))</f>
        <v>0</v>
      </c>
    </row>
    <row r="69" spans="1:13" ht="15" customHeight="1" x14ac:dyDescent="0.2">
      <c r="A69" s="65" t="s">
        <v>55</v>
      </c>
      <c r="B69" s="114">
        <v>0</v>
      </c>
      <c r="C69" s="39">
        <v>0</v>
      </c>
      <c r="D69" s="124">
        <v>0</v>
      </c>
      <c r="E69" s="40">
        <v>0</v>
      </c>
      <c r="F69" s="133">
        <f t="shared" si="18"/>
        <v>0</v>
      </c>
      <c r="G69" s="41">
        <f>IF(ISBLANK(F69),"  ",IF(F84&gt;0,F69/F84,IF(F69&gt;0,1,0)))</f>
        <v>0</v>
      </c>
      <c r="H69" s="114">
        <v>0</v>
      </c>
      <c r="I69" s="39">
        <v>0</v>
      </c>
      <c r="J69" s="124">
        <v>0</v>
      </c>
      <c r="K69" s="40">
        <v>0</v>
      </c>
      <c r="L69" s="133">
        <f t="shared" si="17"/>
        <v>0</v>
      </c>
      <c r="M69" s="41">
        <f>IF(ISBLANK(L69),"  ",IF(L84&gt;0,L69/L84,IF(L69&gt;0,1,0)))</f>
        <v>0</v>
      </c>
    </row>
    <row r="70" spans="1:13" ht="15" customHeight="1" x14ac:dyDescent="0.2">
      <c r="A70" s="34" t="s">
        <v>56</v>
      </c>
      <c r="B70" s="114">
        <v>0</v>
      </c>
      <c r="C70" s="39">
        <v>0</v>
      </c>
      <c r="D70" s="124">
        <v>0</v>
      </c>
      <c r="E70" s="40">
        <v>0</v>
      </c>
      <c r="F70" s="133">
        <f t="shared" si="18"/>
        <v>0</v>
      </c>
      <c r="G70" s="41">
        <f>IF(ISBLANK(F70),"  ",IF(F84&gt;0,F70/F84,IF(F70&gt;0,1,0)))</f>
        <v>0</v>
      </c>
      <c r="H70" s="114">
        <v>0</v>
      </c>
      <c r="I70" s="39">
        <v>0</v>
      </c>
      <c r="J70" s="124">
        <v>0</v>
      </c>
      <c r="K70" s="40">
        <v>0</v>
      </c>
      <c r="L70" s="133">
        <f t="shared" si="17"/>
        <v>0</v>
      </c>
      <c r="M70" s="41">
        <f>IF(ISBLANK(L70),"  ",IF(L84&gt;0,L70/L84,IF(L70&gt;0,1,0)))</f>
        <v>0</v>
      </c>
    </row>
    <row r="71" spans="1:13" ht="15" customHeight="1" x14ac:dyDescent="0.2">
      <c r="A71" s="34" t="s">
        <v>57</v>
      </c>
      <c r="B71" s="114">
        <v>0</v>
      </c>
      <c r="C71" s="39">
        <v>0</v>
      </c>
      <c r="D71" s="124">
        <v>0</v>
      </c>
      <c r="E71" s="40">
        <v>0</v>
      </c>
      <c r="F71" s="133">
        <f t="shared" si="18"/>
        <v>0</v>
      </c>
      <c r="G71" s="41">
        <f>IF(ISBLANK(F71),"  ",IF(F84&gt;0,F71/F84,IF(F71&gt;0,1,0)))</f>
        <v>0</v>
      </c>
      <c r="H71" s="114">
        <v>0</v>
      </c>
      <c r="I71" s="39">
        <v>0</v>
      </c>
      <c r="J71" s="124">
        <v>0</v>
      </c>
      <c r="K71" s="40">
        <v>0</v>
      </c>
      <c r="L71" s="133">
        <f t="shared" si="17"/>
        <v>0</v>
      </c>
      <c r="M71" s="41">
        <f>IF(ISBLANK(L71),"  ",IF(L84&gt;0,L71/L84,IF(L71&gt;0,1,0)))</f>
        <v>0</v>
      </c>
    </row>
    <row r="72" spans="1:13" ht="15" customHeight="1" x14ac:dyDescent="0.2">
      <c r="A72" s="7" t="s">
        <v>58</v>
      </c>
      <c r="B72" s="114">
        <v>0</v>
      </c>
      <c r="C72" s="39">
        <v>0</v>
      </c>
      <c r="D72" s="124">
        <v>0</v>
      </c>
      <c r="E72" s="40">
        <v>0</v>
      </c>
      <c r="F72" s="133">
        <f t="shared" si="18"/>
        <v>0</v>
      </c>
      <c r="G72" s="41">
        <f>IF(ISBLANK(F72),"  ",IF(F84&gt;0,F72/F84,IF(F72&gt;0,1,0)))</f>
        <v>0</v>
      </c>
      <c r="H72" s="114">
        <v>0</v>
      </c>
      <c r="I72" s="39">
        <v>0</v>
      </c>
      <c r="J72" s="124">
        <v>0</v>
      </c>
      <c r="K72" s="40">
        <v>0</v>
      </c>
      <c r="L72" s="133">
        <f t="shared" si="17"/>
        <v>0</v>
      </c>
      <c r="M72" s="41">
        <f>IF(ISBLANK(L72),"  ",IF(L84&gt;0,L72/L84,IF(L72&gt;0,1,0)))</f>
        <v>0</v>
      </c>
    </row>
    <row r="73" spans="1:13" ht="15" customHeight="1" x14ac:dyDescent="0.2">
      <c r="A73" s="58" t="s">
        <v>59</v>
      </c>
      <c r="B73" s="114">
        <v>0</v>
      </c>
      <c r="C73" s="39">
        <v>0</v>
      </c>
      <c r="D73" s="124">
        <v>0</v>
      </c>
      <c r="E73" s="40">
        <v>0</v>
      </c>
      <c r="F73" s="133">
        <f t="shared" si="18"/>
        <v>0</v>
      </c>
      <c r="G73" s="41">
        <f>IF(ISBLANK(F73),"  ",IF(F84&gt;0,F73/F84,IF(F73&gt;0,1,0)))</f>
        <v>0</v>
      </c>
      <c r="H73" s="114">
        <v>0</v>
      </c>
      <c r="I73" s="39">
        <v>0</v>
      </c>
      <c r="J73" s="124">
        <v>0</v>
      </c>
      <c r="K73" s="40">
        <v>0</v>
      </c>
      <c r="L73" s="133">
        <f t="shared" si="17"/>
        <v>0</v>
      </c>
      <c r="M73" s="41">
        <f>IF(ISBLANK(L73),"  ",IF(L84&gt;0,L73/L84,IF(L73&gt;0,1,0)))</f>
        <v>0</v>
      </c>
    </row>
    <row r="74" spans="1:13" ht="15" customHeight="1" x14ac:dyDescent="0.2">
      <c r="A74" s="34" t="s">
        <v>186</v>
      </c>
      <c r="B74" s="114">
        <v>0</v>
      </c>
      <c r="C74" s="39">
        <v>0</v>
      </c>
      <c r="D74" s="124">
        <v>0</v>
      </c>
      <c r="E74" s="40">
        <v>0</v>
      </c>
      <c r="F74" s="133">
        <f t="shared" ref="F74" si="19">D74+B74</f>
        <v>0</v>
      </c>
      <c r="G74" s="41">
        <f>IF(ISBLANK(F74),"  ",IF(F85&gt;0,F74/F85,IF(F74&gt;0,1,0)))</f>
        <v>0</v>
      </c>
      <c r="H74" s="114">
        <v>0</v>
      </c>
      <c r="I74" s="39">
        <v>0</v>
      </c>
      <c r="J74" s="124">
        <v>0</v>
      </c>
      <c r="K74" s="40">
        <v>0</v>
      </c>
      <c r="L74" s="133">
        <f t="shared" ref="L74" si="20">J74+H74</f>
        <v>0</v>
      </c>
      <c r="M74" s="41">
        <f>IF(ISBLANK(L74),"  ",IF(L85&gt;0,L74/L85,IF(L74&gt;0,1,0)))</f>
        <v>0</v>
      </c>
    </row>
    <row r="75" spans="1:13" s="55" customFormat="1" ht="15" customHeight="1" x14ac:dyDescent="0.25">
      <c r="A75" s="66" t="s">
        <v>60</v>
      </c>
      <c r="B75" s="115">
        <v>0</v>
      </c>
      <c r="C75" s="59">
        <v>0</v>
      </c>
      <c r="D75" s="128">
        <v>0</v>
      </c>
      <c r="E75" s="54">
        <v>0</v>
      </c>
      <c r="F75" s="115">
        <f>F74+F73+F72+F71+F70+F69+F68+F67+F66+F65+F64+F63</f>
        <v>0</v>
      </c>
      <c r="G75" s="53">
        <f>IF(ISBLANK(F75),"  ",IF(F84&gt;0,F75/F84,IF(F75&gt;0,1,0)))</f>
        <v>0</v>
      </c>
      <c r="H75" s="115">
        <v>0</v>
      </c>
      <c r="I75" s="59">
        <v>0</v>
      </c>
      <c r="J75" s="128">
        <v>0</v>
      </c>
      <c r="K75" s="54">
        <v>0</v>
      </c>
      <c r="L75" s="115">
        <f>L74+L73+L72+L71+L70+L69+L68+L67+L66+L65+L64+L63</f>
        <v>0</v>
      </c>
      <c r="M75" s="53">
        <f>IF(ISBLANK(L75),"  ",IF(L84&gt;0,L75/L84,IF(L75&gt;0,1,0)))</f>
        <v>0</v>
      </c>
    </row>
    <row r="76" spans="1:13" ht="15" customHeight="1" x14ac:dyDescent="0.25">
      <c r="A76" s="9" t="s">
        <v>61</v>
      </c>
      <c r="B76" s="116"/>
      <c r="C76" s="48" t="s">
        <v>4</v>
      </c>
      <c r="D76" s="124"/>
      <c r="E76" s="49" t="s">
        <v>10</v>
      </c>
      <c r="F76" s="133"/>
      <c r="G76" s="50" t="s">
        <v>4</v>
      </c>
      <c r="H76" s="116"/>
      <c r="I76" s="48" t="s">
        <v>4</v>
      </c>
      <c r="J76" s="124"/>
      <c r="K76" s="49" t="s">
        <v>4</v>
      </c>
      <c r="L76" s="133"/>
      <c r="M76" s="50" t="s">
        <v>4</v>
      </c>
    </row>
    <row r="77" spans="1:13" ht="15" customHeight="1" x14ac:dyDescent="0.2">
      <c r="A77" s="7" t="s">
        <v>62</v>
      </c>
      <c r="B77" s="142">
        <v>0</v>
      </c>
      <c r="C77" s="35">
        <v>0</v>
      </c>
      <c r="D77" s="127">
        <v>0</v>
      </c>
      <c r="E77" s="36">
        <v>0</v>
      </c>
      <c r="F77" s="132">
        <f>D77+B77</f>
        <v>0</v>
      </c>
      <c r="G77" s="37">
        <f>IF(ISBLANK(F77),"  ",IF(F84&gt;0,F77/F84,IF(F77&gt;0,1,0)))</f>
        <v>0</v>
      </c>
      <c r="H77" s="142">
        <v>0</v>
      </c>
      <c r="I77" s="35">
        <v>0</v>
      </c>
      <c r="J77" s="127">
        <v>0</v>
      </c>
      <c r="K77" s="36">
        <v>0</v>
      </c>
      <c r="L77" s="132">
        <f>J77+H77</f>
        <v>0</v>
      </c>
      <c r="M77" s="37">
        <f>IF(ISBLANK(L77),"  ",IF(L84&gt;0,L77/L84,IF(L77&gt;0,1,0)))</f>
        <v>0</v>
      </c>
    </row>
    <row r="78" spans="1:13" ht="15" customHeight="1" x14ac:dyDescent="0.2">
      <c r="A78" s="25" t="s">
        <v>63</v>
      </c>
      <c r="B78" s="114">
        <v>0</v>
      </c>
      <c r="C78" s="39">
        <v>0</v>
      </c>
      <c r="D78" s="124">
        <v>0</v>
      </c>
      <c r="E78" s="40">
        <v>0</v>
      </c>
      <c r="F78" s="133">
        <f>D78+B78</f>
        <v>0</v>
      </c>
      <c r="G78" s="41">
        <f>IF(ISBLANK(F78),"  ",IF(F84&gt;0,F78/F84,IF(F78&gt;0,1,0)))</f>
        <v>0</v>
      </c>
      <c r="H78" s="114">
        <v>0</v>
      </c>
      <c r="I78" s="39">
        <v>0</v>
      </c>
      <c r="J78" s="124">
        <v>0</v>
      </c>
      <c r="K78" s="40">
        <v>0</v>
      </c>
      <c r="L78" s="133">
        <f>J78+H78</f>
        <v>0</v>
      </c>
      <c r="M78" s="41">
        <f>IF(ISBLANK(L78),"  ",IF(L84&gt;0,L78/L84,IF(L78&gt;0,1,0)))</f>
        <v>0</v>
      </c>
    </row>
    <row r="79" spans="1:13" ht="15" customHeight="1" x14ac:dyDescent="0.25">
      <c r="A79" s="56" t="s">
        <v>64</v>
      </c>
      <c r="B79" s="116"/>
      <c r="C79" s="48" t="s">
        <v>4</v>
      </c>
      <c r="D79" s="124"/>
      <c r="E79" s="49" t="s">
        <v>10</v>
      </c>
      <c r="F79" s="133"/>
      <c r="G79" s="50" t="s">
        <v>4</v>
      </c>
      <c r="H79" s="116"/>
      <c r="I79" s="48" t="s">
        <v>4</v>
      </c>
      <c r="J79" s="124"/>
      <c r="K79" s="49" t="s">
        <v>4</v>
      </c>
      <c r="L79" s="133"/>
      <c r="M79" s="50" t="s">
        <v>4</v>
      </c>
    </row>
    <row r="80" spans="1:13" ht="15" customHeight="1" x14ac:dyDescent="0.2">
      <c r="A80" s="7" t="s">
        <v>65</v>
      </c>
      <c r="B80" s="142">
        <v>0</v>
      </c>
      <c r="C80" s="35">
        <v>0</v>
      </c>
      <c r="D80" s="127">
        <v>0</v>
      </c>
      <c r="E80" s="36">
        <v>0</v>
      </c>
      <c r="F80" s="132">
        <f>D80+B80</f>
        <v>0</v>
      </c>
      <c r="G80" s="37">
        <f>IF(ISBLANK(F80),"  ",IF(F84&gt;0,F80/F84,IF(F80&gt;0,1,0)))</f>
        <v>0</v>
      </c>
      <c r="H80" s="142">
        <v>0</v>
      </c>
      <c r="I80" s="35">
        <v>0</v>
      </c>
      <c r="J80" s="127">
        <v>0</v>
      </c>
      <c r="K80" s="36">
        <v>0</v>
      </c>
      <c r="L80" s="132">
        <f>J80+H80</f>
        <v>0</v>
      </c>
      <c r="M80" s="37">
        <f>IF(ISBLANK(L80),"  ",IF(L84&gt;0,L80/L84,IF(L80&gt;0,1,0)))</f>
        <v>0</v>
      </c>
    </row>
    <row r="81" spans="1:13" ht="15" customHeight="1" x14ac:dyDescent="0.2">
      <c r="A81" s="25" t="s">
        <v>66</v>
      </c>
      <c r="B81" s="114">
        <v>2383219</v>
      </c>
      <c r="C81" s="39">
        <v>1</v>
      </c>
      <c r="D81" s="124">
        <v>0</v>
      </c>
      <c r="E81" s="40">
        <v>0</v>
      </c>
      <c r="F81" s="133">
        <f>D81+B81</f>
        <v>2383219</v>
      </c>
      <c r="G81" s="41">
        <f>IF(ISBLANK(F81),"  ",IF(F84&gt;0,F81/F84,IF(F81&gt;0,1,0)))</f>
        <v>6.1992144873343038E-3</v>
      </c>
      <c r="H81" s="114">
        <v>8875168</v>
      </c>
      <c r="I81" s="39">
        <v>1</v>
      </c>
      <c r="J81" s="124">
        <v>0</v>
      </c>
      <c r="K81" s="40">
        <v>0</v>
      </c>
      <c r="L81" s="133">
        <f>J81+H81</f>
        <v>8875168</v>
      </c>
      <c r="M81" s="41">
        <f>IF(ISBLANK(L81),"  ",IF(L84&gt;0,L81/L84,IF(L81&gt;0,1,0)))</f>
        <v>2.1586321575850158E-2</v>
      </c>
    </row>
    <row r="82" spans="1:13" s="55" customFormat="1" ht="15" customHeight="1" x14ac:dyDescent="0.25">
      <c r="A82" s="56" t="s">
        <v>67</v>
      </c>
      <c r="B82" s="120">
        <v>2383219</v>
      </c>
      <c r="C82" s="59">
        <v>1</v>
      </c>
      <c r="D82" s="129">
        <v>0</v>
      </c>
      <c r="E82" s="54">
        <v>0</v>
      </c>
      <c r="F82" s="134">
        <f>F81+F80+F79+F78+F77</f>
        <v>2383219</v>
      </c>
      <c r="G82" s="53">
        <f>IF(ISBLANK(F82),"  ",IF(F84&gt;0,F82/F84,IF(F82&gt;0,1,0)))</f>
        <v>6.1992144873343038E-3</v>
      </c>
      <c r="H82" s="120">
        <v>8875168</v>
      </c>
      <c r="I82" s="59">
        <v>1</v>
      </c>
      <c r="J82" s="129">
        <v>0</v>
      </c>
      <c r="K82" s="54">
        <v>0</v>
      </c>
      <c r="L82" s="134">
        <f>L81+L80+L79+L78+L77</f>
        <v>8875168</v>
      </c>
      <c r="M82" s="53">
        <f>IF(ISBLANK(L82),"  ",IF(L84&gt;0,L82/L84,IF(L82&gt;0,1,0)))</f>
        <v>2.1586321575850158E-2</v>
      </c>
    </row>
    <row r="83" spans="1:13" s="55" customFormat="1" ht="15" customHeight="1" x14ac:dyDescent="0.25">
      <c r="A83" s="56" t="s">
        <v>68</v>
      </c>
      <c r="B83" s="120">
        <v>0</v>
      </c>
      <c r="C83" s="59">
        <v>0</v>
      </c>
      <c r="D83" s="129">
        <v>0</v>
      </c>
      <c r="E83" s="54">
        <v>0</v>
      </c>
      <c r="F83" s="141">
        <f>D83+B83</f>
        <v>0</v>
      </c>
      <c r="G83" s="53">
        <f>IF(ISBLANK(F83),"  ",IF(F84&gt;0,F83/F84,IF(F83&gt;0,1,0)))</f>
        <v>0</v>
      </c>
      <c r="H83" s="120">
        <v>0</v>
      </c>
      <c r="I83" s="59">
        <v>0</v>
      </c>
      <c r="J83" s="129">
        <v>0</v>
      </c>
      <c r="K83" s="54">
        <v>0</v>
      </c>
      <c r="L83" s="141">
        <f>J83+H83</f>
        <v>0</v>
      </c>
      <c r="M83" s="53">
        <f>IF(ISBLANK(L83),"  ",IF(L84&gt;0,L83/L84,IF(L83&gt;0,1,0)))</f>
        <v>0</v>
      </c>
    </row>
    <row r="84" spans="1:13" s="55" customFormat="1" ht="15" customHeight="1" thickBot="1" x14ac:dyDescent="0.3">
      <c r="A84" s="67" t="s">
        <v>69</v>
      </c>
      <c r="B84" s="121">
        <v>384438868</v>
      </c>
      <c r="C84" s="68">
        <v>1</v>
      </c>
      <c r="D84" s="121">
        <v>0</v>
      </c>
      <c r="E84" s="69">
        <v>0</v>
      </c>
      <c r="F84" s="121">
        <f>F82+F75+F54+F47+F55+F83</f>
        <v>384438868</v>
      </c>
      <c r="G84" s="70">
        <f>IF(ISBLANK(F84),"  ",IF(F84&gt;0,F84/F84,IF(F84&gt;0,1,0)))</f>
        <v>1</v>
      </c>
      <c r="H84" s="121">
        <v>411147771</v>
      </c>
      <c r="I84" s="68">
        <v>1</v>
      </c>
      <c r="J84" s="121">
        <v>0</v>
      </c>
      <c r="K84" s="69">
        <v>0</v>
      </c>
      <c r="L84" s="121">
        <f>L82+L75+L54+L47+L55+L83</f>
        <v>411147771</v>
      </c>
      <c r="M84" s="70">
        <f>IF(ISBLANK(L84),"  ",IF(L84&gt;0,L84/L84,IF(L84&gt;0,1,0)))</f>
        <v>1</v>
      </c>
    </row>
    <row r="85" spans="1:13" ht="10.9" customHeight="1" thickTop="1" x14ac:dyDescent="0.2"/>
    <row r="86" spans="1:13" ht="40.15" customHeight="1" x14ac:dyDescent="0.2">
      <c r="A86" s="2" t="s">
        <v>4</v>
      </c>
      <c r="B86" s="77">
        <v>0</v>
      </c>
      <c r="F86" s="77"/>
      <c r="H86" s="77">
        <v>0</v>
      </c>
    </row>
    <row r="87" spans="1:13" x14ac:dyDescent="0.2">
      <c r="A87" s="2" t="s">
        <v>70</v>
      </c>
    </row>
  </sheetData>
  <hyperlinks>
    <hyperlink ref="O2" location="Home!A1" tooltip="Home" display="Home" xr:uid="{00000000-0004-0000-0A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8" tint="0.79998168889431442"/>
  </sheetPr>
  <dimension ref="A1:O87"/>
  <sheetViews>
    <sheetView zoomScale="75" zoomScaleNormal="75" workbookViewId="0">
      <pane xSplit="1" ySplit="10" topLeftCell="B11" activePane="bottomRight" state="frozen"/>
      <selection activeCell="B36" sqref="B36:M37"/>
      <selection pane="topRight" activeCell="B36" sqref="B36:M37"/>
      <selection pane="bottomLeft" activeCell="B36" sqref="B36:M37"/>
      <selection pane="bottomRight" activeCell="A37" sqref="A37:XFD37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97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190</v>
      </c>
      <c r="C6" s="11"/>
      <c r="D6" s="12"/>
      <c r="E6" s="11"/>
      <c r="F6" s="12"/>
      <c r="G6" s="13"/>
      <c r="H6" s="10" t="s">
        <v>191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f>ULSBoard!B13+Grambling!B13+LATech!B13+McNeese!B13+Nicholls!B13+NwSU!B13+SLU!B13+ULL!B13+ULM!B13+UNO!B13</f>
        <v>328495727</v>
      </c>
      <c r="C13" s="35">
        <f t="shared" ref="C13:C84" si="0">IF(ISBLANK(B13),"  ",IF(F13&gt;0,B13/F13,IF(B13&gt;0,1,0)))</f>
        <v>1</v>
      </c>
      <c r="D13" s="122">
        <f>ULSBoard!D13+Grambling!D13+LATech!D13+McNeese!D13+Nicholls!D13+NwSU!D13+SLU!D13+ULL!D13+ULM!D13+UNO!D13</f>
        <v>0</v>
      </c>
      <c r="E13" s="36">
        <f>IF(ISBLANK(D13),"  ",IF(F13&gt;0,D13/F13,IF(D13&gt;0,1,0)))</f>
        <v>0</v>
      </c>
      <c r="F13" s="130">
        <f>D13+B13</f>
        <v>328495727</v>
      </c>
      <c r="G13" s="37">
        <f>IF(ISBLANK(F13),"  ",IF(F84&gt;0,F13/F84,IF(F13&gt;0,1,0)))</f>
        <v>0.17497947509987871</v>
      </c>
      <c r="H13" s="112">
        <f>ULSBoard!H13+Grambling!H13+LATech!H13+McNeese!H13+Nicholls!H13+NwSU!H13+SLU!H13+ULL!H13+ULM!H13+UNO!H13</f>
        <v>300035965</v>
      </c>
      <c r="I13" s="35">
        <f>IF(ISBLANK(H13),"  ",IF(L13&gt;0,H13/L13,IF(H13&gt;0,1,0)))</f>
        <v>1</v>
      </c>
      <c r="J13" s="122">
        <f>ULSBoard!J13+Grambling!J13+LATech!J13+McNeese!J13+Nicholls!J13+NwSU!J13+SLU!J13+ULL!J13+ULM!J13+UNO!J13</f>
        <v>0</v>
      </c>
      <c r="K13" s="36">
        <f>IF(ISBLANK(J13),"  ",IF(L13&gt;0,J13/L13,IF(J13&gt;0,1,0)))</f>
        <v>0</v>
      </c>
      <c r="L13" s="130">
        <f t="shared" ref="L13:L34" si="1">J13+H13</f>
        <v>300035965</v>
      </c>
      <c r="M13" s="38">
        <f>IF(ISBLANK(L13),"  ",IF(L84&gt;0,L13/L84,IF(L13&gt;0,1,0)))</f>
        <v>0.15729220986376535</v>
      </c>
    </row>
    <row r="14" spans="1:15" ht="15" customHeight="1" x14ac:dyDescent="0.2">
      <c r="A14" s="7" t="s">
        <v>13</v>
      </c>
      <c r="B14" s="112">
        <f>ULSBoard!B14+Grambling!B14+LATech!B14+McNeese!B14+Nicholls!B14+NwSU!B14+SLU!B14+ULL!B14+ULM!B14+UNO!B14</f>
        <v>0</v>
      </c>
      <c r="C14" s="39">
        <f t="shared" si="0"/>
        <v>0</v>
      </c>
      <c r="D14" s="122">
        <f>ULSBoard!D14+Grambling!D14+LATech!D14+McNeese!D14+Nicholls!D14+NwSU!D14+SLU!D14+ULL!D14+ULM!D14+UNO!D14</f>
        <v>0</v>
      </c>
      <c r="E14" s="40">
        <f>IF(ISBLANK(D14),"  ",IF(F14&gt;0,D14/F14,IF(D14&gt;0,1,0)))</f>
        <v>0</v>
      </c>
      <c r="F14" s="131">
        <f>D14+B14</f>
        <v>0</v>
      </c>
      <c r="G14" s="41">
        <f>IF(ISBLANK(F14),"  ",IF(F84&gt;0,F14/F84,IF(F14&gt;0,1,0)))</f>
        <v>0</v>
      </c>
      <c r="H14" s="112">
        <f>ULSBoard!H14+Grambling!H14+LATech!H14+McNeese!H14+Nicholls!H14+NwSU!H14+SLU!H14+ULL!H14+ULM!H14+UNO!H14</f>
        <v>0</v>
      </c>
      <c r="I14" s="39">
        <f>IF(ISBLANK(H14),"  ",IF(L14&gt;0,H14/L14,IF(H14&gt;0,1,0)))</f>
        <v>0</v>
      </c>
      <c r="J14" s="122">
        <f>ULSBoard!J14+Grambling!J14+LATech!J14+McNeese!J14+Nicholls!J14+NwSU!J14+SLU!J14+ULL!J14+ULM!J14+UNO!J14</f>
        <v>0</v>
      </c>
      <c r="K14" s="40">
        <f>IF(ISBLANK(J14),"  ",IF(L14&gt;0,J14/L14,IF(J14&gt;0,1,0)))</f>
        <v>0</v>
      </c>
      <c r="L14" s="131">
        <f t="shared" si="1"/>
        <v>0</v>
      </c>
      <c r="M14" s="41">
        <f>IF(ISBLANK(L14),"  ",IF(L84&gt;0,L14/L84,IF(L14&gt;0,1,0)))</f>
        <v>0</v>
      </c>
    </row>
    <row r="15" spans="1:15" ht="15" customHeight="1" x14ac:dyDescent="0.2">
      <c r="A15" s="169" t="s">
        <v>14</v>
      </c>
      <c r="B15" s="156">
        <f>ULSBoard!B15+Grambling!B15+LATech!B15+McNeese!B15+Nicholls!B15+NwSU!B15+SLU!B15+ULL!B15+ULM!B15+UNO!B15</f>
        <v>20217506</v>
      </c>
      <c r="C15" s="42">
        <f t="shared" si="0"/>
        <v>1</v>
      </c>
      <c r="D15" s="123">
        <f>ULSBoard!D15+Grambling!D15+LATech!D15+McNeese!D15+Nicholls!D15+NwSU!D15+SLU!D15+ULL!D15+ULM!D15+UNO!D15</f>
        <v>0</v>
      </c>
      <c r="E15" s="43">
        <f>IF(ISBLANK(D15),"  ",IF(F15&gt;0,D15/F15,IF(D15&gt;0,1,0)))</f>
        <v>0</v>
      </c>
      <c r="F15" s="132">
        <f>D15+B15</f>
        <v>20217506</v>
      </c>
      <c r="G15" s="44">
        <f>IF(ISBLANK(F15),"  ",IF(F84&gt;0,F15/F84,IF(F15&gt;0,1,0)))</f>
        <v>1.076923776152695E-2</v>
      </c>
      <c r="H15" s="156">
        <f>ULSBoard!H15+Grambling!H15+LATech!H15+McNeese!H15+Nicholls!H15+NwSU!H15+SLU!H15+ULL!H15+ULM!H15+UNO!H15</f>
        <v>25515858</v>
      </c>
      <c r="I15" s="42">
        <f>IF(ISBLANK(H15),"  ",IF(L15&gt;0,H15/L15,IF(H15&gt;0,1,0)))</f>
        <v>1</v>
      </c>
      <c r="J15" s="123">
        <f>ULSBoard!J15+Grambling!J15+LATech!J15+McNeese!J15+Nicholls!J15+NwSU!J15+SLU!J15+ULL!J15+ULM!J15+UNO!J15</f>
        <v>0</v>
      </c>
      <c r="K15" s="43">
        <f>IF(ISBLANK(J15),"  ",IF(L15&gt;0,J15/L15,IF(J15&gt;0,1,0)))</f>
        <v>0</v>
      </c>
      <c r="L15" s="132">
        <f t="shared" si="1"/>
        <v>25515858</v>
      </c>
      <c r="M15" s="44">
        <f>IF(ISBLANK(L15),"  ",IF(L84&gt;0,L15/L84,IF(L15&gt;0,1,0)))</f>
        <v>1.3376548679389274E-2</v>
      </c>
    </row>
    <row r="16" spans="1:15" ht="15" customHeight="1" x14ac:dyDescent="0.2">
      <c r="A16" s="170" t="s">
        <v>15</v>
      </c>
      <c r="B16" s="112">
        <f>ULSBoard!B16+Grambling!B16+LATech!B16+McNeese!B16+Nicholls!B16+NwSU!B16+SLU!B16+ULL!B16+ULM!B16+UNO!B16</f>
        <v>4442319</v>
      </c>
      <c r="C16" s="35">
        <f t="shared" si="0"/>
        <v>1</v>
      </c>
      <c r="D16" s="122">
        <f>ULSBoard!D16+Grambling!D16+LATech!D16+McNeese!D16+Nicholls!D16+NwSU!D16+SLU!D16+ULL!D16+ULM!D16+UNO!D16</f>
        <v>0</v>
      </c>
      <c r="E16" s="36">
        <f>IF(ISBLANK(D16),"  ",IF(F16&gt;0,D16/F16,IF(D16&gt;0,1,0)))</f>
        <v>0</v>
      </c>
      <c r="F16" s="132">
        <f t="shared" ref="F16:F46" si="2">D16+B16</f>
        <v>4442319</v>
      </c>
      <c r="G16" s="37">
        <f>IF(ISBLANK(F16),"  ",IF(F84&gt;0,F16/F84,IF(F16&gt;0,1,0)))</f>
        <v>2.3662854124316146E-3</v>
      </c>
      <c r="H16" s="112">
        <f>ULSBoard!H16+Grambling!H16+LATech!H16+McNeese!H16+Nicholls!H16+NwSU!H16+SLU!H16+ULL!H16+ULM!H16+UNO!H16</f>
        <v>0</v>
      </c>
      <c r="I16" s="35">
        <f t="shared" ref="I16:I34" si="3">IF(ISBLANK(H16),"  ",IF(L16&gt;0,H16/L16,IF(H16&gt;0,1,0)))</f>
        <v>0</v>
      </c>
      <c r="J16" s="122">
        <f>ULSBoard!J16+Grambling!J16+LATech!J16+McNeese!J16+Nicholls!J16+NwSU!J16+SLU!J16+ULL!J16+ULM!J16+UNO!J16</f>
        <v>0</v>
      </c>
      <c r="K16" s="36">
        <f t="shared" ref="K16:K34" si="4">IF(ISBLANK(J16),"  ",IF(L16&gt;0,J16/L16,IF(J16&gt;0,1,0)))</f>
        <v>0</v>
      </c>
      <c r="L16" s="132">
        <f t="shared" si="1"/>
        <v>0</v>
      </c>
      <c r="M16" s="37">
        <f>IF(ISBLANK(L16),"  ",IF(L84&gt;0,L16/L84,IF(L16&gt;0,1,0)))</f>
        <v>0</v>
      </c>
    </row>
    <row r="17" spans="1:13" ht="15" customHeight="1" x14ac:dyDescent="0.2">
      <c r="A17" s="171" t="s">
        <v>16</v>
      </c>
      <c r="B17" s="112">
        <f>ULSBoard!B17+Grambling!B17+LATech!B17+McNeese!B17+Nicholls!B17+NwSU!B17+SLU!B17+ULL!B17+ULM!B17+UNO!B17</f>
        <v>13560579</v>
      </c>
      <c r="C17" s="39">
        <f t="shared" si="0"/>
        <v>1</v>
      </c>
      <c r="D17" s="122">
        <f>ULSBoard!D17+Grambling!D17+LATech!D17+McNeese!D17+Nicholls!D17+NwSU!D17+SLU!D17+ULL!D17+ULM!D17+UNO!D17</f>
        <v>0</v>
      </c>
      <c r="E17" s="36">
        <f t="shared" ref="E17:E34" si="5">IF(ISBLANK(D17),"  ",IF(F17&gt;0,D17/F17,IF(D17&gt;0,1,0)))</f>
        <v>0</v>
      </c>
      <c r="F17" s="133">
        <f t="shared" si="2"/>
        <v>13560579</v>
      </c>
      <c r="G17" s="41">
        <f>IF(ISBLANK(F17),"  ",IF(F84&gt;0,F17/F84,IF(F17&gt;0,1,0)))</f>
        <v>7.223299423527777E-3</v>
      </c>
      <c r="H17" s="112">
        <f>ULSBoard!H17+Grambling!H17+LATech!H17+McNeese!H17+Nicholls!H17+NwSU!H17+SLU!H17+ULL!H17+ULM!H17+UNO!H17</f>
        <v>15382010</v>
      </c>
      <c r="I17" s="39">
        <f t="shared" si="3"/>
        <v>1</v>
      </c>
      <c r="J17" s="122">
        <f>ULSBoard!J17+Grambling!J17+LATech!J17+McNeese!J17+Nicholls!J17+NwSU!J17+SLU!J17+ULL!J17+ULM!J17+UNO!J17</f>
        <v>0</v>
      </c>
      <c r="K17" s="40">
        <f t="shared" si="4"/>
        <v>0</v>
      </c>
      <c r="L17" s="133">
        <f t="shared" si="1"/>
        <v>15382010</v>
      </c>
      <c r="M17" s="41">
        <f>IF(ISBLANK(L17),"  ",IF(L84&gt;0,L17/L84,IF(L17&gt;0,1,0)))</f>
        <v>8.0639344188172153E-3</v>
      </c>
    </row>
    <row r="18" spans="1:13" ht="15" customHeight="1" x14ac:dyDescent="0.2">
      <c r="A18" s="171" t="s">
        <v>17</v>
      </c>
      <c r="B18" s="112">
        <f>ULSBoard!B18+Grambling!B18+LATech!B18+McNeese!B18+Nicholls!B18+NwSU!B18+SLU!B18+ULL!B18+ULM!B18+UNO!B18</f>
        <v>0</v>
      </c>
      <c r="C18" s="39">
        <f t="shared" si="0"/>
        <v>0</v>
      </c>
      <c r="D18" s="122">
        <f>ULSBoard!D18+Grambling!D18+LATech!D18+McNeese!D18+Nicholls!D18+NwSU!D18+SLU!D18+ULL!D18+ULM!D18+UNO!D18</f>
        <v>0</v>
      </c>
      <c r="E18" s="36">
        <f t="shared" si="5"/>
        <v>0</v>
      </c>
      <c r="F18" s="133">
        <f t="shared" si="2"/>
        <v>0</v>
      </c>
      <c r="G18" s="41">
        <f>IF(ISBLANK(F18),"  ",IF(F84&gt;0,F18/F84,IF(F18&gt;0,1,0)))</f>
        <v>0</v>
      </c>
      <c r="H18" s="112">
        <f>ULSBoard!H18+Grambling!H18+LATech!H18+McNeese!H18+Nicholls!H18+NwSU!H18+SLU!H18+ULL!H18+ULM!H18+UNO!H18</f>
        <v>0</v>
      </c>
      <c r="I18" s="39">
        <f t="shared" si="3"/>
        <v>0</v>
      </c>
      <c r="J18" s="122">
        <f>ULSBoard!J18+Grambling!J18+LATech!J18+McNeese!J18+Nicholls!J18+NwSU!J18+SLU!J18+ULL!J18+ULM!J18+UNO!J18</f>
        <v>0</v>
      </c>
      <c r="K18" s="40">
        <f t="shared" si="4"/>
        <v>0</v>
      </c>
      <c r="L18" s="133">
        <f t="shared" si="1"/>
        <v>0</v>
      </c>
      <c r="M18" s="41">
        <f>IF(ISBLANK(L18),"  ",IF(L84&gt;0,L18/L84,IF(L18&gt;0,1,0)))</f>
        <v>0</v>
      </c>
    </row>
    <row r="19" spans="1:13" ht="15" customHeight="1" x14ac:dyDescent="0.2">
      <c r="A19" s="171" t="s">
        <v>18</v>
      </c>
      <c r="B19" s="112">
        <f>ULSBoard!B19+Grambling!B19+LATech!B19+McNeese!B19+Nicholls!B19+NwSU!B19+SLU!B19+ULL!B19+ULM!B19+UNO!B19</f>
        <v>343620</v>
      </c>
      <c r="C19" s="39">
        <f t="shared" si="0"/>
        <v>1</v>
      </c>
      <c r="D19" s="122">
        <f>ULSBoard!D19+Grambling!D19+LATech!D19+McNeese!D19+Nicholls!D19+NwSU!D19+SLU!D19+ULL!D19+ULM!D19+UNO!D19</f>
        <v>0</v>
      </c>
      <c r="E19" s="36">
        <f t="shared" si="5"/>
        <v>0</v>
      </c>
      <c r="F19" s="133">
        <f t="shared" si="2"/>
        <v>343620</v>
      </c>
      <c r="G19" s="41">
        <f>IF(ISBLANK(F19),"  ",IF(F84&gt;0,F19/F84,IF(F19&gt;0,1,0)))</f>
        <v>1.8303570576983584E-4</v>
      </c>
      <c r="H19" s="112">
        <f>ULSBoard!H19+Grambling!H19+LATech!H19+McNeese!H19+Nicholls!H19+NwSU!H19+SLU!H19+ULL!H19+ULM!H19+UNO!H19</f>
        <v>681775</v>
      </c>
      <c r="I19" s="39">
        <f t="shared" si="3"/>
        <v>1</v>
      </c>
      <c r="J19" s="122">
        <f>ULSBoard!J19+Grambling!J19+LATech!J19+McNeese!J19+Nicholls!J19+NwSU!J19+SLU!J19+ULL!J19+ULM!J19+UNO!J19</f>
        <v>0</v>
      </c>
      <c r="K19" s="40">
        <f t="shared" si="4"/>
        <v>0</v>
      </c>
      <c r="L19" s="133">
        <f t="shared" si="1"/>
        <v>681775</v>
      </c>
      <c r="M19" s="41">
        <f>IF(ISBLANK(L19),"  ",IF(L84&gt;0,L19/L84,IF(L19&gt;0,1,0)))</f>
        <v>3.5741680628143571E-4</v>
      </c>
    </row>
    <row r="20" spans="1:13" ht="15" customHeight="1" x14ac:dyDescent="0.2">
      <c r="A20" s="171" t="s">
        <v>19</v>
      </c>
      <c r="B20" s="112">
        <f>ULSBoard!B20+Grambling!B20+LATech!B20+McNeese!B20+Nicholls!B20+NwSU!B20+SLU!B20+ULL!B20+ULM!B20+UNO!B20</f>
        <v>1870988</v>
      </c>
      <c r="C20" s="39">
        <f t="shared" si="0"/>
        <v>1</v>
      </c>
      <c r="D20" s="122">
        <f>ULSBoard!D20+Grambling!D20+LATech!D20+McNeese!D20+Nicholls!D20+NwSU!D20+SLU!D20+ULL!D20+ULM!D20+UNO!D20</f>
        <v>0</v>
      </c>
      <c r="E20" s="36">
        <f t="shared" si="5"/>
        <v>0</v>
      </c>
      <c r="F20" s="133">
        <f>D20+B20</f>
        <v>1870988</v>
      </c>
      <c r="G20" s="41">
        <f>IF(ISBLANK(F20),"  ",IF(F84&gt;0,F20/F84,IF(F20&gt;0,1,0)))</f>
        <v>9.966172197977232E-4</v>
      </c>
      <c r="H20" s="112">
        <f>ULSBoard!H20+Grambling!H20+LATech!H20+McNeese!H20+Nicholls!H20+NwSU!H20+SLU!H20+ULL!H20+ULM!H20+UNO!H20</f>
        <v>1452073</v>
      </c>
      <c r="I20" s="39">
        <f t="shared" si="3"/>
        <v>1</v>
      </c>
      <c r="J20" s="122">
        <f>ULSBoard!J20+Grambling!J20+LATech!J20+McNeese!J20+Nicholls!J20+NwSU!J20+SLU!J20+ULL!J20+ULM!J20+UNO!J20</f>
        <v>0</v>
      </c>
      <c r="K20" s="40">
        <f t="shared" si="4"/>
        <v>0</v>
      </c>
      <c r="L20" s="133">
        <f t="shared" si="1"/>
        <v>1452073</v>
      </c>
      <c r="M20" s="41">
        <f>IF(ISBLANK(L20),"  ",IF(L84&gt;0,L20/L84,IF(L20&gt;0,1,0)))</f>
        <v>7.6124131003264014E-4</v>
      </c>
    </row>
    <row r="21" spans="1:13" ht="15" customHeight="1" x14ac:dyDescent="0.2">
      <c r="A21" s="171" t="s">
        <v>20</v>
      </c>
      <c r="B21" s="112">
        <f>ULSBoard!B21+Grambling!B21+LATech!B21+McNeese!B21+Nicholls!B21+NwSU!B21+SLU!B21+ULL!B21+ULM!B21+UNO!B21</f>
        <v>0</v>
      </c>
      <c r="C21" s="39">
        <f t="shared" si="0"/>
        <v>0</v>
      </c>
      <c r="D21" s="122">
        <f>ULSBoard!D21+Grambling!D21+LATech!D21+McNeese!D21+Nicholls!D21+NwSU!D21+SLU!D21+ULL!D21+ULM!D21+UNO!D21</f>
        <v>0</v>
      </c>
      <c r="E21" s="36">
        <f t="shared" si="5"/>
        <v>0</v>
      </c>
      <c r="F21" s="133">
        <f t="shared" si="2"/>
        <v>0</v>
      </c>
      <c r="G21" s="41">
        <f>IF(ISBLANK(F21),"  ",IF(F84&gt;0,F21/F84,IF(F21&gt;0,1,0)))</f>
        <v>0</v>
      </c>
      <c r="H21" s="112">
        <f>ULSBoard!H21+Grambling!H21+LATech!H21+McNeese!H21+Nicholls!H21+NwSU!H21+SLU!H21+ULL!H21+ULM!H21+UNO!H21</f>
        <v>0</v>
      </c>
      <c r="I21" s="39">
        <f t="shared" si="3"/>
        <v>0</v>
      </c>
      <c r="J21" s="122">
        <f>ULSBoard!J21+Grambling!J21+LATech!J21+McNeese!J21+Nicholls!J21+NwSU!J21+SLU!J21+ULL!J21+ULM!J21+UNO!J21</f>
        <v>0</v>
      </c>
      <c r="K21" s="40">
        <f t="shared" si="4"/>
        <v>0</v>
      </c>
      <c r="L21" s="133">
        <f t="shared" si="1"/>
        <v>0</v>
      </c>
      <c r="M21" s="41">
        <f>IF(ISBLANK(L21),"  ",IF(L84&gt;0,L21/L84,IF(L21&gt;0,1,0)))</f>
        <v>0</v>
      </c>
    </row>
    <row r="22" spans="1:13" ht="15" customHeight="1" x14ac:dyDescent="0.2">
      <c r="A22" s="171" t="s">
        <v>21</v>
      </c>
      <c r="B22" s="112">
        <f>ULSBoard!B22+Grambling!B22+LATech!B22+McNeese!B22+Nicholls!B22+NwSU!B22+SLU!B22+ULL!B22+ULM!B22+UNO!B22</f>
        <v>0</v>
      </c>
      <c r="C22" s="39">
        <f t="shared" si="0"/>
        <v>0</v>
      </c>
      <c r="D22" s="122">
        <f>ULSBoard!D22+Grambling!D22+LATech!D22+McNeese!D22+Nicholls!D22+NwSU!D22+SLU!D22+ULL!D22+ULM!D22+UNO!D22</f>
        <v>0</v>
      </c>
      <c r="E22" s="36">
        <f t="shared" si="5"/>
        <v>0</v>
      </c>
      <c r="F22" s="133">
        <f t="shared" si="2"/>
        <v>0</v>
      </c>
      <c r="G22" s="41">
        <f>IF(ISBLANK(F22),"  ",IF(F84&gt;0,F22/F84,IF(F22&gt;0,1,0)))</f>
        <v>0</v>
      </c>
      <c r="H22" s="112">
        <f>ULSBoard!H22+Grambling!H22+LATech!H22+McNeese!H22+Nicholls!H22+NwSU!H22+SLU!H22+ULL!H22+ULM!H22+UNO!H22</f>
        <v>0</v>
      </c>
      <c r="I22" s="39">
        <f t="shared" si="3"/>
        <v>0</v>
      </c>
      <c r="J22" s="122">
        <f>ULSBoard!J22+Grambling!J22+LATech!J22+McNeese!J22+Nicholls!J22+NwSU!J22+SLU!J22+ULL!J22+ULM!J22+UNO!J22</f>
        <v>0</v>
      </c>
      <c r="K22" s="40">
        <f t="shared" si="4"/>
        <v>0</v>
      </c>
      <c r="L22" s="133">
        <f t="shared" si="1"/>
        <v>0</v>
      </c>
      <c r="M22" s="41">
        <f>IF(ISBLANK(L22),"  ",IF(L84&gt;0,L22/L84,IF(L22&gt;0,1,0)))</f>
        <v>0</v>
      </c>
    </row>
    <row r="23" spans="1:13" ht="15" customHeight="1" x14ac:dyDescent="0.2">
      <c r="A23" s="171" t="s">
        <v>22</v>
      </c>
      <c r="B23" s="112">
        <f>ULSBoard!B23+Grambling!B23+LATech!B23+McNeese!B23+Nicholls!B23+NwSU!B23+SLU!B23+ULL!B23+ULM!B23+UNO!B23</f>
        <v>0</v>
      </c>
      <c r="C23" s="39">
        <f t="shared" si="0"/>
        <v>0</v>
      </c>
      <c r="D23" s="122">
        <f>ULSBoard!D23+Grambling!D23+LATech!D23+McNeese!D23+Nicholls!D23+NwSU!D23+SLU!D23+ULL!D23+ULM!D23+UNO!D23</f>
        <v>0</v>
      </c>
      <c r="E23" s="36">
        <f t="shared" si="5"/>
        <v>0</v>
      </c>
      <c r="F23" s="133">
        <f t="shared" si="2"/>
        <v>0</v>
      </c>
      <c r="G23" s="41">
        <f>IF(ISBLANK(F23),"  ",IF(F84&gt;0,F23/F84,IF(F23&gt;0,1,0)))</f>
        <v>0</v>
      </c>
      <c r="H23" s="112">
        <f>ULSBoard!H23+Grambling!H23+LATech!H23+McNeese!H23+Nicholls!H23+NwSU!H23+SLU!H23+ULL!H23+ULM!H23+UNO!H23</f>
        <v>0</v>
      </c>
      <c r="I23" s="39">
        <f t="shared" si="3"/>
        <v>0</v>
      </c>
      <c r="J23" s="122">
        <f>ULSBoard!J23+Grambling!J23+LATech!J23+McNeese!J23+Nicholls!J23+NwSU!J23+SLU!J23+ULL!J23+ULM!J23+UNO!J23</f>
        <v>0</v>
      </c>
      <c r="K23" s="40">
        <f t="shared" si="4"/>
        <v>0</v>
      </c>
      <c r="L23" s="133">
        <f t="shared" si="1"/>
        <v>0</v>
      </c>
      <c r="M23" s="41">
        <f>IF(ISBLANK(L23),"  ",IF(L84&gt;0,L23/L84,IF(L23&gt;0,1,0)))</f>
        <v>0</v>
      </c>
    </row>
    <row r="24" spans="1:13" ht="15" customHeight="1" x14ac:dyDescent="0.2">
      <c r="A24" s="171" t="s">
        <v>23</v>
      </c>
      <c r="B24" s="112">
        <f>ULSBoard!B24+Grambling!B24+LATech!B24+McNeese!B24+Nicholls!B24+NwSU!B24+SLU!B24+ULL!B24+ULM!B24+UNO!B24</f>
        <v>0</v>
      </c>
      <c r="C24" s="39">
        <f t="shared" si="0"/>
        <v>0</v>
      </c>
      <c r="D24" s="122">
        <f>ULSBoard!D24+Grambling!D24+LATech!D24+McNeese!D24+Nicholls!D24+NwSU!D24+SLU!D24+ULL!D24+ULM!D24+UNO!D24</f>
        <v>0</v>
      </c>
      <c r="E24" s="36">
        <f t="shared" si="5"/>
        <v>0</v>
      </c>
      <c r="F24" s="133">
        <f t="shared" si="2"/>
        <v>0</v>
      </c>
      <c r="G24" s="41">
        <f>IF(ISBLANK(F24),"  ",IF(F84&gt;0,F24/F84,IF(F24&gt;0,1,0)))</f>
        <v>0</v>
      </c>
      <c r="H24" s="112">
        <f>ULSBoard!H24+Grambling!H24+LATech!H24+McNeese!H24+Nicholls!H24+NwSU!H24+SLU!H24+ULL!H24+ULM!H24+UNO!H24</f>
        <v>0</v>
      </c>
      <c r="I24" s="39">
        <f t="shared" si="3"/>
        <v>0</v>
      </c>
      <c r="J24" s="122">
        <f>ULSBoard!J24+Grambling!J24+LATech!J24+McNeese!J24+Nicholls!J24+NwSU!J24+SLU!J24+ULL!J24+ULM!J24+UNO!J24</f>
        <v>0</v>
      </c>
      <c r="K24" s="40">
        <f t="shared" si="4"/>
        <v>0</v>
      </c>
      <c r="L24" s="133">
        <f t="shared" si="1"/>
        <v>0</v>
      </c>
      <c r="M24" s="41">
        <f>IF(ISBLANK(L24),"  ",IF(L84&gt;0,L24/L84,IF(L24&gt;0,1,0)))</f>
        <v>0</v>
      </c>
    </row>
    <row r="25" spans="1:13" ht="15" customHeight="1" x14ac:dyDescent="0.2">
      <c r="A25" s="171" t="s">
        <v>24</v>
      </c>
      <c r="B25" s="112">
        <f>ULSBoard!B25+Grambling!B25+LATech!B25+McNeese!B25+Nicholls!B25+NwSU!B25+SLU!B25+ULL!B25+ULM!B25+UNO!B25</f>
        <v>0</v>
      </c>
      <c r="C25" s="39">
        <f t="shared" si="0"/>
        <v>0</v>
      </c>
      <c r="D25" s="122">
        <f>ULSBoard!D25+Grambling!D25+LATech!D25+McNeese!D25+Nicholls!D25+NwSU!D25+SLU!D25+ULL!D25+ULM!D25+UNO!D25</f>
        <v>0</v>
      </c>
      <c r="E25" s="36">
        <f t="shared" si="5"/>
        <v>0</v>
      </c>
      <c r="F25" s="133">
        <f t="shared" si="2"/>
        <v>0</v>
      </c>
      <c r="G25" s="41">
        <f>IF(ISBLANK(F25),"  ",IF(F84&gt;0,F25/F84,IF(F25&gt;0,1,0)))</f>
        <v>0</v>
      </c>
      <c r="H25" s="112">
        <f>ULSBoard!H25+Grambling!H25+LATech!H25+McNeese!H25+Nicholls!H25+NwSU!H25+SLU!H25+ULL!H25+ULM!H25+UNO!H25</f>
        <v>0</v>
      </c>
      <c r="I25" s="39">
        <f t="shared" si="3"/>
        <v>0</v>
      </c>
      <c r="J25" s="122">
        <f>ULSBoard!J25+Grambling!J25+LATech!J25+McNeese!J25+Nicholls!J25+NwSU!J25+SLU!J25+ULL!J25+ULM!J25+UNO!J25</f>
        <v>0</v>
      </c>
      <c r="K25" s="40">
        <f t="shared" si="4"/>
        <v>0</v>
      </c>
      <c r="L25" s="133">
        <f t="shared" si="1"/>
        <v>0</v>
      </c>
      <c r="M25" s="41">
        <f>IF(ISBLANK(L25),"  ",IF(L84&gt;0,L25/L84,IF(L25&gt;0,1,0)))</f>
        <v>0</v>
      </c>
    </row>
    <row r="26" spans="1:13" ht="15" customHeight="1" x14ac:dyDescent="0.2">
      <c r="A26" s="171" t="s">
        <v>25</v>
      </c>
      <c r="B26" s="112">
        <f>ULSBoard!B26+Grambling!B26+LATech!B26+McNeese!B26+Nicholls!B26+NwSU!B26+SLU!B26+ULL!B26+ULM!B26+UNO!B26</f>
        <v>0</v>
      </c>
      <c r="C26" s="39">
        <f t="shared" si="0"/>
        <v>0</v>
      </c>
      <c r="D26" s="122">
        <f>ULSBoard!D26+Grambling!D26+LATech!D26+McNeese!D26+Nicholls!D26+NwSU!D26+SLU!D26+ULL!D26+ULM!D26+UNO!D26</f>
        <v>0</v>
      </c>
      <c r="E26" s="36">
        <f t="shared" si="5"/>
        <v>0</v>
      </c>
      <c r="F26" s="133">
        <f t="shared" si="2"/>
        <v>0</v>
      </c>
      <c r="G26" s="41">
        <f>IF(ISBLANK(F26),"  ",IF(F84&gt;0,F26/F84,IF(F26&gt;0,1,0)))</f>
        <v>0</v>
      </c>
      <c r="H26" s="112">
        <f>ULSBoard!H26+Grambling!H26+LATech!H26+McNeese!H26+Nicholls!H26+NwSU!H26+SLU!H26+ULL!H26+ULM!H26+UNO!H26</f>
        <v>0</v>
      </c>
      <c r="I26" s="39">
        <f t="shared" si="3"/>
        <v>0</v>
      </c>
      <c r="J26" s="122">
        <f>ULSBoard!J26+Grambling!J26+LATech!J26+McNeese!J26+Nicholls!J26+NwSU!J26+SLU!J26+ULL!J26+ULM!J26+UNO!J26</f>
        <v>0</v>
      </c>
      <c r="K26" s="40">
        <f t="shared" si="4"/>
        <v>0</v>
      </c>
      <c r="L26" s="133">
        <f t="shared" si="1"/>
        <v>0</v>
      </c>
      <c r="M26" s="41">
        <f>IF(ISBLANK(L26),"  ",IF(L84&gt;0,L26/L84,IF(L26&gt;0,1,0)))</f>
        <v>0</v>
      </c>
    </row>
    <row r="27" spans="1:13" ht="15" customHeight="1" x14ac:dyDescent="0.2">
      <c r="A27" s="171" t="s">
        <v>26</v>
      </c>
      <c r="B27" s="112">
        <f>ULSBoard!B27+Grambling!B27+LATech!B27+McNeese!B27+Nicholls!B27+NwSU!B27+SLU!B27+ULL!B27+ULM!B27+UNO!B27</f>
        <v>0</v>
      </c>
      <c r="C27" s="39">
        <f t="shared" si="0"/>
        <v>0</v>
      </c>
      <c r="D27" s="122">
        <f>ULSBoard!D27+Grambling!D27+LATech!D27+McNeese!D27+Nicholls!D27+NwSU!D27+SLU!D27+ULL!D27+ULM!D27+UNO!D27</f>
        <v>0</v>
      </c>
      <c r="E27" s="36">
        <f t="shared" si="5"/>
        <v>0</v>
      </c>
      <c r="F27" s="133">
        <f t="shared" si="2"/>
        <v>0</v>
      </c>
      <c r="G27" s="41">
        <f>IF(ISBLANK(F27),"  ",IF(F84&gt;0,F27/F84,IF(F27&gt;0,1,0)))</f>
        <v>0</v>
      </c>
      <c r="H27" s="112">
        <f>ULSBoard!H27+Grambling!H27+LATech!H27+McNeese!H27+Nicholls!H27+NwSU!H27+SLU!H27+ULL!H27+ULM!H27+UNO!H27</f>
        <v>0</v>
      </c>
      <c r="I27" s="39">
        <f t="shared" si="3"/>
        <v>0</v>
      </c>
      <c r="J27" s="122">
        <f>ULSBoard!J27+Grambling!J27+LATech!J27+McNeese!J27+Nicholls!J27+NwSU!J27+SLU!J27+ULL!J27+ULM!J27+UNO!J27</f>
        <v>0</v>
      </c>
      <c r="K27" s="40">
        <f t="shared" si="4"/>
        <v>0</v>
      </c>
      <c r="L27" s="133">
        <f t="shared" si="1"/>
        <v>0</v>
      </c>
      <c r="M27" s="41">
        <f>IF(ISBLANK(L27),"  ",IF(L84&gt;0,L27/L84,IF(L27&gt;0,1,0)))</f>
        <v>0</v>
      </c>
    </row>
    <row r="28" spans="1:13" ht="15" customHeight="1" x14ac:dyDescent="0.2">
      <c r="A28" s="172" t="s">
        <v>27</v>
      </c>
      <c r="B28" s="112">
        <f>ULSBoard!B28+Grambling!B28+LATech!B28+McNeese!B28+Nicholls!B28+NwSU!B28+SLU!B28+ULL!B28+ULM!B28+UNO!B28</f>
        <v>0</v>
      </c>
      <c r="C28" s="39">
        <f t="shared" si="0"/>
        <v>0</v>
      </c>
      <c r="D28" s="122">
        <f>ULSBoard!D28+Grambling!D28+LATech!D28+McNeese!D28+Nicholls!D28+NwSU!D28+SLU!D28+ULL!D28+ULM!D28+UNO!D28</f>
        <v>0</v>
      </c>
      <c r="E28" s="36">
        <f t="shared" si="5"/>
        <v>0</v>
      </c>
      <c r="F28" s="133">
        <f t="shared" si="2"/>
        <v>0</v>
      </c>
      <c r="G28" s="41">
        <f>IF(ISBLANK(F28),"  ",IF(F84&gt;0,F28/F84,IF(F28&gt;0,1,0)))</f>
        <v>0</v>
      </c>
      <c r="H28" s="112">
        <f>ULSBoard!H28+Grambling!H28+LATech!H28+McNeese!H28+Nicholls!H28+NwSU!H28+SLU!H28+ULL!H28+ULM!H28+UNO!H28</f>
        <v>0</v>
      </c>
      <c r="I28" s="39">
        <f t="shared" si="3"/>
        <v>0</v>
      </c>
      <c r="J28" s="122">
        <f>ULSBoard!J28+Grambling!J28+LATech!J28+McNeese!J28+Nicholls!J28+NwSU!J28+SLU!J28+ULL!J28+ULM!J28+UNO!J28</f>
        <v>0</v>
      </c>
      <c r="K28" s="40">
        <f t="shared" si="4"/>
        <v>0</v>
      </c>
      <c r="L28" s="133">
        <f t="shared" si="1"/>
        <v>0</v>
      </c>
      <c r="M28" s="41">
        <f>IF(ISBLANK(L28),"  ",IF(L84&gt;0,L28/L84,IF(L28&gt;0,1,0)))</f>
        <v>0</v>
      </c>
    </row>
    <row r="29" spans="1:13" ht="15" customHeight="1" x14ac:dyDescent="0.2">
      <c r="A29" s="172" t="s">
        <v>28</v>
      </c>
      <c r="B29" s="112">
        <f>ULSBoard!B29+Grambling!B29+LATech!B29+McNeese!B29+Nicholls!B29+NwSU!B29+SLU!B29+ULL!B29+ULM!B29+UNO!B29</f>
        <v>0</v>
      </c>
      <c r="C29" s="39">
        <f t="shared" si="0"/>
        <v>0</v>
      </c>
      <c r="D29" s="122">
        <f>ULSBoard!D29+Grambling!D29+LATech!D29+McNeese!D29+Nicholls!D29+NwSU!D29+SLU!D29+ULL!D29+ULM!D29+UNO!D29</f>
        <v>0</v>
      </c>
      <c r="E29" s="36">
        <f t="shared" si="5"/>
        <v>0</v>
      </c>
      <c r="F29" s="133">
        <f t="shared" si="2"/>
        <v>0</v>
      </c>
      <c r="G29" s="41">
        <f>IF(ISBLANK(F29),"  ",IF(F84&gt;0,F29/F84,IF(F29&gt;0,1,0)))</f>
        <v>0</v>
      </c>
      <c r="H29" s="112">
        <f>ULSBoard!H29+Grambling!H29+LATech!H29+McNeese!H29+Nicholls!H29+NwSU!H29+SLU!H29+ULL!H29+ULM!H29+UNO!H29</f>
        <v>0</v>
      </c>
      <c r="I29" s="39">
        <f t="shared" si="3"/>
        <v>0</v>
      </c>
      <c r="J29" s="122">
        <f>ULSBoard!J29+Grambling!J29+LATech!J29+McNeese!J29+Nicholls!J29+NwSU!J29+SLU!J29+ULL!J29+ULM!J29+UNO!J29</f>
        <v>0</v>
      </c>
      <c r="K29" s="40">
        <f t="shared" si="4"/>
        <v>0</v>
      </c>
      <c r="L29" s="133">
        <f t="shared" si="1"/>
        <v>0</v>
      </c>
      <c r="M29" s="41">
        <f>IF(ISBLANK(L29),"  ",IF(L84&gt;0,L29/L84,IF(L29&gt;0,1,0)))</f>
        <v>0</v>
      </c>
    </row>
    <row r="30" spans="1:13" ht="15" customHeight="1" x14ac:dyDescent="0.2">
      <c r="A30" s="172" t="s">
        <v>71</v>
      </c>
      <c r="B30" s="112">
        <f>ULSBoard!B30+Grambling!B30+LATech!B30+McNeese!B30+Nicholls!B30+NwSU!B30+SLU!B30+ULL!B30+ULM!B30+UNO!B30</f>
        <v>0</v>
      </c>
      <c r="C30" s="39">
        <f t="shared" si="0"/>
        <v>0</v>
      </c>
      <c r="D30" s="122">
        <f>ULSBoard!D30+Grambling!D30+LATech!D30+McNeese!D30+Nicholls!D30+NwSU!D30+SLU!D30+ULL!D30+ULM!D30+UNO!D30</f>
        <v>0</v>
      </c>
      <c r="E30" s="36">
        <f>IF(ISBLANK(D30),"  ",IF(F30&gt;0,D30/F30,IF(D30&gt;0,1,0)))</f>
        <v>0</v>
      </c>
      <c r="F30" s="133">
        <f t="shared" si="2"/>
        <v>0</v>
      </c>
      <c r="G30" s="41">
        <f>IF(ISBLANK(F30),"  ",IF(F84&gt;0,F30/F84,IF(F30&gt;0,1,0)))</f>
        <v>0</v>
      </c>
      <c r="H30" s="112">
        <f>ULSBoard!H30+Grambling!H30+LATech!H30+McNeese!H30+Nicholls!H30+NwSU!H30+SLU!H30+ULL!H30+ULM!H30+UNO!H30</f>
        <v>0</v>
      </c>
      <c r="I30" s="39">
        <f t="shared" si="3"/>
        <v>0</v>
      </c>
      <c r="J30" s="122">
        <f>ULSBoard!J30+Grambling!J30+LATech!J30+McNeese!J30+Nicholls!J30+NwSU!J30+SLU!J30+ULL!J30+ULM!J30+UNO!J30</f>
        <v>0</v>
      </c>
      <c r="K30" s="40">
        <f>IF(ISBLANK(J30),"  ",IF(L30&gt;0,J30/L30,IF(J30&gt;0,1,0)))</f>
        <v>0</v>
      </c>
      <c r="L30" s="133">
        <f t="shared" si="1"/>
        <v>0</v>
      </c>
      <c r="M30" s="41">
        <f>IF(ISBLANK(L30),"  ",IF(L84&gt;0,L30/L84,IF(L30&gt;0,1,0)))</f>
        <v>0</v>
      </c>
    </row>
    <row r="31" spans="1:13" ht="15" customHeight="1" x14ac:dyDescent="0.2">
      <c r="A31" s="172" t="s">
        <v>182</v>
      </c>
      <c r="B31" s="112">
        <f>ULSBoard!B31+Grambling!B31+LATech!B31+McNeese!B31+Nicholls!B31+NwSU!B31+SLU!B31+ULL!B31+ULM!B31+UNO!B31</f>
        <v>0</v>
      </c>
      <c r="C31" s="39">
        <f t="shared" si="0"/>
        <v>0</v>
      </c>
      <c r="D31" s="122">
        <f>ULSBoard!D31+Grambling!D31+LATech!D31+McNeese!D31+Nicholls!D31+NwSU!D31+SLU!D31+ULL!D31+ULM!D31+UNO!D31</f>
        <v>0</v>
      </c>
      <c r="E31" s="36">
        <f>IF(ISBLANK(D31),"  ",IF(F31&gt;0,D31/F31,IF(D31&gt;0,1,0)))</f>
        <v>0</v>
      </c>
      <c r="F31" s="133">
        <f t="shared" si="2"/>
        <v>0</v>
      </c>
      <c r="G31" s="41">
        <f>IF(ISBLANK(F31),"  ",IF(F84&gt;0,F31/F84,IF(F31&gt;0,1,0)))</f>
        <v>0</v>
      </c>
      <c r="H31" s="112">
        <f>ULSBoard!H31+Grambling!H31+LATech!H31+McNeese!H31+Nicholls!H31+NwSU!H31+SLU!H31+ULL!H31+ULM!H31+UNO!H31</f>
        <v>0</v>
      </c>
      <c r="I31" s="39">
        <f t="shared" si="3"/>
        <v>0</v>
      </c>
      <c r="J31" s="122">
        <f>ULSBoard!J31+Grambling!J31+LATech!J31+McNeese!J31+Nicholls!J31+NwSU!J31+SLU!J31+ULL!J31+ULM!J31+UNO!J31</f>
        <v>0</v>
      </c>
      <c r="K31" s="40">
        <f>IF(ISBLANK(J31),"  ",IF(L31&gt;0,J31/L31,IF(J31&gt;0,1,0)))</f>
        <v>0</v>
      </c>
      <c r="L31" s="133">
        <f t="shared" si="1"/>
        <v>0</v>
      </c>
      <c r="M31" s="41">
        <f>IF(ISBLANK(L31),"  ",IF(L84&gt;0,L31/L84,IF(L31&gt;0,1,0)))</f>
        <v>0</v>
      </c>
    </row>
    <row r="32" spans="1:13" ht="15" customHeight="1" x14ac:dyDescent="0.2">
      <c r="A32" s="173" t="s">
        <v>183</v>
      </c>
      <c r="B32" s="112">
        <f>ULSBoard!B32+Grambling!B32+LATech!B32+McNeese!B32+Nicholls!B32+NwSU!B32+SLU!B32+ULL!B32+ULM!B32+UNO!B32</f>
        <v>0</v>
      </c>
      <c r="C32" s="39">
        <f t="shared" si="0"/>
        <v>0</v>
      </c>
      <c r="D32" s="122">
        <f>ULSBoard!D32+Grambling!D32+LATech!D32+McNeese!D32+Nicholls!D32+NwSU!D32+SLU!D32+ULL!D32+ULM!D32+UNO!D32</f>
        <v>0</v>
      </c>
      <c r="E32" s="36">
        <f>IF(ISBLANK(D32),"  ",IF(F32&gt;0,D32/F32,IF(D32&gt;0,1,0)))</f>
        <v>0</v>
      </c>
      <c r="F32" s="133">
        <f t="shared" si="2"/>
        <v>0</v>
      </c>
      <c r="G32" s="41">
        <f>IF(ISBLANK(F32),"  ",IF(F84&gt;0,F32/F84,IF(F32&gt;0,1,0)))</f>
        <v>0</v>
      </c>
      <c r="H32" s="112">
        <f>ULSBoard!H32+Grambling!H32+LATech!H32+McNeese!H32+Nicholls!H32+NwSU!H32+SLU!H32+ULL!H32+ULM!H32+UNO!H32</f>
        <v>0</v>
      </c>
      <c r="I32" s="39">
        <f t="shared" si="3"/>
        <v>0</v>
      </c>
      <c r="J32" s="122">
        <f>ULSBoard!J32+Grambling!J32+LATech!J32+McNeese!J32+Nicholls!J32+NwSU!J32+SLU!J32+ULL!J32+ULM!J32+UNO!J32</f>
        <v>0</v>
      </c>
      <c r="K32" s="40">
        <f>IF(ISBLANK(J32),"  ",IF(L32&gt;0,J32/L32,IF(J32&gt;0,1,0)))</f>
        <v>0</v>
      </c>
      <c r="L32" s="133">
        <f t="shared" si="1"/>
        <v>0</v>
      </c>
      <c r="M32" s="41">
        <f>IF(ISBLANK(L32),"  ",IF(L84&gt;0,L32/L84,IF(L32&gt;0,1,0)))</f>
        <v>0</v>
      </c>
    </row>
    <row r="33" spans="1:13" ht="15" customHeight="1" x14ac:dyDescent="0.2">
      <c r="A33" s="172" t="s">
        <v>175</v>
      </c>
      <c r="B33" s="112">
        <f>ULSBoard!B33+Grambling!B33+LATech!B33+McNeese!B33+Nicholls!B33+NwSU!B33+SLU!B33+ULL!B33+ULM!B33+UNO!B33</f>
        <v>0</v>
      </c>
      <c r="C33" s="39">
        <f>IF(ISBLANK(B33),"  ",IF(F33&gt;0,B33/F33,IF(B33&gt;0,1,0)))</f>
        <v>0</v>
      </c>
      <c r="D33" s="122">
        <f>ULSBoard!D33+Grambling!D33+LATech!D33+McNeese!D33+Nicholls!D33+NwSU!D33+SLU!D33+ULL!D33+ULM!D33+UNO!D33</f>
        <v>0</v>
      </c>
      <c r="E33" s="36">
        <f>IF(ISBLANK(D33),"  ",IF(F33&gt;0,D33/F33,IF(D33&gt;0,1,0)))</f>
        <v>0</v>
      </c>
      <c r="F33" s="133">
        <f t="shared" si="2"/>
        <v>0</v>
      </c>
      <c r="G33" s="41">
        <f>IF(ISBLANK(F33),"  ",IF(F84&gt;0,F33/F84,IF(F33&gt;0,1,0)))</f>
        <v>0</v>
      </c>
      <c r="H33" s="112">
        <f>ULSBoard!H33+Grambling!H33+LATech!H33+McNeese!H33+Nicholls!H33+NwSU!H33+SLU!H33+ULL!H33+ULM!H33+UNO!H33</f>
        <v>0</v>
      </c>
      <c r="I33" s="39">
        <f>IF(ISBLANK(H33),"  ",IF(L33&gt;0,H33/L33,IF(H33&gt;0,1,0)))</f>
        <v>0</v>
      </c>
      <c r="J33" s="122">
        <f>ULSBoard!J33+Grambling!J33+LATech!J33+McNeese!J33+Nicholls!J33+NwSU!J33+SLU!J33+ULL!J33+ULM!J33+UNO!J33</f>
        <v>0</v>
      </c>
      <c r="K33" s="40">
        <f>IF(ISBLANK(J33),"  ",IF(L33&gt;0,J33/L33,IF(J33&gt;0,1,0)))</f>
        <v>0</v>
      </c>
      <c r="L33" s="133">
        <f t="shared" si="1"/>
        <v>0</v>
      </c>
      <c r="M33" s="41">
        <f>IF(ISBLANK(L33),"  ",IF(L84&gt;0,L33/L84,IF(L33&gt;0,1,0)))</f>
        <v>0</v>
      </c>
    </row>
    <row r="34" spans="1:13" ht="15" customHeight="1" x14ac:dyDescent="0.2">
      <c r="A34" s="171" t="s">
        <v>184</v>
      </c>
      <c r="B34" s="112">
        <f>ULSBoard!B34+Grambling!B34+LATech!B34+McNeese!B34+Nicholls!B34+NwSU!B34+SLU!B34+ULL!B34+ULM!B34+UNO!B34</f>
        <v>0</v>
      </c>
      <c r="C34" s="39">
        <f t="shared" si="0"/>
        <v>0</v>
      </c>
      <c r="D34" s="122">
        <f>ULSBoard!D34+Grambling!D34+LATech!D34+McNeese!D34+Nicholls!D34+NwSU!D34+SLU!D34+ULL!D34+ULM!D34+UNO!D34</f>
        <v>0</v>
      </c>
      <c r="E34" s="36">
        <f t="shared" si="5"/>
        <v>0</v>
      </c>
      <c r="F34" s="133">
        <f t="shared" si="2"/>
        <v>0</v>
      </c>
      <c r="G34" s="41">
        <f>IF(ISBLANK(F34),"  ",IF(F84&gt;0,F34/F84,IF(F34&gt;0,1,0)))</f>
        <v>0</v>
      </c>
      <c r="H34" s="112">
        <f>ULSBoard!H34+Grambling!H34+LATech!H34+McNeese!H34+Nicholls!H34+NwSU!H34+SLU!H34+ULL!H34+ULM!H34+UNO!H34</f>
        <v>0</v>
      </c>
      <c r="I34" s="39">
        <f t="shared" si="3"/>
        <v>0</v>
      </c>
      <c r="J34" s="122">
        <f>ULSBoard!J34+Grambling!J34+LATech!J34+McNeese!J34+Nicholls!J34+NwSU!J34+SLU!J34+ULL!J34+ULM!J34+UNO!J34</f>
        <v>0</v>
      </c>
      <c r="K34" s="40">
        <f t="shared" si="4"/>
        <v>0</v>
      </c>
      <c r="L34" s="133">
        <f t="shared" si="1"/>
        <v>0</v>
      </c>
      <c r="M34" s="41">
        <f>IF(ISBLANK(L34),"  ",IF(L84&gt;0,L34/L84,IF(L34&gt;0,1,0)))</f>
        <v>0</v>
      </c>
    </row>
    <row r="35" spans="1:13" ht="15" customHeight="1" x14ac:dyDescent="0.2">
      <c r="A35" s="171" t="s">
        <v>185</v>
      </c>
      <c r="B35" s="112">
        <f>ULSBoard!B35+Grambling!B35+LATech!B35+McNeese!B35+Nicholls!B35+NwSU!B35+SLU!B35+ULL!B35+ULM!B35+UNO!B35</f>
        <v>0</v>
      </c>
      <c r="C35" s="39">
        <f t="shared" ref="C35:C38" si="6">IF(ISBLANK(B35),"  ",IF(F35&gt;0,B35/F35,IF(B35&gt;0,1,0)))</f>
        <v>0</v>
      </c>
      <c r="D35" s="122">
        <f>ULSBoard!D35+Grambling!D35+LATech!D35+McNeese!D35+Nicholls!D35+NwSU!D35+SLU!D35+ULL!D35+ULM!D35+UNO!D35</f>
        <v>0</v>
      </c>
      <c r="E35" s="36">
        <f t="shared" ref="E35:E38" si="7">IF(ISBLANK(D35),"  ",IF(F35&gt;0,D35/F35,IF(D35&gt;0,1,0)))</f>
        <v>0</v>
      </c>
      <c r="F35" s="133">
        <f t="shared" ref="F35" si="8">D35+B35</f>
        <v>0</v>
      </c>
      <c r="G35" s="41">
        <f>IF(ISBLANK(F35),"  ",IF(F85&gt;0,F35/F85,IF(F35&gt;0,1,0)))</f>
        <v>0</v>
      </c>
      <c r="H35" s="112">
        <f>ULSBoard!H35+Grambling!H35+LATech!H35+McNeese!H35+Nicholls!H35+NwSU!H35+SLU!H35+ULL!H35+ULM!H35+UNO!H35</f>
        <v>0</v>
      </c>
      <c r="I35" s="39">
        <f t="shared" ref="I35" si="9">IF(ISBLANK(H35),"  ",IF(L35&gt;0,H35/L35,IF(H35&gt;0,1,0)))</f>
        <v>0</v>
      </c>
      <c r="J35" s="122">
        <f>ULSBoard!J35+Grambling!J35+LATech!J35+McNeese!J35+Nicholls!J35+NwSU!J35+SLU!J35+ULL!J35+ULM!J35+UNO!J35</f>
        <v>0</v>
      </c>
      <c r="K35" s="40">
        <f t="shared" ref="K35" si="10">IF(ISBLANK(J35),"  ",IF(L35&gt;0,J35/L35,IF(J35&gt;0,1,0)))</f>
        <v>0</v>
      </c>
      <c r="L35" s="133">
        <f t="shared" ref="L35" si="11">J35+H35</f>
        <v>0</v>
      </c>
      <c r="M35" s="41">
        <f>IF(ISBLANK(L35),"  ",IF(L85&gt;0,L35/L85,IF(L35&gt;0,1,0)))</f>
        <v>0</v>
      </c>
    </row>
    <row r="36" spans="1:13" ht="15" customHeight="1" x14ac:dyDescent="0.2">
      <c r="A36" s="218" t="s">
        <v>193</v>
      </c>
      <c r="B36" s="112">
        <f>ULSBoard!B36+Grambling!B36+LATech!B36+McNeese!B36+Nicholls!B36+NwSU!B36+SLU!B36+ULL!B36+ULM!B36+UNO!B36</f>
        <v>0</v>
      </c>
      <c r="C36" s="39">
        <f t="shared" ref="C36:C37" si="12">IF(ISBLANK(B36),"  ",IF(F36&gt;0,B36/F36,IF(B36&gt;0,1,0)))</f>
        <v>0</v>
      </c>
      <c r="D36" s="122">
        <f>ULSBoard!D36+Grambling!D36+LATech!D36+McNeese!D36+Nicholls!D36+NwSU!D36+SLU!D36+ULL!D36+ULM!D36+UNO!D36</f>
        <v>0</v>
      </c>
      <c r="E36" s="36">
        <f t="shared" ref="E36:E37" si="13">IF(ISBLANK(D36),"  ",IF(F36&gt;0,D36/F36,IF(D36&gt;0,1,0)))</f>
        <v>0</v>
      </c>
      <c r="F36" s="133">
        <f t="shared" ref="F36:F37" si="14">D36+B36</f>
        <v>0</v>
      </c>
      <c r="G36" s="41">
        <f t="shared" ref="G36:G37" si="15">IF(ISBLANK(F36),"  ",IF(F86&gt;0,F36/F86,IF(F36&gt;0,1,0)))</f>
        <v>0</v>
      </c>
      <c r="H36" s="112">
        <f>ULSBoard!H36+Grambling!H36+LATech!H36+McNeese!H36+Nicholls!H36+NwSU!H36+SLU!H36+ULL!H36+ULM!H36+UNO!H36</f>
        <v>0</v>
      </c>
      <c r="I36" s="39">
        <f t="shared" ref="I36:I37" si="16">IF(ISBLANK(H36),"  ",IF(L36&gt;0,H36/L36,IF(H36&gt;0,1,0)))</f>
        <v>0</v>
      </c>
      <c r="J36" s="122">
        <f>ULSBoard!J36+Grambling!J36+LATech!J36+McNeese!J36+Nicholls!J36+NwSU!J36+SLU!J36+ULL!J36+ULM!J36+UNO!J36</f>
        <v>0</v>
      </c>
      <c r="K36" s="40">
        <f t="shared" ref="K36:K37" si="17">IF(ISBLANK(J36),"  ",IF(L36&gt;0,J36/L36,IF(J36&gt;0,1,0)))</f>
        <v>0</v>
      </c>
      <c r="L36" s="133">
        <f t="shared" ref="L36:L37" si="18">J36+H36</f>
        <v>0</v>
      </c>
      <c r="M36" s="41">
        <f t="shared" ref="M36:M37" si="19">IF(ISBLANK(L36),"  ",IF(L86&gt;0,L36/L86,IF(L36&gt;0,1,0)))</f>
        <v>0</v>
      </c>
    </row>
    <row r="37" spans="1:13" ht="15" customHeight="1" x14ac:dyDescent="0.2">
      <c r="A37" s="218" t="s">
        <v>194</v>
      </c>
      <c r="B37" s="112">
        <f>ULSBoard!B37+Grambling!B37+LATech!B37+McNeese!B37+Nicholls!B37+NwSU!B37+SLU!B37+ULL!B37+ULM!B37+UNO!B37</f>
        <v>0</v>
      </c>
      <c r="C37" s="39">
        <f t="shared" si="12"/>
        <v>0</v>
      </c>
      <c r="D37" s="122">
        <f>ULSBoard!D37+Grambling!D37+LATech!D37+McNeese!D37+Nicholls!D37+NwSU!D37+SLU!D37+ULL!D37+ULM!D37+UNO!D37</f>
        <v>0</v>
      </c>
      <c r="E37" s="36">
        <f t="shared" si="13"/>
        <v>0</v>
      </c>
      <c r="F37" s="133">
        <f t="shared" si="14"/>
        <v>0</v>
      </c>
      <c r="G37" s="41">
        <f t="shared" si="15"/>
        <v>0</v>
      </c>
      <c r="H37" s="112">
        <f>ULSBoard!H37+Grambling!H37+LATech!H37+McNeese!H37+Nicholls!H37+NwSU!H37+SLU!H37+ULL!H37+ULM!H37+UNO!H37</f>
        <v>0</v>
      </c>
      <c r="I37" s="39">
        <f t="shared" si="16"/>
        <v>0</v>
      </c>
      <c r="J37" s="122">
        <f>ULSBoard!J37+Grambling!J37+LATech!J37+McNeese!J37+Nicholls!J37+NwSU!J37+SLU!J37+ULL!J37+ULM!J37+UNO!J37</f>
        <v>0</v>
      </c>
      <c r="K37" s="40">
        <f t="shared" si="17"/>
        <v>0</v>
      </c>
      <c r="L37" s="133">
        <f t="shared" si="18"/>
        <v>0</v>
      </c>
      <c r="M37" s="41">
        <f t="shared" si="19"/>
        <v>0</v>
      </c>
    </row>
    <row r="38" spans="1:13" ht="15" customHeight="1" x14ac:dyDescent="0.2">
      <c r="A38" s="171" t="s">
        <v>187</v>
      </c>
      <c r="B38" s="112">
        <f>ULSBoard!B38+Grambling!B38+LATech!B38+McNeese!B38+Nicholls!B38+NwSU!B38+SLU!B38+ULL!B38+ULM!B38+UNO!B38</f>
        <v>0</v>
      </c>
      <c r="C38" s="39">
        <f t="shared" si="6"/>
        <v>0</v>
      </c>
      <c r="D38" s="122">
        <f>ULSBoard!D38+Grambling!D38+LATech!D38+McNeese!D38+Nicholls!D38+NwSU!D38+SLU!D38+ULL!D38+ULM!D38+UNO!D38</f>
        <v>0</v>
      </c>
      <c r="E38" s="36">
        <f t="shared" si="7"/>
        <v>0</v>
      </c>
      <c r="F38" s="133">
        <f t="shared" ref="F38" si="20">D38+B38</f>
        <v>0</v>
      </c>
      <c r="G38" s="41">
        <f>IF(ISBLANK(F38),"  ",IF(F86&gt;0,F38/F86,IF(F38&gt;0,1,0)))</f>
        <v>0</v>
      </c>
      <c r="H38" s="112">
        <f>ULSBoard!H38+Grambling!H38+LATech!H38+McNeese!H38+Nicholls!H38+NwSU!H38+SLU!H38+ULL!H38+ULM!H38+UNO!H38</f>
        <v>0</v>
      </c>
      <c r="I38" s="39">
        <f t="shared" ref="I38" si="21">IF(ISBLANK(H38),"  ",IF(L38&gt;0,H38/L38,IF(H38&gt;0,1,0)))</f>
        <v>0</v>
      </c>
      <c r="J38" s="122">
        <f>ULSBoard!J38+Grambling!J38+LATech!J38+McNeese!J38+Nicholls!J38+NwSU!J38+SLU!J38+ULL!J38+ULM!J38+UNO!J38</f>
        <v>0</v>
      </c>
      <c r="K38" s="40">
        <f t="shared" ref="K38" si="22">IF(ISBLANK(J38),"  ",IF(L38&gt;0,J38/L38,IF(J38&gt;0,1,0)))</f>
        <v>0</v>
      </c>
      <c r="L38" s="133">
        <f t="shared" ref="L38" si="23">J38+H38</f>
        <v>0</v>
      </c>
      <c r="M38" s="41">
        <f>IF(ISBLANK(L38),"  ",IF(L86&gt;0,L38/L86,IF(L38&gt;0,1,0)))</f>
        <v>0</v>
      </c>
    </row>
    <row r="39" spans="1:13" ht="15" customHeight="1" x14ac:dyDescent="0.2">
      <c r="A39" s="171" t="s">
        <v>192</v>
      </c>
      <c r="B39" s="112">
        <f>ULSBoard!B39+Grambling!B39+LATech!B39+McNeese!B39+Nicholls!B39+NwSU!B39+SLU!B39+ULL!B39+ULM!B39+UNO!B39</f>
        <v>0</v>
      </c>
      <c r="C39" s="39">
        <f t="shared" ref="C39" si="24">IF(ISBLANK(B39),"  ",IF(F39&gt;0,B39/F39,IF(B39&gt;0,1,0)))</f>
        <v>0</v>
      </c>
      <c r="D39" s="122">
        <f>ULSBoard!D39+Grambling!D39+LATech!D39+McNeese!D39+Nicholls!D39+NwSU!D39+SLU!D39+ULL!D39+ULM!D39+UNO!D39</f>
        <v>0</v>
      </c>
      <c r="E39" s="36">
        <f t="shared" ref="E39" si="25">IF(ISBLANK(D39),"  ",IF(F39&gt;0,D39/F39,IF(D39&gt;0,1,0)))</f>
        <v>0</v>
      </c>
      <c r="F39" s="133">
        <f t="shared" ref="F39" si="26">D39+B39</f>
        <v>0</v>
      </c>
      <c r="G39" s="41">
        <f>IF(ISBLANK(F39),"  ",IF(F87&gt;0,F39/F87,IF(F39&gt;0,1,0)))</f>
        <v>0</v>
      </c>
      <c r="H39" s="112">
        <f>ULSBoard!H39+Grambling!H39+LATech!H39+McNeese!H39+Nicholls!H39+NwSU!H39+SLU!H39+ULL!H39+ULM!H39+UNO!H39</f>
        <v>8000000</v>
      </c>
      <c r="I39" s="39">
        <f t="shared" ref="I39" si="27">IF(ISBLANK(H39),"  ",IF(L39&gt;0,H39/L39,IF(H39&gt;0,1,0)))</f>
        <v>1</v>
      </c>
      <c r="J39" s="122">
        <f>ULSBoard!J39+Grambling!J39+LATech!J39+McNeese!J39+Nicholls!J39+NwSU!J39+SLU!J39+ULL!J39+ULM!J39+UNO!J39</f>
        <v>0</v>
      </c>
      <c r="K39" s="40">
        <f t="shared" ref="K39" si="28">IF(ISBLANK(J39),"  ",IF(L39&gt;0,J39/L39,IF(J39&gt;0,1,0)))</f>
        <v>0</v>
      </c>
      <c r="L39" s="133">
        <f t="shared" ref="L39" si="29">J39+H39</f>
        <v>8000000</v>
      </c>
      <c r="M39" s="41">
        <f>IF(ISBLANK(L39),"  ",IF(L87&gt;0,L39/L87,IF(L39&gt;0,1,0)))</f>
        <v>1</v>
      </c>
    </row>
    <row r="40" spans="1:13" ht="15" customHeight="1" x14ac:dyDescent="0.2">
      <c r="A40" s="171" t="s">
        <v>188</v>
      </c>
      <c r="B40" s="112">
        <f>ULSBoard!B40+Grambling!B40+LATech!B40+McNeese!B40+Nicholls!B40+NwSU!B40+SLU!B40+ULL!B40+ULM!B40+UNO!B40</f>
        <v>0</v>
      </c>
      <c r="C40" s="39">
        <f t="shared" ref="C40" si="30">IF(ISBLANK(B40),"  ",IF(F40&gt;0,B40/F40,IF(B40&gt;0,1,0)))</f>
        <v>0</v>
      </c>
      <c r="D40" s="122">
        <f>ULSBoard!D40+Grambling!D40+LATech!D40+McNeese!D40+Nicholls!D40+NwSU!D40+SLU!D40+ULL!D40+ULM!D40+UNO!D40</f>
        <v>0</v>
      </c>
      <c r="E40" s="36">
        <f t="shared" ref="E40" si="31">IF(ISBLANK(D40),"  ",IF(F40&gt;0,D40/F40,IF(D40&gt;0,1,0)))</f>
        <v>0</v>
      </c>
      <c r="F40" s="133">
        <f t="shared" ref="F40" si="32">D40+B40</f>
        <v>0</v>
      </c>
      <c r="G40" s="41">
        <f>IF(ISBLANK(F40),"  ",IF(F87&gt;0,F40/F87,IF(F40&gt;0,1,0)))</f>
        <v>0</v>
      </c>
      <c r="H40" s="112">
        <f>ULSBoard!H40+Grambling!H40+LATech!H40+McNeese!H40+Nicholls!H40+NwSU!H40+SLU!H40+ULL!H40+ULM!H40+UNO!H40</f>
        <v>0</v>
      </c>
      <c r="I40" s="39">
        <f t="shared" ref="I40" si="33">IF(ISBLANK(H40),"  ",IF(L40&gt;0,H40/L40,IF(H40&gt;0,1,0)))</f>
        <v>0</v>
      </c>
      <c r="J40" s="122">
        <f>ULSBoard!J40+Grambling!J40+LATech!J40+McNeese!J40+Nicholls!J40+NwSU!J40+SLU!J40+ULL!J40+ULM!J40+UNO!J40</f>
        <v>0</v>
      </c>
      <c r="K40" s="40">
        <f t="shared" ref="K40" si="34">IF(ISBLANK(J40),"  ",IF(L40&gt;0,J40/L40,IF(J40&gt;0,1,0)))</f>
        <v>0</v>
      </c>
      <c r="L40" s="133">
        <f t="shared" ref="L40" si="35">J40+H40</f>
        <v>0</v>
      </c>
      <c r="M40" s="41">
        <f>IF(ISBLANK(L40),"  ",IF(L87&gt;0,L40/L87,IF(L40&gt;0,1,0)))</f>
        <v>0</v>
      </c>
    </row>
    <row r="41" spans="1:13" ht="15" customHeight="1" x14ac:dyDescent="0.2">
      <c r="A41" s="171" t="s">
        <v>189</v>
      </c>
      <c r="B41" s="112">
        <f>ULSBoard!B41+Grambling!B41+LATech!B41+McNeese!B41+Nicholls!B41+NwSU!B41+SLU!B41+ULL!B41+ULM!B41+UNO!B41</f>
        <v>0</v>
      </c>
      <c r="C41" s="39">
        <f t="shared" ref="C41" si="36">IF(ISBLANK(B41),"  ",IF(F41&gt;0,B41/F41,IF(B41&gt;0,1,0)))</f>
        <v>0</v>
      </c>
      <c r="D41" s="122">
        <f>ULSBoard!D41+Grambling!D41+LATech!D41+McNeese!D41+Nicholls!D41+NwSU!D41+SLU!D41+ULL!D41+ULM!D41+UNO!D41</f>
        <v>0</v>
      </c>
      <c r="E41" s="36">
        <f t="shared" ref="E41" si="37">IF(ISBLANK(D41),"  ",IF(F41&gt;0,D41/F41,IF(D41&gt;0,1,0)))</f>
        <v>0</v>
      </c>
      <c r="F41" s="133">
        <f t="shared" ref="F41" si="38">D41+B41</f>
        <v>0</v>
      </c>
      <c r="G41" s="41">
        <f>IF(ISBLANK(F41),"  ",IF(F88&gt;0,F41/F88,IF(F41&gt;0,1,0)))</f>
        <v>0</v>
      </c>
      <c r="H41" s="112">
        <f>ULSBoard!H41+Grambling!H41+LATech!H41+McNeese!H41+Nicholls!H41+NwSU!H41+SLU!H41+ULL!H41+ULM!H41+UNO!H41</f>
        <v>0</v>
      </c>
      <c r="I41" s="39">
        <f t="shared" ref="I41" si="39">IF(ISBLANK(H41),"  ",IF(L41&gt;0,H41/L41,IF(H41&gt;0,1,0)))</f>
        <v>0</v>
      </c>
      <c r="J41" s="122">
        <f>ULSBoard!J41+Grambling!J41+LATech!J41+McNeese!J41+Nicholls!J41+NwSU!J41+SLU!J41+ULL!J41+ULM!J41+UNO!J41</f>
        <v>0</v>
      </c>
      <c r="K41" s="40">
        <f t="shared" ref="K41" si="40">IF(ISBLANK(J41),"  ",IF(L41&gt;0,J41/L41,IF(J41&gt;0,1,0)))</f>
        <v>0</v>
      </c>
      <c r="L41" s="133">
        <f t="shared" ref="L41" si="41">J41+H41</f>
        <v>0</v>
      </c>
      <c r="M41" s="41">
        <f>IF(ISBLANK(L41),"  ",IF(L88&gt;0,L41/L88,IF(L41&gt;0,1,0)))</f>
        <v>0</v>
      </c>
    </row>
    <row r="42" spans="1:13" ht="15" customHeight="1" x14ac:dyDescent="0.25">
      <c r="A42" s="47" t="s">
        <v>29</v>
      </c>
      <c r="B42" s="165"/>
      <c r="C42" s="48" t="s">
        <v>4</v>
      </c>
      <c r="D42" s="123"/>
      <c r="E42" s="49" t="s">
        <v>4</v>
      </c>
      <c r="F42" s="133"/>
      <c r="G42" s="50" t="s">
        <v>4</v>
      </c>
      <c r="H42" s="165"/>
      <c r="I42" s="48" t="s">
        <v>4</v>
      </c>
      <c r="J42" s="123"/>
      <c r="K42" s="49" t="s">
        <v>4</v>
      </c>
      <c r="L42" s="133"/>
      <c r="M42" s="50" t="s">
        <v>4</v>
      </c>
    </row>
    <row r="43" spans="1:13" ht="15" customHeight="1" x14ac:dyDescent="0.2">
      <c r="A43" s="45" t="s">
        <v>30</v>
      </c>
      <c r="B43" s="112">
        <f>ULSBoard!B43+Grambling!B43+LATech!B43+McNeese!B43+Nicholls!B43+NwSU!B43+SLU!B43+ULL!B43+ULM!B43+UNO!B43</f>
        <v>0</v>
      </c>
      <c r="C43" s="35">
        <f t="shared" si="0"/>
        <v>0</v>
      </c>
      <c r="D43" s="122">
        <f>ULSBoard!D43+Grambling!D43+LATech!D43+McNeese!D43+Nicholls!D43+NwSU!D43+SLU!D43+ULL!D43+ULM!D43+UNO!D43</f>
        <v>0</v>
      </c>
      <c r="E43" s="36">
        <f>IF(ISBLANK(D43),"  ",IF(F43&gt;0,D43/F43,IF(D43&gt;0,1,0)))</f>
        <v>0</v>
      </c>
      <c r="F43" s="132">
        <f t="shared" si="2"/>
        <v>0</v>
      </c>
      <c r="G43" s="37">
        <f>IF(ISBLANK(F43),"  ",IF(F84&gt;0,F43/F84,IF(F43&gt;0,1,0)))</f>
        <v>0</v>
      </c>
      <c r="H43" s="112">
        <f>ULSBoard!H43+Grambling!H43+LATech!H43+McNeese!H43+Nicholls!H43+NwSU!H43+SLU!H43+ULL!H43+ULM!H43+UNO!H43</f>
        <v>0</v>
      </c>
      <c r="I43" s="35">
        <f>IF(ISBLANK(H43),"  ",IF(L43&gt;0,H43/L43,IF(H43&gt;0,1,0)))</f>
        <v>0</v>
      </c>
      <c r="J43" s="122">
        <f>ULSBoard!J43+Grambling!J43+LATech!J43+McNeese!J43+Nicholls!J43+NwSU!J43+SLU!J43+ULL!J43+ULM!J43+UNO!J43</f>
        <v>0</v>
      </c>
      <c r="K43" s="36">
        <f>IF(ISBLANK(J43),"  ",IF(L43&gt;0,J43/L43,IF(J43&gt;0,1,0)))</f>
        <v>0</v>
      </c>
      <c r="L43" s="132">
        <f>J43+H43</f>
        <v>0</v>
      </c>
      <c r="M43" s="37">
        <f>IF(ISBLANK(L43),"  ",IF(L84&gt;0,L43/L84,IF(L43&gt;0,1,0)))</f>
        <v>0</v>
      </c>
    </row>
    <row r="44" spans="1:13" ht="15" customHeight="1" x14ac:dyDescent="0.25">
      <c r="A44" s="47" t="s">
        <v>31</v>
      </c>
      <c r="B44" s="165"/>
      <c r="C44" s="48" t="s">
        <v>4</v>
      </c>
      <c r="D44" s="123"/>
      <c r="E44" s="49" t="s">
        <v>4</v>
      </c>
      <c r="F44" s="133"/>
      <c r="G44" s="50" t="s">
        <v>4</v>
      </c>
      <c r="H44" s="165"/>
      <c r="I44" s="48" t="s">
        <v>4</v>
      </c>
      <c r="J44" s="123"/>
      <c r="K44" s="49" t="s">
        <v>4</v>
      </c>
      <c r="L44" s="133"/>
      <c r="M44" s="50" t="s">
        <v>4</v>
      </c>
    </row>
    <row r="45" spans="1:13" ht="15" customHeight="1" x14ac:dyDescent="0.2">
      <c r="A45" s="45" t="s">
        <v>30</v>
      </c>
      <c r="B45" s="112">
        <f>ULSBoard!B45+Grambling!B45+LATech!B45+McNeese!B45+Nicholls!B45+NwSU!B45+SLU!B45+ULL!B45+ULM!B45+UNO!B45</f>
        <v>0</v>
      </c>
      <c r="C45" s="35">
        <f t="shared" si="0"/>
        <v>0</v>
      </c>
      <c r="D45" s="122">
        <f>ULSBoard!D45+Grambling!D45+LATech!D45+McNeese!D45+Nicholls!D45+NwSU!D45+SLU!D45+ULL!D45+ULM!D45+UNO!D45</f>
        <v>0</v>
      </c>
      <c r="E45" s="36">
        <f>IF(ISBLANK(D45),"  ",IF(F45&gt;0,D45/F45,IF(D45&gt;0,1,0)))</f>
        <v>0</v>
      </c>
      <c r="F45" s="132">
        <f t="shared" si="2"/>
        <v>0</v>
      </c>
      <c r="G45" s="37">
        <f>IF(ISBLANK(F45),"  ",IF(F84&gt;0,F45/F84,IF(F45&gt;0,1,0)))</f>
        <v>0</v>
      </c>
      <c r="H45" s="112">
        <f>ULSBoard!H45+Grambling!H45+LATech!H45+McNeese!H45+Nicholls!H45+NwSU!H45+SLU!H45+ULL!H45+ULM!H45+UNO!H45</f>
        <v>0</v>
      </c>
      <c r="I45" s="35">
        <f>IF(ISBLANK(H45),"  ",IF(L45&gt;0,H45/L45,IF(H45&gt;0,1,0)))</f>
        <v>0</v>
      </c>
      <c r="J45" s="122">
        <f>ULSBoard!J45+Grambling!J45+LATech!J45+McNeese!J45+Nicholls!J45+NwSU!J45+SLU!J45+ULL!J45+ULM!J45+UNO!J45</f>
        <v>0</v>
      </c>
      <c r="K45" s="36">
        <f>IF(ISBLANK(J45),"  ",IF(L45&gt;0,J45/L45,IF(J45&gt;0,1,0)))</f>
        <v>0</v>
      </c>
      <c r="L45" s="132">
        <f>J45+H45</f>
        <v>0</v>
      </c>
      <c r="M45" s="37">
        <f>IF(ISBLANK(L45),"  ",IF(L84&gt;0,L45/L84,IF(L45&gt;0,1,0)))</f>
        <v>0</v>
      </c>
    </row>
    <row r="46" spans="1:13" ht="15" customHeight="1" x14ac:dyDescent="0.2">
      <c r="A46" s="46" t="s">
        <v>32</v>
      </c>
      <c r="B46" s="114"/>
      <c r="C46" s="39" t="str">
        <f t="shared" si="0"/>
        <v xml:space="preserve">  </v>
      </c>
      <c r="D46" s="124"/>
      <c r="E46" s="36" t="str">
        <f>IF(ISBLANK(D46),"  ",IF(F46&gt;0,D46/F46,IF(D46&gt;0,1,0)))</f>
        <v xml:space="preserve">  </v>
      </c>
      <c r="F46" s="133">
        <f t="shared" si="2"/>
        <v>0</v>
      </c>
      <c r="G46" s="41">
        <f>IF(ISBLANK(F46),"  ",IF(F84&gt;0,F46/F84,IF(F46&gt;0,1,0)))</f>
        <v>0</v>
      </c>
      <c r="H46" s="114"/>
      <c r="I46" s="39" t="str">
        <f>IF(ISBLANK(H46),"  ",IF(L46&gt;0,H46/L46,IF(H46&gt;0,1,0)))</f>
        <v xml:space="preserve">  </v>
      </c>
      <c r="J46" s="124"/>
      <c r="K46" s="40" t="str">
        <f>IF(ISBLANK(J46),"  ",IF(L46&gt;0,J46/L46,IF(J46&gt;0,1,0)))</f>
        <v xml:space="preserve">  </v>
      </c>
      <c r="L46" s="133">
        <f>J46+H46</f>
        <v>0</v>
      </c>
      <c r="M46" s="41">
        <f>IF(ISBLANK(L46),"  ",IF(L84&gt;0,L46/L84,IF(L46&gt;0,1,0)))</f>
        <v>0</v>
      </c>
    </row>
    <row r="47" spans="1:13" s="55" customFormat="1" ht="15" customHeight="1" x14ac:dyDescent="0.25">
      <c r="A47" s="47" t="s">
        <v>33</v>
      </c>
      <c r="B47" s="115">
        <f>SUM(B13:B15,B43,B45,B46)</f>
        <v>348713233</v>
      </c>
      <c r="C47" s="59">
        <f t="shared" si="0"/>
        <v>1</v>
      </c>
      <c r="D47" s="128">
        <f>SUM(D13:D15,D43,D45,D46)</f>
        <v>0</v>
      </c>
      <c r="E47" s="52">
        <f>IF(ISBLANK(D47),"  ",IF(F47&gt;0,D47/F47,IF(D47&gt;0,1,0)))</f>
        <v>0</v>
      </c>
      <c r="F47" s="115">
        <f>SUM(F13:F15,F43,F45:F46)</f>
        <v>348713233</v>
      </c>
      <c r="G47" s="53">
        <f>IF(ISBLANK(F47),"  ",IF(F84&gt;0,F47/F84,IF(F47&gt;0,1,0)))</f>
        <v>0.18574871286140565</v>
      </c>
      <c r="H47" s="115">
        <f>SUM(H13:H15,H43,H45:H46)</f>
        <v>325551823</v>
      </c>
      <c r="I47" s="59">
        <f>IF(ISBLANK(H47),"  ",IF(L47&gt;0,H47/L47,IF(H47&gt;0,1,0)))</f>
        <v>1</v>
      </c>
      <c r="J47" s="128">
        <f>SUM(J13:J15,J43,J45:J46)</f>
        <v>0</v>
      </c>
      <c r="K47" s="54">
        <f>IF(ISBLANK(J47),"  ",IF(L47&gt;0,J47/L47,IF(J47&gt;0,1,0)))</f>
        <v>0</v>
      </c>
      <c r="L47" s="115">
        <f>SUM(L13:L15,L43,L45:L46)</f>
        <v>325551823</v>
      </c>
      <c r="M47" s="53">
        <f>IF(ISBLANK(L47),"  ",IF(L84&gt;0,L47/L84,IF(L47&gt;0,1,0)))</f>
        <v>0.17066875854315464</v>
      </c>
    </row>
    <row r="48" spans="1:13" ht="15" customHeight="1" x14ac:dyDescent="0.25">
      <c r="A48" s="56" t="s">
        <v>34</v>
      </c>
      <c r="B48" s="116"/>
      <c r="C48" s="48" t="s">
        <v>4</v>
      </c>
      <c r="D48" s="124"/>
      <c r="E48" s="49" t="s">
        <v>4</v>
      </c>
      <c r="F48" s="133"/>
      <c r="G48" s="50" t="s">
        <v>4</v>
      </c>
      <c r="H48" s="116"/>
      <c r="I48" s="48" t="s">
        <v>4</v>
      </c>
      <c r="J48" s="124"/>
      <c r="K48" s="49" t="s">
        <v>4</v>
      </c>
      <c r="L48" s="133"/>
      <c r="M48" s="50" t="s">
        <v>4</v>
      </c>
    </row>
    <row r="49" spans="1:13" ht="15" customHeight="1" x14ac:dyDescent="0.2">
      <c r="A49" s="7" t="s">
        <v>35</v>
      </c>
      <c r="B49" s="112">
        <f>ULSBoard!B49+Grambling!B49+LATech!B49+McNeese!B49+Nicholls!B49+NwSU!B49+SLU!B49+ULL!B49+ULM!B49+UNO!B49</f>
        <v>0</v>
      </c>
      <c r="C49" s="35">
        <f t="shared" si="0"/>
        <v>0</v>
      </c>
      <c r="D49" s="122">
        <f>ULSBoard!D49+Grambling!D49+LATech!D49+McNeese!D49+Nicholls!D49+NwSU!D49+SLU!D49+ULL!D49+ULM!D49+UNO!D49</f>
        <v>0</v>
      </c>
      <c r="E49" s="36">
        <f t="shared" ref="E49:E55" si="42">IF(ISBLANK(D49),"  ",IF(F49&gt;0,D49/F49,IF(D49&gt;0,1,0)))</f>
        <v>0</v>
      </c>
      <c r="F49" s="132">
        <f>D49+B49</f>
        <v>0</v>
      </c>
      <c r="G49" s="37">
        <f>IF(ISBLANK(F49),"  ",IF(D84&gt;0,F49/D84,IF(F49&gt;0,1,0)))</f>
        <v>0</v>
      </c>
      <c r="H49" s="112">
        <f>ULSBoard!H49+Grambling!H49+LATech!H49+McNeese!H49+Nicholls!H49+NwSU!H49+SLU!H49+ULL!H49+ULM!H49+UNO!H49</f>
        <v>0</v>
      </c>
      <c r="I49" s="35">
        <f t="shared" ref="I49:I55" si="43">IF(ISBLANK(H49),"  ",IF(L49&gt;0,H49/L49,IF(H49&gt;0,1,0)))</f>
        <v>0</v>
      </c>
      <c r="J49" s="122">
        <f>ULSBoard!J49+Grambling!J49+LATech!J49+McNeese!J49+Nicholls!J49+NwSU!J49+SLU!J49+ULL!J49+ULM!J49+UNO!J49</f>
        <v>0</v>
      </c>
      <c r="K49" s="36">
        <f t="shared" ref="K49:K55" si="44">IF(ISBLANK(J49),"  ",IF(L49&gt;0,J49/L49,IF(J49&gt;0,1,0)))</f>
        <v>0</v>
      </c>
      <c r="L49" s="132">
        <f>J49+H49</f>
        <v>0</v>
      </c>
      <c r="M49" s="37">
        <f>IF(ISBLANK(L49),"  ",IF(J84&gt;0,L49/J84,IF(L49&gt;0,1,0)))</f>
        <v>0</v>
      </c>
    </row>
    <row r="50" spans="1:13" ht="15" customHeight="1" x14ac:dyDescent="0.2">
      <c r="A50" s="58" t="s">
        <v>36</v>
      </c>
      <c r="B50" s="112">
        <f>ULSBoard!B50+Grambling!B50+LATech!B50+McNeese!B50+Nicholls!B50+NwSU!B50+SLU!B50+ULL!B50+ULM!B50+UNO!B50</f>
        <v>0</v>
      </c>
      <c r="C50" s="39">
        <f t="shared" si="0"/>
        <v>0</v>
      </c>
      <c r="D50" s="122">
        <f>ULSBoard!D50+Grambling!D50+LATech!D50+McNeese!D50+Nicholls!D50+NwSU!D50+SLU!D50+ULL!D50+ULM!D50+UNO!D50</f>
        <v>0</v>
      </c>
      <c r="E50" s="40">
        <f t="shared" si="42"/>
        <v>0</v>
      </c>
      <c r="F50" s="133">
        <f>D50+B50</f>
        <v>0</v>
      </c>
      <c r="G50" s="41">
        <f>IF(ISBLANK(F50),"  ",IF(D84&gt;0,F50/D84,IF(F50&gt;0,1,0)))</f>
        <v>0</v>
      </c>
      <c r="H50" s="112">
        <f>ULSBoard!H50+Grambling!H50+LATech!H50+McNeese!H50+Nicholls!H50+NwSU!H50+SLU!H50+ULL!H50+ULM!H50+UNO!H50</f>
        <v>0</v>
      </c>
      <c r="I50" s="39">
        <f t="shared" si="43"/>
        <v>0</v>
      </c>
      <c r="J50" s="122">
        <f>ULSBoard!J50+Grambling!J50+LATech!J50+McNeese!J50+Nicholls!J50+NwSU!J50+SLU!J50+ULL!J50+ULM!J50+UNO!J50</f>
        <v>0</v>
      </c>
      <c r="K50" s="40">
        <f t="shared" si="44"/>
        <v>0</v>
      </c>
      <c r="L50" s="133">
        <f>J50+H50</f>
        <v>0</v>
      </c>
      <c r="M50" s="41">
        <f>IF(ISBLANK(L50),"  ",IF(J84&gt;0,L50/J84,IF(L50&gt;0,1,0)))</f>
        <v>0</v>
      </c>
    </row>
    <row r="51" spans="1:13" ht="15" customHeight="1" x14ac:dyDescent="0.2">
      <c r="A51" s="7" t="s">
        <v>37</v>
      </c>
      <c r="B51" s="112">
        <f>ULSBoard!B51+Grambling!B51+LATech!B51+McNeese!B51+Nicholls!B51+NwSU!B51+SLU!B51+ULL!B51+ULM!B51+UNO!B51</f>
        <v>0</v>
      </c>
      <c r="C51" s="39">
        <f t="shared" si="0"/>
        <v>0</v>
      </c>
      <c r="D51" s="122">
        <f>ULSBoard!D51+Grambling!D51+LATech!D51+McNeese!D51+Nicholls!D51+NwSU!D51+SLU!D51+ULL!D51+ULM!D51+UNO!D51</f>
        <v>0</v>
      </c>
      <c r="E51" s="40">
        <f t="shared" si="42"/>
        <v>0</v>
      </c>
      <c r="F51" s="133">
        <f>D51+B51</f>
        <v>0</v>
      </c>
      <c r="G51" s="41">
        <f>IF(ISBLANK(F51),"  ",IF(D84&gt;0,F51/D84,IF(F51&gt;0,1,0)))</f>
        <v>0</v>
      </c>
      <c r="H51" s="112">
        <f>ULSBoard!H51+Grambling!H51+LATech!H51+McNeese!H51+Nicholls!H51+NwSU!H51+SLU!H51+ULL!H51+ULM!H51+UNO!H51</f>
        <v>0</v>
      </c>
      <c r="I51" s="39">
        <f t="shared" si="43"/>
        <v>0</v>
      </c>
      <c r="J51" s="122">
        <f>ULSBoard!J51+Grambling!J51+LATech!J51+McNeese!J51+Nicholls!J51+NwSU!J51+SLU!J51+ULL!J51+ULM!J51+UNO!J51</f>
        <v>0</v>
      </c>
      <c r="K51" s="40">
        <f t="shared" si="44"/>
        <v>0</v>
      </c>
      <c r="L51" s="133">
        <f>J51+H51</f>
        <v>0</v>
      </c>
      <c r="M51" s="41">
        <f>IF(ISBLANK(L51),"  ",IF(J84&gt;0,L51/J84,IF(L51&gt;0,1,0)))</f>
        <v>0</v>
      </c>
    </row>
    <row r="52" spans="1:13" ht="15" customHeight="1" x14ac:dyDescent="0.2">
      <c r="A52" s="25" t="s">
        <v>38</v>
      </c>
      <c r="B52" s="112">
        <f>ULSBoard!B52+Grambling!B52+LATech!B52+McNeese!B52+Nicholls!B52+NwSU!B52+SLU!B52+ULL!B52+ULM!B52+UNO!B52</f>
        <v>0</v>
      </c>
      <c r="C52" s="39">
        <f t="shared" si="0"/>
        <v>0</v>
      </c>
      <c r="D52" s="122">
        <f>ULSBoard!D52+Grambling!D52+LATech!D52+McNeese!D52+Nicholls!D52+NwSU!D52+SLU!D52+ULL!D52+ULM!D52+UNO!D52</f>
        <v>1983137</v>
      </c>
      <c r="E52" s="40">
        <f t="shared" si="42"/>
        <v>1</v>
      </c>
      <c r="F52" s="133">
        <f>D52+B52</f>
        <v>1983137</v>
      </c>
      <c r="G52" s="41">
        <f>IF(ISBLANK(F52),"  ",IF(D84&gt;0,F52/D84,IF(F52&gt;0,1,0)))</f>
        <v>2.1517353590850088E-3</v>
      </c>
      <c r="H52" s="112">
        <f>ULSBoard!H52+Grambling!H52+LATech!H52+McNeese!H52+Nicholls!H52+NwSU!H52+SLU!H52+ULL!H52+ULM!H52+UNO!H52</f>
        <v>0</v>
      </c>
      <c r="I52" s="39">
        <f t="shared" si="43"/>
        <v>0</v>
      </c>
      <c r="J52" s="122">
        <f>ULSBoard!J52+Grambling!J52+LATech!J52+McNeese!J52+Nicholls!J52+NwSU!J52+SLU!J52+ULL!J52+ULM!J52+UNO!J52</f>
        <v>1990000</v>
      </c>
      <c r="K52" s="40">
        <f t="shared" si="44"/>
        <v>1</v>
      </c>
      <c r="L52" s="133">
        <f>J52+H52</f>
        <v>1990000</v>
      </c>
      <c r="M52" s="41">
        <f>IF(ISBLANK(L52),"  ",IF(J84&gt;0,L52/J84,IF(L52&gt;0,1,0)))</f>
        <v>2.1804997367254756E-3</v>
      </c>
    </row>
    <row r="53" spans="1:13" ht="15" customHeight="1" x14ac:dyDescent="0.2">
      <c r="A53" s="58" t="s">
        <v>39</v>
      </c>
      <c r="B53" s="112">
        <f>ULSBoard!B53+Grambling!B53+LATech!B53+McNeese!B53+Nicholls!B53+NwSU!B53+SLU!B53+ULL!B53+ULM!B53+UNO!B53</f>
        <v>224000</v>
      </c>
      <c r="C53" s="39">
        <f t="shared" si="0"/>
        <v>9.256672655954272E-2</v>
      </c>
      <c r="D53" s="122">
        <f>ULSBoard!D53+Grambling!D53+LATech!D53+McNeese!D53+Nicholls!D53+NwSU!D53+SLU!D53+ULL!D53+ULM!D53+UNO!D53</f>
        <v>2195876</v>
      </c>
      <c r="E53" s="40">
        <f t="shared" si="42"/>
        <v>0.90743327344045732</v>
      </c>
      <c r="F53" s="133">
        <f>D53+B53</f>
        <v>2419876</v>
      </c>
      <c r="G53" s="41">
        <f>IF(ISBLANK(F53),"  ",IF(F84&gt;0,F53/F84,IF(F53&gt;0,1,0)))</f>
        <v>1.2889928162955803E-3</v>
      </c>
      <c r="H53" s="112">
        <f>ULSBoard!H53+Grambling!H53+LATech!H53+McNeese!H53+Nicholls!H53+NwSU!H53+SLU!H53+ULL!H53+ULM!H53+UNO!H53</f>
        <v>259923</v>
      </c>
      <c r="I53" s="39">
        <f t="shared" si="43"/>
        <v>6.733890805593791E-2</v>
      </c>
      <c r="J53" s="122">
        <f>ULSBoard!J53+Grambling!J53+LATech!J53+McNeese!J53+Nicholls!J53+NwSU!J53+SLU!J53+ULL!J53+ULM!J53+UNO!J53</f>
        <v>3600000</v>
      </c>
      <c r="K53" s="40">
        <f t="shared" si="44"/>
        <v>0.9326610919440621</v>
      </c>
      <c r="L53" s="133">
        <f>J53+H53</f>
        <v>3859923</v>
      </c>
      <c r="M53" s="41">
        <f>IF(ISBLANK(L53),"  ",IF(L84&gt;0,L53/L84,IF(L53&gt;0,1,0)))</f>
        <v>2.0235434727765879E-3</v>
      </c>
    </row>
    <row r="54" spans="1:13" s="55" customFormat="1" ht="15" customHeight="1" x14ac:dyDescent="0.25">
      <c r="A54" s="56" t="s">
        <v>40</v>
      </c>
      <c r="B54" s="117">
        <f>B53+B52+B51+B50+B49</f>
        <v>224000</v>
      </c>
      <c r="C54" s="59">
        <f t="shared" si="0"/>
        <v>5.0874253607700003E-2</v>
      </c>
      <c r="D54" s="125">
        <f>D53+D52+D51+D50+D49</f>
        <v>4179013</v>
      </c>
      <c r="E54" s="54">
        <f t="shared" si="42"/>
        <v>0.94912574639229996</v>
      </c>
      <c r="F54" s="134">
        <f>F53+F52+F51+F50+F49</f>
        <v>4403013</v>
      </c>
      <c r="G54" s="53">
        <f>IF(ISBLANK(F54),"  ",IF(F84&gt;0,F54/F84,IF(F54&gt;0,1,0)))</f>
        <v>2.345348326548985E-3</v>
      </c>
      <c r="H54" s="117">
        <f>H53+H52+H51+H50+H49</f>
        <v>259923</v>
      </c>
      <c r="I54" s="59">
        <f t="shared" si="43"/>
        <v>4.4431866880982877E-2</v>
      </c>
      <c r="J54" s="125">
        <f>J53+J52+J51+J50+J49</f>
        <v>5590000</v>
      </c>
      <c r="K54" s="54">
        <f t="shared" si="44"/>
        <v>0.95556813311901712</v>
      </c>
      <c r="L54" s="134">
        <f>L53+L52+L51+L50+L49</f>
        <v>5849923</v>
      </c>
      <c r="M54" s="53">
        <f>IF(ISBLANK(L54),"  ",IF(L84&gt;0,L54/L84,IF(L54&gt;0,1,0)))</f>
        <v>3.0667900636607609E-3</v>
      </c>
    </row>
    <row r="55" spans="1:13" s="55" customFormat="1" ht="15" customHeight="1" x14ac:dyDescent="0.25">
      <c r="A55" s="60" t="s">
        <v>41</v>
      </c>
      <c r="B55" s="118">
        <f>ULSBoard!B55+Grambling!B55+LATech!B55+McNeese!B55+Nicholls!B55+NwSU!B55+SLU!B55+ULL!B55+ULM!B55+UNO!B55</f>
        <v>0</v>
      </c>
      <c r="C55" s="59">
        <f t="shared" si="0"/>
        <v>0</v>
      </c>
      <c r="D55" s="126">
        <f>ULSBoard!D55+Grambling!D55+LATech!D55+McNeese!D55+Nicholls!D55+NwSU!D55+SLU!D55+ULL!D55+ULM!D55+UNO!D55</f>
        <v>0</v>
      </c>
      <c r="E55" s="54">
        <f t="shared" si="42"/>
        <v>0</v>
      </c>
      <c r="F55" s="135">
        <f>D55+B55</f>
        <v>0</v>
      </c>
      <c r="G55" s="53">
        <f>IF(ISBLANK(F55),"  ",IF(F84&gt;0,F55/F84,IF(F55&gt;0,1,0)))</f>
        <v>0</v>
      </c>
      <c r="H55" s="118">
        <f>ULSBoard!H55+Grambling!H55+LATech!H55+McNeese!H55+Nicholls!H55+NwSU!H55+SLU!H55+ULL!H55+ULM!H55+UNO!H55</f>
        <v>0</v>
      </c>
      <c r="I55" s="59">
        <f t="shared" si="43"/>
        <v>0</v>
      </c>
      <c r="J55" s="126">
        <f>ULSBoard!J55+Grambling!J55+LATech!J55+McNeese!J55+Nicholls!J55+NwSU!J55+SLU!J55+ULL!J55+ULM!J55+UNO!J55</f>
        <v>0</v>
      </c>
      <c r="K55" s="54">
        <f t="shared" si="44"/>
        <v>0</v>
      </c>
      <c r="L55" s="135">
        <f>J55+H55</f>
        <v>0</v>
      </c>
      <c r="M55" s="53">
        <f>IF(ISBLANK(L55),"  ",IF(L84&gt;0,L55/L84,IF(L55&gt;0,1,0)))</f>
        <v>0</v>
      </c>
    </row>
    <row r="56" spans="1:13" ht="15" customHeight="1" x14ac:dyDescent="0.25">
      <c r="A56" s="9" t="s">
        <v>42</v>
      </c>
      <c r="B56" s="119"/>
      <c r="C56" s="61" t="s">
        <v>4</v>
      </c>
      <c r="D56" s="127"/>
      <c r="E56" s="62" t="s">
        <v>4</v>
      </c>
      <c r="F56" s="132"/>
      <c r="G56" s="63" t="s">
        <v>4</v>
      </c>
      <c r="H56" s="119"/>
      <c r="I56" s="61" t="s">
        <v>4</v>
      </c>
      <c r="J56" s="127"/>
      <c r="K56" s="62" t="s">
        <v>4</v>
      </c>
      <c r="L56" s="132"/>
      <c r="M56" s="63" t="s">
        <v>4</v>
      </c>
    </row>
    <row r="57" spans="1:13" ht="15" customHeight="1" x14ac:dyDescent="0.2">
      <c r="A57" s="7" t="s">
        <v>43</v>
      </c>
      <c r="B57" s="112">
        <f>ULSBoard!B57+Grambling!B57+LATech!B57+McNeese!B57+Nicholls!B57+NwSU!B57+SLU!B57+ULL!B57+ULM!B57+UNO!B57</f>
        <v>442706253.42000002</v>
      </c>
      <c r="C57" s="35">
        <f t="shared" si="0"/>
        <v>0.98559950382682193</v>
      </c>
      <c r="D57" s="122">
        <f>ULSBoard!D57+Grambling!D57+LATech!D57+McNeese!D57+Nicholls!D57+NwSU!D57+SLU!D57+ULL!D57+ULM!D57+UNO!D57</f>
        <v>6468336.9700000007</v>
      </c>
      <c r="E57" s="36">
        <f t="shared" ref="E57:E75" si="45">IF(ISBLANK(D57),"  ",IF(F57&gt;0,D57/F57,IF(D57&gt;0,1,0)))</f>
        <v>1.4400496173178021E-2</v>
      </c>
      <c r="F57" s="136">
        <f t="shared" ref="F57:F62" si="46">D57+B57</f>
        <v>449174590.39000005</v>
      </c>
      <c r="G57" s="37">
        <f>IF(ISBLANK(F57),"  ",IF(F84&gt;0,F57/F84,IF(F57&gt;0,1,0)))</f>
        <v>0.23926135896021938</v>
      </c>
      <c r="H57" s="112">
        <f>ULSBoard!H57+Grambling!H57+LATech!H57+McNeese!H57+Nicholls!H57+NwSU!H57+SLU!H57+ULL!H57+ULM!H57+UNO!H57</f>
        <v>465884761.11000001</v>
      </c>
      <c r="I57" s="35">
        <f t="shared" ref="I57:I75" si="47">IF(ISBLANK(H57),"  ",IF(L57&gt;0,H57/L57,IF(H57&gt;0,1,0)))</f>
        <v>0.9865719000674652</v>
      </c>
      <c r="J57" s="122">
        <f>ULSBoard!J57+Grambling!J57+LATech!J57+McNeese!J57+Nicholls!J57+NwSU!J57+SLU!J57+ULL!J57+ULM!J57+UNO!J57</f>
        <v>6341096</v>
      </c>
      <c r="K57" s="36">
        <f t="shared" ref="K57:K75" si="48">IF(ISBLANK(J57),"  ",IF(L57&gt;0,J57/L57,IF(J57&gt;0,1,0)))</f>
        <v>1.3428099932534843E-2</v>
      </c>
      <c r="L57" s="136">
        <f t="shared" ref="L57:L73" si="49">J57+H57</f>
        <v>472225857.11000001</v>
      </c>
      <c r="M57" s="37">
        <f>IF(ISBLANK(L57),"  ",IF(L84&gt;0,L57/L84,IF(L57&gt;0,1,0)))</f>
        <v>0.24756181686299705</v>
      </c>
    </row>
    <row r="58" spans="1:13" ht="15" customHeight="1" x14ac:dyDescent="0.2">
      <c r="A58" s="25" t="s">
        <v>44</v>
      </c>
      <c r="B58" s="112">
        <f>ULSBoard!B58+Grambling!B58+LATech!B58+McNeese!B58+Nicholls!B58+NwSU!B58+SLU!B58+ULL!B58+ULM!B58+UNO!B58</f>
        <v>22371151.699999999</v>
      </c>
      <c r="C58" s="39">
        <f t="shared" si="0"/>
        <v>1</v>
      </c>
      <c r="D58" s="122">
        <f>ULSBoard!D58+Grambling!D58+LATech!D58+McNeese!D58+Nicholls!D58+NwSU!D58+SLU!D58+ULL!D58+ULM!D58+UNO!D58</f>
        <v>0</v>
      </c>
      <c r="E58" s="40">
        <f t="shared" si="45"/>
        <v>0</v>
      </c>
      <c r="F58" s="137">
        <f t="shared" si="46"/>
        <v>22371151.699999999</v>
      </c>
      <c r="G58" s="41">
        <f>IF(ISBLANK(F58),"  ",IF(F84&gt;0,F58/F84,IF(F58&gt;0,1,0)))</f>
        <v>1.1916417962556203E-2</v>
      </c>
      <c r="H58" s="112">
        <f>ULSBoard!H58+Grambling!H58+LATech!H58+McNeese!H58+Nicholls!H58+NwSU!H58+SLU!H58+ULL!H58+ULM!H58+UNO!H58</f>
        <v>24207129.960000001</v>
      </c>
      <c r="I58" s="39">
        <f t="shared" si="47"/>
        <v>1</v>
      </c>
      <c r="J58" s="122">
        <f>ULSBoard!J58+Grambling!J58+LATech!J58+McNeese!J58+Nicholls!J58+NwSU!J58+SLU!J58+ULL!J58+ULM!J58+UNO!J58</f>
        <v>0</v>
      </c>
      <c r="K58" s="40">
        <f t="shared" si="48"/>
        <v>0</v>
      </c>
      <c r="L58" s="137">
        <f t="shared" si="49"/>
        <v>24207129.960000001</v>
      </c>
      <c r="M58" s="41">
        <f>IF(ISBLANK(L58),"  ",IF(L84&gt;0,L58/L84,IF(L58&gt;0,1,0)))</f>
        <v>1.2690455178824186E-2</v>
      </c>
    </row>
    <row r="59" spans="1:13" ht="15" customHeight="1" x14ac:dyDescent="0.2">
      <c r="A59" s="64" t="s">
        <v>45</v>
      </c>
      <c r="B59" s="112">
        <f>ULSBoard!B59+Grambling!B59+LATech!B59+McNeese!B59+Nicholls!B59+NwSU!B59+SLU!B59+ULL!B59+ULM!B59+UNO!B59</f>
        <v>15580026.5</v>
      </c>
      <c r="C59" s="39">
        <f t="shared" si="0"/>
        <v>1</v>
      </c>
      <c r="D59" s="122">
        <f>ULSBoard!D59+Grambling!D59+LATech!D59+McNeese!D59+Nicholls!D59+NwSU!D59+SLU!D59+ULL!D59+ULM!D59+UNO!D59</f>
        <v>0</v>
      </c>
      <c r="E59" s="40">
        <f t="shared" si="45"/>
        <v>0</v>
      </c>
      <c r="F59" s="138">
        <f t="shared" si="46"/>
        <v>15580026.5</v>
      </c>
      <c r="G59" s="41">
        <f>IF(ISBLANK(F59),"  ",IF(F84&gt;0,F59/F84,IF(F59&gt;0,1,0)))</f>
        <v>8.2989964098138802E-3</v>
      </c>
      <c r="H59" s="112">
        <f>ULSBoard!H59+Grambling!H59+LATech!H59+McNeese!H59+Nicholls!H59+NwSU!H59+SLU!H59+ULL!H59+ULM!H59+UNO!H59</f>
        <v>15901491.449999999</v>
      </c>
      <c r="I59" s="39">
        <f t="shared" si="47"/>
        <v>1</v>
      </c>
      <c r="J59" s="122">
        <f>ULSBoard!J59+Grambling!J59+LATech!J59+McNeese!J59+Nicholls!J59+NwSU!J59+SLU!J59+ULL!J59+ULM!J59+UNO!J59</f>
        <v>0</v>
      </c>
      <c r="K59" s="40">
        <f t="shared" si="48"/>
        <v>0</v>
      </c>
      <c r="L59" s="138">
        <f t="shared" si="49"/>
        <v>15901491.449999999</v>
      </c>
      <c r="M59" s="41">
        <f>IF(ISBLANK(L59),"  ",IF(L84&gt;0,L59/L84,IF(L59&gt;0,1,0)))</f>
        <v>8.336269721199158E-3</v>
      </c>
    </row>
    <row r="60" spans="1:13" ht="15" customHeight="1" x14ac:dyDescent="0.2">
      <c r="A60" s="64" t="s">
        <v>46</v>
      </c>
      <c r="B60" s="112">
        <f>ULSBoard!B60+Grambling!B60+LATech!B60+McNeese!B60+Nicholls!B60+NwSU!B60+SLU!B60+ULL!B60+ULM!B60+UNO!B60</f>
        <v>8161518</v>
      </c>
      <c r="C60" s="39">
        <f t="shared" si="0"/>
        <v>1</v>
      </c>
      <c r="D60" s="122">
        <f>ULSBoard!D60+Grambling!D60+LATech!D60+McNeese!D60+Nicholls!D60+NwSU!D60+SLU!D60+ULL!D60+ULM!D60+UNO!D60</f>
        <v>0</v>
      </c>
      <c r="E60" s="40">
        <f t="shared" si="45"/>
        <v>0</v>
      </c>
      <c r="F60" s="138">
        <f t="shared" si="46"/>
        <v>8161518</v>
      </c>
      <c r="G60" s="41">
        <f>IF(ISBLANK(F60),"  ",IF(F84&gt;0,F60/F84,IF(F60&gt;0,1,0)))</f>
        <v>4.3473872512753012E-3</v>
      </c>
      <c r="H60" s="112">
        <f>ULSBoard!H60+Grambling!H60+LATech!H60+McNeese!H60+Nicholls!H60+NwSU!H60+SLU!H60+ULL!H60+ULM!H60+UNO!H60</f>
        <v>8123113.4800000004</v>
      </c>
      <c r="I60" s="39">
        <f t="shared" si="47"/>
        <v>1</v>
      </c>
      <c r="J60" s="122">
        <f>ULSBoard!J60+Grambling!J60+LATech!J60+McNeese!J60+Nicholls!J60+NwSU!J60+SLU!J60+ULL!J60+ULM!J60+UNO!J60</f>
        <v>0</v>
      </c>
      <c r="K60" s="40">
        <f t="shared" si="48"/>
        <v>0</v>
      </c>
      <c r="L60" s="138">
        <f t="shared" si="49"/>
        <v>8123113.4800000004</v>
      </c>
      <c r="M60" s="41">
        <f>IF(ISBLANK(L60),"  ",IF(L84&gt;0,L60/L84,IF(L60&gt;0,1,0)))</f>
        <v>4.2584977112438555E-3</v>
      </c>
    </row>
    <row r="61" spans="1:13" ht="15" customHeight="1" x14ac:dyDescent="0.2">
      <c r="A61" s="64" t="s">
        <v>47</v>
      </c>
      <c r="B61" s="112">
        <f>ULSBoard!B61+Grambling!B61+LATech!B61+McNeese!B61+Nicholls!B61+NwSU!B61+SLU!B61+ULL!B61+ULM!B61+UNO!B61</f>
        <v>0</v>
      </c>
      <c r="C61" s="39">
        <f>IF(ISBLANK(B61),"  ",IF(F61&gt;0,B61/F61,IF(B61&gt;0,1,0)))</f>
        <v>0</v>
      </c>
      <c r="D61" s="122">
        <f>ULSBoard!D61+Grambling!D61+LATech!D61+McNeese!D61+Nicholls!D61+NwSU!D61+SLU!D61+ULL!D61+ULM!D61+UNO!D61</f>
        <v>7672949.4100000001</v>
      </c>
      <c r="E61" s="40">
        <f>IF(ISBLANK(D61),"  ",IF(F61&gt;0,D61/F61,IF(D61&gt;0,1,0)))</f>
        <v>1</v>
      </c>
      <c r="F61" s="138">
        <f t="shared" si="46"/>
        <v>7672949.4100000001</v>
      </c>
      <c r="G61" s="41">
        <f>IF(ISBLANK(F61),"  ",IF(F84&gt;0,F61/F84,IF(F61&gt;0,1,0)))</f>
        <v>4.0871419317722937E-3</v>
      </c>
      <c r="H61" s="112">
        <f>ULSBoard!H61+Grambling!H61+LATech!H61+McNeese!H61+Nicholls!H61+NwSU!H61+SLU!H61+ULL!H61+ULM!H61+UNO!H61</f>
        <v>0</v>
      </c>
      <c r="I61" s="39">
        <f>IF(ISBLANK(H61),"  ",IF(L61&gt;0,H61/L61,IF(H61&gt;0,1,0)))</f>
        <v>0</v>
      </c>
      <c r="J61" s="122">
        <f>ULSBoard!J61+Grambling!J61+LATech!J61+McNeese!J61+Nicholls!J61+NwSU!J61+SLU!J61+ULL!J61+ULM!J61+UNO!J61</f>
        <v>7477912</v>
      </c>
      <c r="K61" s="40">
        <f>IF(ISBLANK(J61),"  ",IF(L61&gt;0,J61/L61,IF(J61&gt;0,1,0)))</f>
        <v>1</v>
      </c>
      <c r="L61" s="138">
        <f t="shared" si="49"/>
        <v>7477912</v>
      </c>
      <c r="M61" s="41">
        <f>IF(ISBLANK(L61),"  ",IF(L84&gt;0,L61/L84,IF(L61&gt;0,1,0)))</f>
        <v>3.9202543723275618E-3</v>
      </c>
    </row>
    <row r="62" spans="1:13" ht="15" customHeight="1" x14ac:dyDescent="0.2">
      <c r="A62" s="25" t="s">
        <v>48</v>
      </c>
      <c r="B62" s="112">
        <f>ULSBoard!B62+Grambling!B62+LATech!B62+McNeese!B62+Nicholls!B62+NwSU!B62+SLU!B62+ULL!B62+ULM!B62+UNO!B62</f>
        <v>68826391.5</v>
      </c>
      <c r="C62" s="39">
        <f t="shared" si="0"/>
        <v>0.42289605787683815</v>
      </c>
      <c r="D62" s="122">
        <f>ULSBoard!D62+Grambling!D62+LATech!D62+McNeese!D62+Nicholls!D62+NwSU!D62+SLU!D62+ULL!D62+ULM!D62+UNO!D62</f>
        <v>93923745.840000004</v>
      </c>
      <c r="E62" s="40">
        <f t="shared" si="45"/>
        <v>0.57710394212316185</v>
      </c>
      <c r="F62" s="137">
        <f t="shared" si="46"/>
        <v>162750137.34</v>
      </c>
      <c r="G62" s="41">
        <f>IF(ISBLANK(F62),"  ",IF(F84&gt;0,F62/F84,IF(F62&gt;0,1,0)))</f>
        <v>8.6691945323801339E-2</v>
      </c>
      <c r="H62" s="112">
        <f>ULSBoard!H62+Grambling!H62+LATech!H62+McNeese!H62+Nicholls!H62+NwSU!H62+SLU!H62+ULL!H62+ULM!H62+UNO!H62</f>
        <v>66902688.719999999</v>
      </c>
      <c r="I62" s="39">
        <f t="shared" si="47"/>
        <v>0.4237721398894802</v>
      </c>
      <c r="J62" s="122">
        <f>ULSBoard!J62+Grambling!J62+LATech!J62+McNeese!J62+Nicholls!J62+NwSU!J62+SLU!J62+ULL!J62+ULM!J62+UNO!J62</f>
        <v>90971514</v>
      </c>
      <c r="K62" s="40">
        <f t="shared" si="48"/>
        <v>0.57622786011051974</v>
      </c>
      <c r="L62" s="137">
        <f t="shared" si="49"/>
        <v>157874202.72</v>
      </c>
      <c r="M62" s="41">
        <f>IF(ISBLANK(L62),"  ",IF(L84&gt;0,L62/L84,IF(L62&gt;0,1,0)))</f>
        <v>8.2764685314671779E-2</v>
      </c>
    </row>
    <row r="63" spans="1:13" s="55" customFormat="1" ht="15" customHeight="1" x14ac:dyDescent="0.25">
      <c r="A63" s="60" t="s">
        <v>49</v>
      </c>
      <c r="B63" s="117">
        <f>B62+B60+B59+B58+B57</f>
        <v>557645341.12</v>
      </c>
      <c r="C63" s="59">
        <f t="shared" si="0"/>
        <v>0.83766959845042455</v>
      </c>
      <c r="D63" s="125">
        <f>D62+D60+D59+D58+D57+D61</f>
        <v>108065032.22</v>
      </c>
      <c r="E63" s="54">
        <f t="shared" si="45"/>
        <v>0.16233040154957545</v>
      </c>
      <c r="F63" s="139">
        <f>F62+F60+F59+F58+F57+F61</f>
        <v>665710373.34000003</v>
      </c>
      <c r="G63" s="53">
        <f>IF(ISBLANK(F63),"  ",IF(F84&gt;0,F63/F84,IF(F63&gt;0,1,0)))</f>
        <v>0.35460324783943836</v>
      </c>
      <c r="H63" s="117">
        <f>H62+H60+H59+H58+H57</f>
        <v>581019184.72000003</v>
      </c>
      <c r="I63" s="59">
        <f t="shared" si="47"/>
        <v>0.84720175148704402</v>
      </c>
      <c r="J63" s="125">
        <f>J62+J60+J59+J58+J57+J61</f>
        <v>104790522</v>
      </c>
      <c r="K63" s="54">
        <f t="shared" si="48"/>
        <v>0.15279824851295595</v>
      </c>
      <c r="L63" s="137">
        <f t="shared" si="49"/>
        <v>685809706.72000003</v>
      </c>
      <c r="M63" s="53">
        <f>IF(ISBLANK(L63),"  ",IF(L84&gt;0,L63/L84,IF(L63&gt;0,1,0)))</f>
        <v>0.35953197916126362</v>
      </c>
    </row>
    <row r="64" spans="1:13" ht="15" customHeight="1" x14ac:dyDescent="0.2">
      <c r="A64" s="34" t="s">
        <v>50</v>
      </c>
      <c r="B64" s="112">
        <f>ULSBoard!B64+Grambling!B64+LATech!B64+McNeese!B64+Nicholls!B64+NwSU!B64+SLU!B64+ULL!B64+ULM!B64+UNO!B64</f>
        <v>0</v>
      </c>
      <c r="C64" s="39">
        <f t="shared" si="0"/>
        <v>0</v>
      </c>
      <c r="D64" s="122">
        <f>ULSBoard!D64+Grambling!D64+LATech!D64+McNeese!D64+Nicholls!D64+NwSU!D64+SLU!D64+ULL!D64+ULM!D64+UNO!D64</f>
        <v>0</v>
      </c>
      <c r="E64" s="40">
        <f t="shared" si="45"/>
        <v>0</v>
      </c>
      <c r="F64" s="140">
        <f t="shared" ref="F64:F74" si="50">D64+B64</f>
        <v>0</v>
      </c>
      <c r="G64" s="41">
        <f>IF(ISBLANK(F64),"  ",IF(F84&gt;0,F64/F84,IF(F64&gt;0,1,0)))</f>
        <v>0</v>
      </c>
      <c r="H64" s="112">
        <f>ULSBoard!H64+Grambling!H64+LATech!H64+McNeese!H64+Nicholls!H64+NwSU!H64+SLU!H64+ULL!H64+ULM!H64+UNO!H64</f>
        <v>0</v>
      </c>
      <c r="I64" s="39">
        <f t="shared" si="47"/>
        <v>0</v>
      </c>
      <c r="J64" s="122">
        <f>ULSBoard!J64+Grambling!J64+LATech!J64+McNeese!J64+Nicholls!J64+NwSU!J64+SLU!J64+ULL!J64+ULM!J64+UNO!J64</f>
        <v>0</v>
      </c>
      <c r="K64" s="40">
        <f t="shared" si="48"/>
        <v>0</v>
      </c>
      <c r="L64" s="140">
        <f t="shared" si="49"/>
        <v>0</v>
      </c>
      <c r="M64" s="41">
        <f>IF(ISBLANK(L64),"  ",IF(L84&gt;0,L64/L84,IF(L64&gt;0,1,0)))</f>
        <v>0</v>
      </c>
    </row>
    <row r="65" spans="1:13" ht="15" customHeight="1" x14ac:dyDescent="0.2">
      <c r="A65" s="65" t="s">
        <v>51</v>
      </c>
      <c r="B65" s="112">
        <f>ULSBoard!B65+Grambling!B65+LATech!B65+McNeese!B65+Nicholls!B65+NwSU!B65+SLU!B65+ULL!B65+ULM!B65+UNO!B65</f>
        <v>0</v>
      </c>
      <c r="C65" s="39">
        <f t="shared" si="0"/>
        <v>0</v>
      </c>
      <c r="D65" s="122">
        <f>ULSBoard!D65+Grambling!D65+LATech!D65+McNeese!D65+Nicholls!D65+NwSU!D65+SLU!D65+ULL!D65+ULM!D65+UNO!D65</f>
        <v>0</v>
      </c>
      <c r="E65" s="40">
        <f t="shared" si="45"/>
        <v>0</v>
      </c>
      <c r="F65" s="133">
        <f t="shared" si="50"/>
        <v>0</v>
      </c>
      <c r="G65" s="41">
        <f>IF(ISBLANK(F65),"  ",IF(F84&gt;0,F65/F84,IF(F65&gt;0,1,0)))</f>
        <v>0</v>
      </c>
      <c r="H65" s="112">
        <f>ULSBoard!H65+Grambling!H65+LATech!H65+McNeese!H65+Nicholls!H65+NwSU!H65+SLU!H65+ULL!H65+ULM!H65+UNO!H65</f>
        <v>0</v>
      </c>
      <c r="I65" s="39">
        <f t="shared" si="47"/>
        <v>0</v>
      </c>
      <c r="J65" s="122">
        <f>ULSBoard!J65+Grambling!J65+LATech!J65+McNeese!J65+Nicholls!J65+NwSU!J65+SLU!J65+ULL!J65+ULM!J65+UNO!J65</f>
        <v>0</v>
      </c>
      <c r="K65" s="40">
        <f t="shared" si="48"/>
        <v>0</v>
      </c>
      <c r="L65" s="133">
        <f t="shared" si="49"/>
        <v>0</v>
      </c>
      <c r="M65" s="41">
        <f>IF(ISBLANK(L65),"  ",IF(L84&gt;0,L65/L84,IF(L65&gt;0,1,0)))</f>
        <v>0</v>
      </c>
    </row>
    <row r="66" spans="1:13" ht="15" customHeight="1" x14ac:dyDescent="0.2">
      <c r="A66" s="7" t="s">
        <v>52</v>
      </c>
      <c r="B66" s="112">
        <f>ULSBoard!B66+Grambling!B66+LATech!B66+McNeese!B66+Nicholls!B66+NwSU!B66+SLU!B66+ULL!B66+ULM!B66+UNO!B66</f>
        <v>1059860.51</v>
      </c>
      <c r="C66" s="39">
        <f t="shared" si="0"/>
        <v>0.28382338108980465</v>
      </c>
      <c r="D66" s="122">
        <f>ULSBoard!D66+Grambling!D66+LATech!D66+McNeese!D66+Nicholls!D66+NwSU!D66+SLU!D66+ULL!D66+ULM!D66+UNO!D66</f>
        <v>2674365</v>
      </c>
      <c r="E66" s="40">
        <f t="shared" si="45"/>
        <v>0.71617661891019546</v>
      </c>
      <c r="F66" s="133">
        <f t="shared" si="50"/>
        <v>3734225.51</v>
      </c>
      <c r="G66" s="41">
        <f>IF(ISBLANK(F66),"  ",IF(F84&gt;0,F66/F84,IF(F66&gt;0,1,0)))</f>
        <v>1.9891059941987521E-3</v>
      </c>
      <c r="H66" s="112">
        <f>ULSBoard!H66+Grambling!H66+LATech!H66+McNeese!H66+Nicholls!H66+NwSU!H66+SLU!H66+ULL!H66+ULM!H66+UNO!H66</f>
        <v>1204474.8</v>
      </c>
      <c r="I66" s="39">
        <f t="shared" si="47"/>
        <v>0.31210674569424907</v>
      </c>
      <c r="J66" s="122">
        <f>ULSBoard!J66+Grambling!J66+LATech!J66+McNeese!J66+Nicholls!J66+NwSU!J66+SLU!J66+ULL!J66+ULM!J66+UNO!J66</f>
        <v>2654701</v>
      </c>
      <c r="K66" s="40">
        <f t="shared" si="48"/>
        <v>0.68789325430575099</v>
      </c>
      <c r="L66" s="133">
        <f t="shared" si="49"/>
        <v>3859175.8</v>
      </c>
      <c r="M66" s="41">
        <f>IF(ISBLANK(L66),"  ",IF(L84&gt;0,L66/L84,IF(L66&gt;0,1,0)))</f>
        <v>2.0231517572727141E-3</v>
      </c>
    </row>
    <row r="67" spans="1:13" ht="15" customHeight="1" x14ac:dyDescent="0.2">
      <c r="A67" s="58" t="s">
        <v>53</v>
      </c>
      <c r="B67" s="112">
        <f>ULSBoard!B67+Grambling!B67+LATech!B67+McNeese!B67+Nicholls!B67+NwSU!B67+SLU!B67+ULL!B67+ULM!B67+UNO!B67</f>
        <v>1328555</v>
      </c>
      <c r="C67" s="39">
        <f t="shared" si="0"/>
        <v>1.2406413930254283E-2</v>
      </c>
      <c r="D67" s="122">
        <f>ULSBoard!D67+Grambling!D67+LATech!D67+McNeese!D67+Nicholls!D67+NwSU!D67+SLU!D67+ULL!D67+ULM!D67+UNO!D67</f>
        <v>105757586.69</v>
      </c>
      <c r="E67" s="40">
        <f t="shared" si="45"/>
        <v>0.98759358606974568</v>
      </c>
      <c r="F67" s="133">
        <f t="shared" si="50"/>
        <v>107086141.69</v>
      </c>
      <c r="G67" s="41">
        <f>IF(ISBLANK(F67),"  ",IF(F84&gt;0,F67/F84,IF(F67&gt;0,1,0)))</f>
        <v>5.7041463018444184E-2</v>
      </c>
      <c r="H67" s="112">
        <f>ULSBoard!H67+Grambling!H67+LATech!H67+McNeese!H67+Nicholls!H67+NwSU!H67+SLU!H67+ULL!H67+ULM!H67+UNO!H67</f>
        <v>1269151</v>
      </c>
      <c r="I67" s="39">
        <f t="shared" si="47"/>
        <v>1.2221207504423112E-2</v>
      </c>
      <c r="J67" s="122">
        <f>ULSBoard!J67+Grambling!J67+LATech!J67+McNeese!J67+Nicholls!J67+NwSU!J67+SLU!J67+ULL!J67+ULM!J67+UNO!J67</f>
        <v>102579098</v>
      </c>
      <c r="K67" s="40">
        <f t="shared" si="48"/>
        <v>0.98777879249557687</v>
      </c>
      <c r="L67" s="133">
        <f t="shared" si="49"/>
        <v>103848249</v>
      </c>
      <c r="M67" s="41">
        <f>IF(ISBLANK(L67),"  ",IF(L84&gt;0,L67/L84,IF(L67&gt;0,1,0)))</f>
        <v>5.4441875245497859E-2</v>
      </c>
    </row>
    <row r="68" spans="1:13" ht="15" customHeight="1" x14ac:dyDescent="0.2">
      <c r="A68" s="65" t="s">
        <v>54</v>
      </c>
      <c r="B68" s="112">
        <f>ULSBoard!B68+Grambling!B68+LATech!B68+McNeese!B68+Nicholls!B68+NwSU!B68+SLU!B68+ULL!B68+ULM!B68+UNO!B68</f>
        <v>189765</v>
      </c>
      <c r="C68" s="39">
        <f t="shared" si="0"/>
        <v>1</v>
      </c>
      <c r="D68" s="122">
        <f>ULSBoard!D68+Grambling!D68+LATech!D68+McNeese!D68+Nicholls!D68+NwSU!D68+SLU!D68+ULL!D68+ULM!D68+UNO!D68</f>
        <v>0</v>
      </c>
      <c r="E68" s="40">
        <f t="shared" si="45"/>
        <v>0</v>
      </c>
      <c r="F68" s="133">
        <f t="shared" si="50"/>
        <v>189765</v>
      </c>
      <c r="G68" s="41">
        <f>IF(ISBLANK(F68),"  ",IF(F84&gt;0,F68/F84,IF(F68&gt;0,1,0)))</f>
        <v>1.0108192394334701E-4</v>
      </c>
      <c r="H68" s="112">
        <f>ULSBoard!H68+Grambling!H68+LATech!H68+McNeese!H68+Nicholls!H68+NwSU!H68+SLU!H68+ULL!H68+ULM!H68+UNO!H68</f>
        <v>190000</v>
      </c>
      <c r="I68" s="39">
        <f t="shared" si="47"/>
        <v>1</v>
      </c>
      <c r="J68" s="122">
        <f>ULSBoard!J68+Grambling!J68+LATech!J68+McNeese!J68+Nicholls!J68+NwSU!J68+SLU!J68+ULL!J68+ULM!J68+UNO!J68</f>
        <v>0</v>
      </c>
      <c r="K68" s="40">
        <f t="shared" si="48"/>
        <v>0</v>
      </c>
      <c r="L68" s="133">
        <f t="shared" si="49"/>
        <v>190000</v>
      </c>
      <c r="M68" s="41">
        <f>IF(ISBLANK(L68),"  ",IF(L84&gt;0,L68/L84,IF(L68&gt;0,1,0)))</f>
        <v>9.9606458426127078E-5</v>
      </c>
    </row>
    <row r="69" spans="1:13" ht="15" customHeight="1" x14ac:dyDescent="0.2">
      <c r="A69" s="65" t="s">
        <v>55</v>
      </c>
      <c r="B69" s="112">
        <f>ULSBoard!B69+Grambling!B69+LATech!B69+McNeese!B69+Nicholls!B69+NwSU!B69+SLU!B69+ULL!B69+ULM!B69+UNO!B69</f>
        <v>0</v>
      </c>
      <c r="C69" s="39">
        <f t="shared" si="0"/>
        <v>0</v>
      </c>
      <c r="D69" s="122">
        <f>ULSBoard!D69+Grambling!D69+LATech!D69+McNeese!D69+Nicholls!D69+NwSU!D69+SLU!D69+ULL!D69+ULM!D69+UNO!D69</f>
        <v>80875126.730000004</v>
      </c>
      <c r="E69" s="40">
        <f t="shared" si="45"/>
        <v>1</v>
      </c>
      <c r="F69" s="133">
        <f t="shared" si="50"/>
        <v>80875126.730000004</v>
      </c>
      <c r="G69" s="41">
        <f>IF(ISBLANK(F69),"  ",IF(F84&gt;0,F69/F84,IF(F69&gt;0,1,0)))</f>
        <v>4.3079669111956424E-2</v>
      </c>
      <c r="H69" s="112">
        <f>ULSBoard!H69+Grambling!H69+LATech!H69+McNeese!H69+Nicholls!H69+NwSU!H69+SLU!H69+ULL!H69+ULM!H69+UNO!H69</f>
        <v>0</v>
      </c>
      <c r="I69" s="39">
        <f t="shared" si="47"/>
        <v>0</v>
      </c>
      <c r="J69" s="122">
        <f>ULSBoard!J69+Grambling!J69+LATech!J69+McNeese!J69+Nicholls!J69+NwSU!J69+SLU!J69+ULL!J69+ULM!J69+UNO!J69</f>
        <v>86944399</v>
      </c>
      <c r="K69" s="40">
        <f t="shared" si="48"/>
        <v>1</v>
      </c>
      <c r="L69" s="133">
        <f t="shared" si="49"/>
        <v>86944399</v>
      </c>
      <c r="M69" s="41">
        <f>IF(ISBLANK(L69),"  ",IF(L84&gt;0,L69/L84,IF(L69&gt;0,1,0)))</f>
        <v>4.5580124549358447E-2</v>
      </c>
    </row>
    <row r="70" spans="1:13" ht="15" customHeight="1" x14ac:dyDescent="0.2">
      <c r="A70" s="34" t="s">
        <v>56</v>
      </c>
      <c r="B70" s="112">
        <f>ULSBoard!B70+Grambling!B70+LATech!B70+McNeese!B70+Nicholls!B70+NwSU!B70+SLU!B70+ULL!B70+ULM!B70+UNO!B70</f>
        <v>0</v>
      </c>
      <c r="C70" s="39">
        <f t="shared" si="0"/>
        <v>0</v>
      </c>
      <c r="D70" s="122">
        <f>ULSBoard!D70+Grambling!D70+LATech!D70+McNeese!D70+Nicholls!D70+NwSU!D70+SLU!D70+ULL!D70+ULM!D70+UNO!D70</f>
        <v>213927657.38</v>
      </c>
      <c r="E70" s="40">
        <f t="shared" si="45"/>
        <v>1</v>
      </c>
      <c r="F70" s="133">
        <f t="shared" si="50"/>
        <v>213927657.38</v>
      </c>
      <c r="G70" s="41">
        <f>IF(ISBLANK(F70),"  ",IF(F84&gt;0,F70/F84,IF(F70&gt;0,1,0)))</f>
        <v>0.11395262136149215</v>
      </c>
      <c r="H70" s="112">
        <f>ULSBoard!H70+Grambling!H70+LATech!H70+McNeese!H70+Nicholls!H70+NwSU!H70+SLU!H70+ULL!H70+ULM!H70+UNO!H70</f>
        <v>0</v>
      </c>
      <c r="I70" s="39">
        <f t="shared" si="47"/>
        <v>0</v>
      </c>
      <c r="J70" s="122">
        <f>ULSBoard!J70+Grambling!J70+LATech!J70+McNeese!J70+Nicholls!J70+NwSU!J70+SLU!J70+ULL!J70+ULM!J70+UNO!J70</f>
        <v>202219908</v>
      </c>
      <c r="K70" s="40">
        <f t="shared" si="48"/>
        <v>1</v>
      </c>
      <c r="L70" s="133">
        <f t="shared" si="49"/>
        <v>202219908</v>
      </c>
      <c r="M70" s="41">
        <f>IF(ISBLANK(L70),"  ",IF(L84&gt;0,L70/L84,IF(L70&gt;0,1,0)))</f>
        <v>0.10601267820598549</v>
      </c>
    </row>
    <row r="71" spans="1:13" ht="15" customHeight="1" x14ac:dyDescent="0.2">
      <c r="A71" s="34" t="s">
        <v>57</v>
      </c>
      <c r="B71" s="112">
        <f>ULSBoard!B71+Grambling!B71+LATech!B71+McNeese!B71+Nicholls!B71+NwSU!B71+SLU!B71+ULL!B71+ULM!B71+UNO!B71</f>
        <v>0</v>
      </c>
      <c r="C71" s="39">
        <f t="shared" si="0"/>
        <v>0</v>
      </c>
      <c r="D71" s="122">
        <f>ULSBoard!D71+Grambling!D71+LATech!D71+McNeese!D71+Nicholls!D71+NwSU!D71+SLU!D71+ULL!D71+ULM!D71+UNO!D71</f>
        <v>3873522</v>
      </c>
      <c r="E71" s="40">
        <f t="shared" si="45"/>
        <v>1</v>
      </c>
      <c r="F71" s="133">
        <f t="shared" si="50"/>
        <v>3873522</v>
      </c>
      <c r="G71" s="41">
        <f>IF(ISBLANK(F71),"  ",IF(F84&gt;0,F71/F84,IF(F71&gt;0,1,0)))</f>
        <v>2.0633049097403705E-3</v>
      </c>
      <c r="H71" s="112">
        <f>ULSBoard!H71+Grambling!H71+LATech!H71+McNeese!H71+Nicholls!H71+NwSU!H71+SLU!H71+ULL!H71+ULM!H71+UNO!H71</f>
        <v>0</v>
      </c>
      <c r="I71" s="39">
        <f t="shared" si="47"/>
        <v>0</v>
      </c>
      <c r="J71" s="122">
        <f>ULSBoard!J71+Grambling!J71+LATech!J71+McNeese!J71+Nicholls!J71+NwSU!J71+SLU!J71+ULL!J71+ULM!J71+UNO!J71</f>
        <v>4082460</v>
      </c>
      <c r="K71" s="40">
        <f t="shared" si="48"/>
        <v>1</v>
      </c>
      <c r="L71" s="133">
        <f t="shared" si="49"/>
        <v>4082460</v>
      </c>
      <c r="M71" s="41">
        <f>IF(ISBLANK(L71),"  ",IF(L84&gt;0,L71/L84,IF(L71&gt;0,1,0)))</f>
        <v>2.14020727508593E-3</v>
      </c>
    </row>
    <row r="72" spans="1:13" ht="15" customHeight="1" x14ac:dyDescent="0.2">
      <c r="A72" s="7" t="s">
        <v>58</v>
      </c>
      <c r="B72" s="112">
        <f>ULSBoard!B72+Grambling!B72+LATech!B72+McNeese!B72+Nicholls!B72+NwSU!B72+SLU!B72+ULL!B72+ULM!B72+UNO!B72</f>
        <v>0</v>
      </c>
      <c r="C72" s="39">
        <f t="shared" si="0"/>
        <v>0</v>
      </c>
      <c r="D72" s="122">
        <f>ULSBoard!D72+Grambling!D72+LATech!D72+McNeese!D72+Nicholls!D72+NwSU!D72+SLU!D72+ULL!D72+ULM!D72+UNO!D72</f>
        <v>73666835.390000001</v>
      </c>
      <c r="E72" s="40">
        <f t="shared" si="45"/>
        <v>1</v>
      </c>
      <c r="F72" s="133">
        <f t="shared" si="50"/>
        <v>73666835.390000001</v>
      </c>
      <c r="G72" s="41">
        <f>IF(ISBLANK(F72),"  ",IF(F84&gt;0,F72/F84,IF(F72&gt;0,1,0)))</f>
        <v>3.9240036108023311E-2</v>
      </c>
      <c r="H72" s="112">
        <f>ULSBoard!H72+Grambling!H72+LATech!H72+McNeese!H72+Nicholls!H72+NwSU!H72+SLU!H72+ULL!H72+ULM!H72+UNO!H72</f>
        <v>0</v>
      </c>
      <c r="I72" s="39">
        <f t="shared" si="47"/>
        <v>0</v>
      </c>
      <c r="J72" s="122">
        <f>ULSBoard!J72+Grambling!J72+LATech!J72+McNeese!J72+Nicholls!J72+NwSU!J72+SLU!J72+ULL!J72+ULM!J72+UNO!J72</f>
        <v>64157776</v>
      </c>
      <c r="K72" s="40">
        <f t="shared" si="48"/>
        <v>1</v>
      </c>
      <c r="L72" s="133">
        <f t="shared" si="49"/>
        <v>64157776</v>
      </c>
      <c r="M72" s="41">
        <f>IF(ISBLANK(L72),"  ",IF(L84&gt;0,L72/L84,IF(L72&gt;0,1,0)))</f>
        <v>3.3634362357140915E-2</v>
      </c>
    </row>
    <row r="73" spans="1:13" ht="15" customHeight="1" x14ac:dyDescent="0.2">
      <c r="A73" s="58" t="s">
        <v>59</v>
      </c>
      <c r="B73" s="112">
        <f>ULSBoard!B73+Grambling!B73+LATech!B73+McNeese!B73+Nicholls!B73+NwSU!B73+SLU!B73+ULL!B73+ULM!B73+UNO!B73</f>
        <v>43606974.309999995</v>
      </c>
      <c r="C73" s="39">
        <f t="shared" si="0"/>
        <v>0.43314584539094197</v>
      </c>
      <c r="D73" s="122">
        <f>ULSBoard!D73+Grambling!D73+LATech!D73+McNeese!D73+Nicholls!D73+NwSU!D73+SLU!D73+ULL!D73+ULM!D73+UNO!D73</f>
        <v>57068063.380000003</v>
      </c>
      <c r="E73" s="40">
        <f t="shared" si="45"/>
        <v>0.56685415460905808</v>
      </c>
      <c r="F73" s="133">
        <f t="shared" si="50"/>
        <v>100675037.69</v>
      </c>
      <c r="G73" s="41">
        <f>IF(ISBLANK(F73),"  ",IF(F84&gt;0,F73/F84,IF(F73&gt;0,1,0)))</f>
        <v>5.3626466960578469E-2</v>
      </c>
      <c r="H73" s="112">
        <f>ULSBoard!H73+Grambling!H73+LATech!H73+McNeese!H73+Nicholls!H73+NwSU!H73+SLU!H73+ULL!H73+ULM!H73+UNO!H73</f>
        <v>85377448.890000001</v>
      </c>
      <c r="I73" s="39">
        <f t="shared" si="47"/>
        <v>0.63812835919309641</v>
      </c>
      <c r="J73" s="122">
        <f>ULSBoard!J73+Grambling!J73+LATech!J73+McNeese!J73+Nicholls!J73+NwSU!J73+SLU!J73+ULL!J73+ULM!J73+UNO!J73</f>
        <v>48416086</v>
      </c>
      <c r="K73" s="40">
        <f t="shared" si="48"/>
        <v>0.36187164080690354</v>
      </c>
      <c r="L73" s="133">
        <f t="shared" si="49"/>
        <v>133793534.89</v>
      </c>
      <c r="M73" s="41">
        <f>IF(ISBLANK(L73),"  ",IF(L84&gt;0,L73/L84,IF(L73&gt;0,1,0)))</f>
        <v>7.0140527214238774E-2</v>
      </c>
    </row>
    <row r="74" spans="1:13" ht="15" customHeight="1" x14ac:dyDescent="0.2">
      <c r="A74" s="34" t="s">
        <v>186</v>
      </c>
      <c r="B74" s="112">
        <f>ULSBoard!B74+Grambling!B74+LATech!B74+McNeese!B74+Nicholls!B74+NwSU!B74+SLU!B74+ULL!B74+ULM!B74+UNO!B74</f>
        <v>2925493</v>
      </c>
      <c r="C74" s="39">
        <f t="shared" si="0"/>
        <v>1</v>
      </c>
      <c r="D74" s="122">
        <f>ULSBoard!D74+Grambling!D74+LATech!D74+McNeese!D74+Nicholls!D74+NwSU!D74+SLU!D74+ULL!D74+ULM!D74+UNO!D74</f>
        <v>0</v>
      </c>
      <c r="E74" s="40">
        <f t="shared" si="45"/>
        <v>0</v>
      </c>
      <c r="F74" s="133">
        <f t="shared" si="50"/>
        <v>2925493</v>
      </c>
      <c r="G74" s="41">
        <f>IF(ISBLANK(F74),"  ",IF(F85&gt;0,F74/F85,IF(F74&gt;0,1,0)))</f>
        <v>1</v>
      </c>
      <c r="H74" s="112">
        <f>ULSBoard!H74+Grambling!H74+LATech!H74+McNeese!H74+Nicholls!H74+NwSU!H74+SLU!H74+ULL!H74+ULM!H74+UNO!H74</f>
        <v>3422500</v>
      </c>
      <c r="I74" s="39">
        <f t="shared" si="47"/>
        <v>1</v>
      </c>
      <c r="J74" s="127"/>
      <c r="K74" s="40" t="str">
        <f t="shared" si="48"/>
        <v xml:space="preserve">  </v>
      </c>
      <c r="L74" s="114"/>
      <c r="M74" s="41" t="str">
        <f>IF(ISBLANK(L74),"  ",IF(L85&gt;0,L74/L85,IF(L74&gt;0,1,0)))</f>
        <v xml:space="preserve">  </v>
      </c>
    </row>
    <row r="75" spans="1:13" s="55" customFormat="1" ht="15" customHeight="1" x14ac:dyDescent="0.25">
      <c r="A75" s="66" t="s">
        <v>60</v>
      </c>
      <c r="B75" s="115">
        <f>B74+B73+B72+B71+B70+B69+B68+B67+B66+B65+B64+B63-1</f>
        <v>606755987.94000006</v>
      </c>
      <c r="C75" s="59">
        <f>IF(ISBLANK(B75),"  ",IF(F75&gt;0,B75/F75,IF(B75&gt;0,1,0)))</f>
        <v>0.4843724269656417</v>
      </c>
      <c r="D75" s="128">
        <f>D74+D73+D72+D71+D70+D69+D68+D67+D66+D65+D64+D63</f>
        <v>645908188.78999996</v>
      </c>
      <c r="E75" s="54">
        <f t="shared" si="45"/>
        <v>0.51562757223605971</v>
      </c>
      <c r="F75" s="115">
        <f>F74+F73+F72+F71+F70+F69+F68+F67+F66+F65+F64+F63</f>
        <v>1252664177.73</v>
      </c>
      <c r="G75" s="53">
        <f>IF(ISBLANK(F75),"  ",IF(F84&gt;0,F75/F84,IF(F75&gt;0,1,0)))</f>
        <v>0.66725531652232595</v>
      </c>
      <c r="H75" s="115">
        <f>H74+H73+H72+H71+H70+H69+H68+H67+H66+H65+H64+H63</f>
        <v>672482759.41000009</v>
      </c>
      <c r="I75" s="59">
        <f t="shared" si="47"/>
        <v>0.5233714942433686</v>
      </c>
      <c r="J75" s="128">
        <f>J74+J73+J72+J71+J70+J69+J68+J67+J66+J65+J64+J63</f>
        <v>615844950</v>
      </c>
      <c r="K75" s="54">
        <f t="shared" si="48"/>
        <v>0.47929212636843649</v>
      </c>
      <c r="L75" s="115">
        <f>L74+L73+L72+L71+L70+L69+L68+L67+L66+L65+L64+L63</f>
        <v>1284905209.4099998</v>
      </c>
      <c r="M75" s="53">
        <f>IF(ISBLANK(L75),"  ",IF(L84&gt;0,L75/L84,IF(L75&gt;0,1,0)))</f>
        <v>0.67360451222426976</v>
      </c>
    </row>
    <row r="76" spans="1:13" ht="15" customHeight="1" x14ac:dyDescent="0.25">
      <c r="A76" s="9" t="s">
        <v>61</v>
      </c>
      <c r="B76" s="116"/>
      <c r="C76" s="48" t="s">
        <v>4</v>
      </c>
      <c r="D76" s="124"/>
      <c r="E76" s="49" t="s">
        <v>4</v>
      </c>
      <c r="F76" s="133"/>
      <c r="G76" s="50" t="s">
        <v>4</v>
      </c>
      <c r="H76" s="116"/>
      <c r="I76" s="48" t="s">
        <v>4</v>
      </c>
      <c r="J76" s="124"/>
      <c r="K76" s="49" t="s">
        <v>4</v>
      </c>
      <c r="L76" s="133"/>
      <c r="M76" s="50" t="s">
        <v>4</v>
      </c>
    </row>
    <row r="77" spans="1:13" ht="15" customHeight="1" x14ac:dyDescent="0.2">
      <c r="A77" s="7" t="s">
        <v>62</v>
      </c>
      <c r="B77" s="112">
        <f>ULSBoard!B77+Grambling!B77+LATech!B77+McNeese!B77+Nicholls!B77+NwSU!B77+SLU!B77+ULL!B77+ULM!B77+UNO!B77</f>
        <v>0</v>
      </c>
      <c r="C77" s="35">
        <f t="shared" si="0"/>
        <v>0</v>
      </c>
      <c r="D77" s="122">
        <f>ULSBoard!D77+Grambling!D77+LATech!D77+McNeese!D77+Nicholls!D77+NwSU!D77+SLU!D77+ULL!D77+ULM!D77+UNO!D77</f>
        <v>525219</v>
      </c>
      <c r="E77" s="36">
        <f>IF(ISBLANK(D77),"  ",IF(F77&gt;0,D77/F77,IF(D77&gt;0,1,0)))</f>
        <v>1</v>
      </c>
      <c r="F77" s="132">
        <f>D77+B77</f>
        <v>525219</v>
      </c>
      <c r="G77" s="37">
        <f>IF(ISBLANK(F77),"  ",IF(F84&gt;0,F77/F84,IF(F77&gt;0,1,0)))</f>
        <v>2.7976785503965837E-4</v>
      </c>
      <c r="H77" s="112">
        <f>ULSBoard!H77+Grambling!H77+LATech!H77+McNeese!H77+Nicholls!H77+NwSU!H77+SLU!H77+ULL!H77+ULM!H77+UNO!H77</f>
        <v>0</v>
      </c>
      <c r="I77" s="35">
        <f>IF(ISBLANK(H77),"  ",IF(L77&gt;0,H77/L77,IF(H77&gt;0,1,0)))</f>
        <v>0</v>
      </c>
      <c r="J77" s="122">
        <f>ULSBoard!J77+Grambling!J77+LATech!J77+McNeese!J77+Nicholls!J77+NwSU!J77+SLU!J77+ULL!J77+ULM!J77+UNO!J77</f>
        <v>512000</v>
      </c>
      <c r="K77" s="36">
        <f>IF(ISBLANK(J77),"  ",IF(L77&gt;0,J77/L77,IF(J77&gt;0,1,0)))</f>
        <v>1</v>
      </c>
      <c r="L77" s="132">
        <f>J77+H77</f>
        <v>512000</v>
      </c>
      <c r="M77" s="37">
        <f>IF(ISBLANK(L77),"  ",IF(L84&gt;0,L77/L84,IF(L77&gt;0,1,0)))</f>
        <v>2.6841319323251084E-4</v>
      </c>
    </row>
    <row r="78" spans="1:13" ht="15" customHeight="1" x14ac:dyDescent="0.2">
      <c r="A78" s="25" t="s">
        <v>63</v>
      </c>
      <c r="B78" s="112">
        <f>ULSBoard!B78+Grambling!B78+LATech!B78+McNeese!B78+Nicholls!B78+NwSU!B78+SLU!B78+ULL!B78+ULM!B78+UNO!B78</f>
        <v>0</v>
      </c>
      <c r="C78" s="39">
        <f t="shared" si="0"/>
        <v>0</v>
      </c>
      <c r="D78" s="122">
        <f>ULSBoard!D78+Grambling!D78+LATech!D78+McNeese!D78+Nicholls!D78+NwSU!D78+SLU!D78+ULL!D78+ULM!D78+UNO!D78</f>
        <v>0</v>
      </c>
      <c r="E78" s="40">
        <f>IF(ISBLANK(D78),"  ",IF(F78&gt;0,D78/F78,IF(D78&gt;0,1,0)))</f>
        <v>0</v>
      </c>
      <c r="F78" s="133">
        <f>D78+B78</f>
        <v>0</v>
      </c>
      <c r="G78" s="41">
        <f>IF(ISBLANK(F78),"  ",IF(F84&gt;0,F78/F84,IF(F78&gt;0,1,0)))</f>
        <v>0</v>
      </c>
      <c r="H78" s="112">
        <f>ULSBoard!H78+Grambling!H78+LATech!H78+McNeese!H78+Nicholls!H78+NwSU!H78+SLU!H78+ULL!H78+ULM!H78+UNO!H78</f>
        <v>0</v>
      </c>
      <c r="I78" s="39">
        <f>IF(ISBLANK(H78),"  ",IF(L78&gt;0,H78/L78,IF(H78&gt;0,1,0)))</f>
        <v>0</v>
      </c>
      <c r="J78" s="122">
        <f>ULSBoard!J78+Grambling!J78+LATech!J78+McNeese!J78+Nicholls!J78+NwSU!J78+SLU!J78+ULL!J78+ULM!J78+UNO!J78</f>
        <v>0</v>
      </c>
      <c r="K78" s="40">
        <f>IF(ISBLANK(J78),"  ",IF(L78&gt;0,J78/L78,IF(J78&gt;0,1,0)))</f>
        <v>0</v>
      </c>
      <c r="L78" s="133">
        <f>J78+H78</f>
        <v>0</v>
      </c>
      <c r="M78" s="41">
        <f>IF(ISBLANK(L78),"  ",IF(L84&gt;0,L78/L84,IF(L78&gt;0,1,0)))</f>
        <v>0</v>
      </c>
    </row>
    <row r="79" spans="1:13" ht="15" customHeight="1" x14ac:dyDescent="0.25">
      <c r="A79" s="56" t="s">
        <v>64</v>
      </c>
      <c r="B79" s="116"/>
      <c r="C79" s="48" t="s">
        <v>4</v>
      </c>
      <c r="D79" s="124"/>
      <c r="E79" s="49" t="s">
        <v>4</v>
      </c>
      <c r="F79" s="133"/>
      <c r="G79" s="50" t="s">
        <v>4</v>
      </c>
      <c r="H79" s="116"/>
      <c r="I79" s="48" t="s">
        <v>4</v>
      </c>
      <c r="J79" s="124"/>
      <c r="K79" s="49" t="s">
        <v>4</v>
      </c>
      <c r="L79" s="133"/>
      <c r="M79" s="50" t="s">
        <v>4</v>
      </c>
    </row>
    <row r="80" spans="1:13" ht="15" customHeight="1" x14ac:dyDescent="0.2">
      <c r="A80" s="7" t="s">
        <v>65</v>
      </c>
      <c r="B80" s="112">
        <f>ULSBoard!B80+Grambling!B80+LATech!B80+McNeese!B80+Nicholls!B80+NwSU!B80+SLU!B80+ULL!B80+ULM!B80+UNO!B80</f>
        <v>0</v>
      </c>
      <c r="C80" s="35">
        <f t="shared" si="0"/>
        <v>0</v>
      </c>
      <c r="D80" s="122">
        <f>ULSBoard!D80+Grambling!D80+LATech!D80+McNeese!D80+Nicholls!D80+NwSU!D80+SLU!D80+ULL!D80+ULM!D80+UNO!D80</f>
        <v>157031285</v>
      </c>
      <c r="E80" s="36">
        <f>IF(ISBLANK(D80),"  ",IF(F80&gt;0,D80/F80,IF(D80&gt;0,1,0)))</f>
        <v>1</v>
      </c>
      <c r="F80" s="132">
        <f>D80+B80</f>
        <v>157031285</v>
      </c>
      <c r="G80" s="37">
        <f>IF(ISBLANK(F80),"  ",IF(F84&gt;0,F80/F84,IF(F80&gt;0,1,0)))</f>
        <v>8.3645690233162318E-2</v>
      </c>
      <c r="H80" s="112">
        <f>ULSBoard!H80+Grambling!H80+LATech!H80+McNeese!H80+Nicholls!H80+NwSU!H80+SLU!H80+ULL!H80+ULM!H80+UNO!H80</f>
        <v>0</v>
      </c>
      <c r="I80" s="35">
        <f>IF(ISBLANK(H80),"  ",IF(L80&gt;0,H80/L80,IF(H80&gt;0,1,0)))</f>
        <v>0</v>
      </c>
      <c r="J80" s="122">
        <f>ULSBoard!J80+Grambling!J80+LATech!J80+McNeese!J80+Nicholls!J80+NwSU!J80+SLU!J80+ULL!J80+ULM!J80+UNO!J80</f>
        <v>157423000</v>
      </c>
      <c r="K80" s="36">
        <f>IF(ISBLANK(J80),"  ",IF(L80&gt;0,J80/L80,IF(J80&gt;0,1,0)))</f>
        <v>1</v>
      </c>
      <c r="L80" s="132">
        <f>J80+H80</f>
        <v>157423000</v>
      </c>
      <c r="M80" s="37">
        <f>IF(ISBLANK(L80),"  ",IF(L84&gt;0,L80/L84,IF(L80&gt;0,1,0)))</f>
        <v>8.2528144762190545E-2</v>
      </c>
    </row>
    <row r="81" spans="1:13" ht="15" customHeight="1" x14ac:dyDescent="0.2">
      <c r="A81" s="25" t="s">
        <v>66</v>
      </c>
      <c r="B81" s="112">
        <f>ULSBoard!B81+Grambling!B81+LATech!B81+McNeese!B81+Nicholls!B81+NwSU!B81+SLU!B81+ULL!B81+ULM!B81+UNO!B81</f>
        <v>0</v>
      </c>
      <c r="C81" s="39">
        <f t="shared" si="0"/>
        <v>0</v>
      </c>
      <c r="D81" s="122">
        <f>ULSBoard!D81+Grambling!D81+LATech!D81+McNeese!D81+Nicholls!D81+NwSU!D81+SLU!D81+ULL!D81+ULM!D81+UNO!D81</f>
        <v>114001696.2</v>
      </c>
      <c r="E81" s="40">
        <f>IF(ISBLANK(D81),"  ",IF(F81&gt;0,D81/F81,IF(D81&gt;0,1,0)))</f>
        <v>1</v>
      </c>
      <c r="F81" s="133">
        <f>D81+B81</f>
        <v>114001696.2</v>
      </c>
      <c r="G81" s="41">
        <f>IF(ISBLANK(F81),"  ",IF(F84&gt;0,F81/F84,IF(F81&gt;0,1,0)))</f>
        <v>6.0725164201517412E-2</v>
      </c>
      <c r="H81" s="112">
        <f>ULSBoard!H81+Grambling!H81+LATech!H81+McNeese!H81+Nicholls!H81+NwSU!H81+SLU!H81+ULL!H81+ULM!H81+UNO!H81</f>
        <v>0</v>
      </c>
      <c r="I81" s="39">
        <f>IF(ISBLANK(H81),"  ",IF(L81&gt;0,H81/L81,IF(H81&gt;0,1,0)))</f>
        <v>0</v>
      </c>
      <c r="J81" s="122">
        <f>ULSBoard!J81+Grambling!J81+LATech!J81+McNeese!J81+Nicholls!J81+NwSU!J81+SLU!J81+ULL!J81+ULM!J81+UNO!J81</f>
        <v>133264877</v>
      </c>
      <c r="K81" s="40">
        <f>IF(ISBLANK(J81),"  ",IF(L81&gt;0,J81/L81,IF(J81&gt;0,1,0)))</f>
        <v>1</v>
      </c>
      <c r="L81" s="133">
        <f>J81+H81</f>
        <v>133264877</v>
      </c>
      <c r="M81" s="41">
        <f>IF(ISBLANK(L81),"  ",IF(L84&gt;0,L81/L84,IF(L81&gt;0,1,0)))</f>
        <v>6.9863381213491782E-2</v>
      </c>
    </row>
    <row r="82" spans="1:13" s="55" customFormat="1" ht="15" customHeight="1" x14ac:dyDescent="0.25">
      <c r="A82" s="56" t="s">
        <v>67</v>
      </c>
      <c r="B82" s="120">
        <f>B81+B80+B78+B77</f>
        <v>0</v>
      </c>
      <c r="C82" s="59">
        <f t="shared" si="0"/>
        <v>0</v>
      </c>
      <c r="D82" s="129">
        <f>D81+D80+D78+D77</f>
        <v>271558200.19999999</v>
      </c>
      <c r="E82" s="54">
        <f>IF(ISBLANK(D82),"  ",IF(F82&gt;0,D82/F82,IF(D82&gt;0,1,0)))</f>
        <v>1</v>
      </c>
      <c r="F82" s="134">
        <f>F81+F80+F79+F78+F77</f>
        <v>271558200.19999999</v>
      </c>
      <c r="G82" s="53">
        <f>IF(ISBLANK(F82),"  ",IF(F84&gt;0,F82/F84,IF(F82&gt;0,1,0)))</f>
        <v>0.14465062228971939</v>
      </c>
      <c r="H82" s="120">
        <f>H81+H80+H78+H77</f>
        <v>0</v>
      </c>
      <c r="I82" s="59">
        <f>IF(ISBLANK(H82),"  ",IF(L82&gt;0,H82/L82,IF(H82&gt;0,1,0)))</f>
        <v>0</v>
      </c>
      <c r="J82" s="129">
        <f>J81+J80+J78+J77</f>
        <v>291199877</v>
      </c>
      <c r="K82" s="54">
        <f>IF(ISBLANK(J82),"  ",IF(L82&gt;0,J82/L82,IF(J82&gt;0,1,0)))</f>
        <v>1</v>
      </c>
      <c r="L82" s="134">
        <f>L81+L80+L79+L78+L77</f>
        <v>291199877</v>
      </c>
      <c r="M82" s="53">
        <f>IF(ISBLANK(L82),"  ",IF(L84&gt;0,L82/L84,IF(L82&gt;0,1,0)))</f>
        <v>0.15265993916891482</v>
      </c>
    </row>
    <row r="83" spans="1:13" s="55" customFormat="1" ht="15" customHeight="1" x14ac:dyDescent="0.25">
      <c r="A83" s="56" t="s">
        <v>68</v>
      </c>
      <c r="B83" s="118">
        <f>ULSBoard!B83+Grambling!B83+LATech!B83+McNeese!B83+Nicholls!B83+NwSU!B83+SLU!B83+ULL!B83+ULM!B83+UNO!B83</f>
        <v>0</v>
      </c>
      <c r="C83" s="59">
        <f>IF(ISBLANK(B83),"  ",IF(F83&gt;0,B83/F83,IF(B83&gt;0,1,0)))</f>
        <v>0</v>
      </c>
      <c r="D83" s="126">
        <f>ULSBoard!D83+Grambling!D83+LATech!D83+McNeese!D83+Nicholls!D83+NwSU!D83+SLU!D83+ULL!D83+ULM!D83+UNO!D83</f>
        <v>0</v>
      </c>
      <c r="E83" s="54">
        <f>IF(ISBLANK(D83),"  ",IF(F83&gt;0,D83/F83,IF(D83&gt;0,1,0)))</f>
        <v>0</v>
      </c>
      <c r="F83" s="141">
        <f>D83+B83</f>
        <v>0</v>
      </c>
      <c r="G83" s="53">
        <f>IF(ISBLANK(F83),"  ",IF(F84&gt;0,F83/F84,IF(F83&gt;0,1,0)))</f>
        <v>0</v>
      </c>
      <c r="H83" s="118">
        <f>ULSBoard!H83+Grambling!H83+LATech!H83+McNeese!H83+Nicholls!H83+NwSU!H83+SLU!H83+ULL!H83+ULM!H83+UNO!H83</f>
        <v>0</v>
      </c>
      <c r="I83" s="59">
        <f>IF(ISBLANK(H83),"  ",IF(L83&gt;0,H83/L83,IF(H83&gt;0,1,0)))</f>
        <v>0</v>
      </c>
      <c r="J83" s="126">
        <f>ULSBoard!J83+Grambling!J83+LATech!J83+McNeese!J83+Nicholls!J83+NwSU!J83+SLU!J83+ULL!J83+ULM!J83+UNO!J83</f>
        <v>0</v>
      </c>
      <c r="K83" s="54">
        <f>IF(ISBLANK(J83),"  ",IF(L83&gt;0,J83/L83,IF(J83&gt;0,1,0)))</f>
        <v>0</v>
      </c>
      <c r="L83" s="141">
        <f>J83+H83</f>
        <v>0</v>
      </c>
      <c r="M83" s="53">
        <f>IF(ISBLANK(L83),"  ",IF(L84&gt;0,L83/L84,IF(L83&gt;0,1,0)))</f>
        <v>0</v>
      </c>
    </row>
    <row r="84" spans="1:13" s="55" customFormat="1" ht="15" customHeight="1" thickBot="1" x14ac:dyDescent="0.3">
      <c r="A84" s="67" t="s">
        <v>69</v>
      </c>
      <c r="B84" s="121">
        <f>B82+B75+B54+B47+B55+B83</f>
        <v>955693220.94000006</v>
      </c>
      <c r="C84" s="68">
        <f t="shared" si="0"/>
        <v>0.50906810777661538</v>
      </c>
      <c r="D84" s="121">
        <f>D82+D75+D54+D47+D55+D83</f>
        <v>921645401.99000001</v>
      </c>
      <c r="E84" s="69">
        <f>IF(ISBLANK(D84),"  ",IF(F84&gt;0,D84/F84,IF(D84&gt;0,1,0)))</f>
        <v>0.49093189169071566</v>
      </c>
      <c r="F84" s="121">
        <f>F82+F75+F54+F47+F55+F83</f>
        <v>1877338623.9300001</v>
      </c>
      <c r="G84" s="70">
        <f>IF(ISBLANK(F84),"  ",IF(F84&gt;0,F84/F84,IF(F84&gt;0,1,0)))</f>
        <v>1</v>
      </c>
      <c r="H84" s="121">
        <f>H82+H75+H54+H47+H55+H83</f>
        <v>998294505.41000009</v>
      </c>
      <c r="I84" s="68">
        <f>IF(ISBLANK(H84),"  ",IF(L84&gt;0,H84/L84,IF(H84&gt;0,1,0)))</f>
        <v>0.5233504218429067</v>
      </c>
      <c r="J84" s="121">
        <f>J82+J75+J54+J47+J55+J83</f>
        <v>912634827</v>
      </c>
      <c r="K84" s="69">
        <f>IF(ISBLANK(J84),"  ",IF(L84&gt;0,J84/L84,IF(J84&gt;0,1,0)))</f>
        <v>0.47844380502005884</v>
      </c>
      <c r="L84" s="121">
        <f>L82+L75+L54+L47+L55+L83</f>
        <v>1907506832.4099998</v>
      </c>
      <c r="M84" s="70">
        <f>IF(ISBLANK(L84),"  ",IF(L84&gt;0,L84/L84,IF(L84&gt;0,1,0)))</f>
        <v>1</v>
      </c>
    </row>
    <row r="85" spans="1:13" ht="15" thickTop="1" x14ac:dyDescent="0.2"/>
    <row r="86" spans="1:13" x14ac:dyDescent="0.2">
      <c r="A86" s="2" t="s">
        <v>4</v>
      </c>
    </row>
    <row r="87" spans="1:13" x14ac:dyDescent="0.2">
      <c r="A87" s="2" t="s">
        <v>70</v>
      </c>
    </row>
  </sheetData>
  <hyperlinks>
    <hyperlink ref="O2" location="Home!A1" tooltip="Home" display="Home" xr:uid="{00000000-0004-0000-0B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87"/>
  <sheetViews>
    <sheetView zoomScale="75" zoomScaleNormal="75" workbookViewId="0">
      <pane xSplit="1" ySplit="10" topLeftCell="B11" activePane="bottomRight" state="frozen"/>
      <selection activeCell="A36" sqref="A36:A37"/>
      <selection pane="topRight" activeCell="A36" sqref="A36:A37"/>
      <selection pane="bottomLeft" activeCell="A36" sqref="A36:A37"/>
      <selection pane="bottomRight" activeCell="G37" sqref="G37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85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190</v>
      </c>
      <c r="C6" s="11"/>
      <c r="D6" s="12"/>
      <c r="E6" s="11"/>
      <c r="F6" s="12"/>
      <c r="G6" s="13"/>
      <c r="H6" s="10" t="s">
        <v>191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v>1372586</v>
      </c>
      <c r="C13" s="35">
        <v>1</v>
      </c>
      <c r="D13" s="122">
        <v>0</v>
      </c>
      <c r="E13" s="36">
        <v>0</v>
      </c>
      <c r="F13" s="130">
        <f>D13+B13</f>
        <v>1372586</v>
      </c>
      <c r="G13" s="37">
        <f>IF(ISBLANK(F13),"  ",IF(F84&gt;0,F13/F84,IF(F13&gt;0,1,0)))</f>
        <v>0.20498984971787845</v>
      </c>
      <c r="H13" s="112">
        <v>2554046</v>
      </c>
      <c r="I13" s="35">
        <v>1</v>
      </c>
      <c r="J13" s="122">
        <v>0</v>
      </c>
      <c r="K13" s="36">
        <v>0</v>
      </c>
      <c r="L13" s="130">
        <f t="shared" ref="L13:L34" si="0">J13+H13</f>
        <v>2554046</v>
      </c>
      <c r="M13" s="38">
        <f>IF(ISBLANK(L13),"  ",IF(L84&gt;0,L13/L84,IF(L13&gt;0,1,0)))</f>
        <v>0.4273448242513318</v>
      </c>
    </row>
    <row r="14" spans="1:15" ht="15" customHeight="1" x14ac:dyDescent="0.2">
      <c r="A14" s="7" t="s">
        <v>13</v>
      </c>
      <c r="B14" s="142">
        <v>0</v>
      </c>
      <c r="C14" s="35">
        <v>0</v>
      </c>
      <c r="D14" s="127">
        <v>0</v>
      </c>
      <c r="E14" s="36">
        <v>0</v>
      </c>
      <c r="F14" s="131">
        <f>D14+B14</f>
        <v>0</v>
      </c>
      <c r="G14" s="41">
        <f>IF(ISBLANK(F14),"  ",IF(F84&gt;0,F14/F84,IF(F14&gt;0,1,0)))</f>
        <v>0</v>
      </c>
      <c r="H14" s="142">
        <v>0</v>
      </c>
      <c r="I14" s="35">
        <v>0</v>
      </c>
      <c r="J14" s="127">
        <v>0</v>
      </c>
      <c r="K14" s="36">
        <v>0</v>
      </c>
      <c r="L14" s="131">
        <f t="shared" si="0"/>
        <v>0</v>
      </c>
      <c r="M14" s="41">
        <f>IF(ISBLANK(L14),"  ",IF(L84&gt;0,L14/L84,IF(L14&gt;0,1,0)))</f>
        <v>0</v>
      </c>
    </row>
    <row r="15" spans="1:15" ht="15" customHeight="1" x14ac:dyDescent="0.2">
      <c r="A15" s="169" t="s">
        <v>14</v>
      </c>
      <c r="B15" s="116">
        <v>2397794</v>
      </c>
      <c r="C15" s="109">
        <v>1</v>
      </c>
      <c r="D15" s="124">
        <v>0</v>
      </c>
      <c r="E15" s="43">
        <v>0</v>
      </c>
      <c r="F15" s="132">
        <f>D15+B15</f>
        <v>2397794</v>
      </c>
      <c r="G15" s="44">
        <f>IF(ISBLANK(F15),"  ",IF(F84&gt;0,F15/F84,IF(F15&gt;0,1,0)))</f>
        <v>0.35810028057581139</v>
      </c>
      <c r="H15" s="116">
        <v>0</v>
      </c>
      <c r="I15" s="42">
        <v>0</v>
      </c>
      <c r="J15" s="124">
        <v>0</v>
      </c>
      <c r="K15" s="43">
        <v>0</v>
      </c>
      <c r="L15" s="132">
        <f t="shared" si="0"/>
        <v>0</v>
      </c>
      <c r="M15" s="44">
        <f>IF(ISBLANK(L15),"  ",IF(L84&gt;0,L15/L84,IF(L15&gt;0,1,0)))</f>
        <v>0</v>
      </c>
    </row>
    <row r="16" spans="1:15" ht="15" customHeight="1" x14ac:dyDescent="0.2">
      <c r="A16" s="170" t="s">
        <v>15</v>
      </c>
      <c r="B16" s="142">
        <v>2397794</v>
      </c>
      <c r="C16" s="35">
        <v>1</v>
      </c>
      <c r="D16" s="127">
        <v>0</v>
      </c>
      <c r="E16" s="36">
        <v>0</v>
      </c>
      <c r="F16" s="132">
        <f t="shared" ref="F16:F46" si="1">D16+B16</f>
        <v>2397794</v>
      </c>
      <c r="G16" s="37">
        <f>IF(ISBLANK(F16),"  ",IF(F84&gt;0,F16/F84,IF(F16&gt;0,1,0)))</f>
        <v>0.35810028057581139</v>
      </c>
      <c r="H16" s="142">
        <v>0</v>
      </c>
      <c r="I16" s="35">
        <v>0</v>
      </c>
      <c r="J16" s="127">
        <v>0</v>
      </c>
      <c r="K16" s="36">
        <v>0</v>
      </c>
      <c r="L16" s="132">
        <f t="shared" si="0"/>
        <v>0</v>
      </c>
      <c r="M16" s="37">
        <f>IF(ISBLANK(L16),"  ",IF(L84&gt;0,L16/L84,IF(L16&gt;0,1,0)))</f>
        <v>0</v>
      </c>
    </row>
    <row r="17" spans="1:13" ht="15" customHeight="1" x14ac:dyDescent="0.2">
      <c r="A17" s="171" t="s">
        <v>16</v>
      </c>
      <c r="B17" s="114">
        <v>0</v>
      </c>
      <c r="C17" s="35">
        <v>0</v>
      </c>
      <c r="D17" s="124">
        <v>0</v>
      </c>
      <c r="E17" s="36">
        <v>0</v>
      </c>
      <c r="F17" s="133">
        <f t="shared" si="1"/>
        <v>0</v>
      </c>
      <c r="G17" s="41">
        <f>IF(ISBLANK(F17),"  ",IF(F84&gt;0,F17/F84,IF(F17&gt;0,1,0)))</f>
        <v>0</v>
      </c>
      <c r="H17" s="114">
        <v>0</v>
      </c>
      <c r="I17" s="35">
        <v>0</v>
      </c>
      <c r="J17" s="124">
        <v>0</v>
      </c>
      <c r="K17" s="36">
        <v>0</v>
      </c>
      <c r="L17" s="133">
        <f t="shared" si="0"/>
        <v>0</v>
      </c>
      <c r="M17" s="41">
        <f>IF(ISBLANK(L17),"  ",IF(L84&gt;0,L17/L84,IF(L17&gt;0,1,0)))</f>
        <v>0</v>
      </c>
    </row>
    <row r="18" spans="1:13" ht="15" customHeight="1" x14ac:dyDescent="0.2">
      <c r="A18" s="171" t="s">
        <v>17</v>
      </c>
      <c r="B18" s="114">
        <v>0</v>
      </c>
      <c r="C18" s="35">
        <v>0</v>
      </c>
      <c r="D18" s="124">
        <v>0</v>
      </c>
      <c r="E18" s="36">
        <v>0</v>
      </c>
      <c r="F18" s="133">
        <f t="shared" si="1"/>
        <v>0</v>
      </c>
      <c r="G18" s="41">
        <f>IF(ISBLANK(F18),"  ",IF(F84&gt;0,F18/F84,IF(F18&gt;0,1,0)))</f>
        <v>0</v>
      </c>
      <c r="H18" s="114">
        <v>0</v>
      </c>
      <c r="I18" s="35">
        <v>0</v>
      </c>
      <c r="J18" s="124">
        <v>0</v>
      </c>
      <c r="K18" s="36">
        <v>0</v>
      </c>
      <c r="L18" s="133">
        <f t="shared" si="0"/>
        <v>0</v>
      </c>
      <c r="M18" s="41">
        <f>IF(ISBLANK(L18),"  ",IF(L84&gt;0,L18/L84,IF(L18&gt;0,1,0)))</f>
        <v>0</v>
      </c>
    </row>
    <row r="19" spans="1:13" ht="15" customHeight="1" x14ac:dyDescent="0.2">
      <c r="A19" s="171" t="s">
        <v>18</v>
      </c>
      <c r="B19" s="114">
        <v>0</v>
      </c>
      <c r="C19" s="35">
        <v>0</v>
      </c>
      <c r="D19" s="124">
        <v>0</v>
      </c>
      <c r="E19" s="36">
        <v>0</v>
      </c>
      <c r="F19" s="133">
        <f t="shared" si="1"/>
        <v>0</v>
      </c>
      <c r="G19" s="41">
        <f>IF(ISBLANK(F19),"  ",IF(F84&gt;0,F19/F84,IF(F19&gt;0,1,0)))</f>
        <v>0</v>
      </c>
      <c r="H19" s="114">
        <v>0</v>
      </c>
      <c r="I19" s="35">
        <v>0</v>
      </c>
      <c r="J19" s="124">
        <v>0</v>
      </c>
      <c r="K19" s="36">
        <v>0</v>
      </c>
      <c r="L19" s="133">
        <f t="shared" si="0"/>
        <v>0</v>
      </c>
      <c r="M19" s="41">
        <f>IF(ISBLANK(L19),"  ",IF(L84&gt;0,L19/L84,IF(L19&gt;0,1,0)))</f>
        <v>0</v>
      </c>
    </row>
    <row r="20" spans="1:13" ht="15" customHeight="1" x14ac:dyDescent="0.2">
      <c r="A20" s="171" t="s">
        <v>19</v>
      </c>
      <c r="B20" s="114">
        <v>0</v>
      </c>
      <c r="C20" s="35">
        <v>0</v>
      </c>
      <c r="D20" s="124">
        <v>0</v>
      </c>
      <c r="E20" s="36">
        <v>0</v>
      </c>
      <c r="F20" s="133">
        <f>D20+B20</f>
        <v>0</v>
      </c>
      <c r="G20" s="41">
        <f>IF(ISBLANK(F20),"  ",IF(F84&gt;0,F20/F84,IF(F20&gt;0,1,0)))</f>
        <v>0</v>
      </c>
      <c r="H20" s="114">
        <v>0</v>
      </c>
      <c r="I20" s="35">
        <v>0</v>
      </c>
      <c r="J20" s="124">
        <v>0</v>
      </c>
      <c r="K20" s="36">
        <v>0</v>
      </c>
      <c r="L20" s="133">
        <f t="shared" si="0"/>
        <v>0</v>
      </c>
      <c r="M20" s="41">
        <f>IF(ISBLANK(L20),"  ",IF(L84&gt;0,L20/L84,IF(L20&gt;0,1,0)))</f>
        <v>0</v>
      </c>
    </row>
    <row r="21" spans="1:13" ht="15" customHeight="1" x14ac:dyDescent="0.2">
      <c r="A21" s="171" t="s">
        <v>20</v>
      </c>
      <c r="B21" s="114">
        <v>0</v>
      </c>
      <c r="C21" s="35">
        <v>0</v>
      </c>
      <c r="D21" s="124">
        <v>0</v>
      </c>
      <c r="E21" s="36">
        <v>0</v>
      </c>
      <c r="F21" s="133">
        <f t="shared" si="1"/>
        <v>0</v>
      </c>
      <c r="G21" s="41">
        <f>IF(ISBLANK(F21),"  ",IF(F84&gt;0,F21/F84,IF(F21&gt;0,1,0)))</f>
        <v>0</v>
      </c>
      <c r="H21" s="114">
        <v>0</v>
      </c>
      <c r="I21" s="35">
        <v>0</v>
      </c>
      <c r="J21" s="124">
        <v>0</v>
      </c>
      <c r="K21" s="36">
        <v>0</v>
      </c>
      <c r="L21" s="133">
        <f t="shared" si="0"/>
        <v>0</v>
      </c>
      <c r="M21" s="41">
        <f>IF(ISBLANK(L21),"  ",IF(L84&gt;0,L21/L84,IF(L21&gt;0,1,0)))</f>
        <v>0</v>
      </c>
    </row>
    <row r="22" spans="1:13" ht="15" customHeight="1" x14ac:dyDescent="0.2">
      <c r="A22" s="171" t="s">
        <v>21</v>
      </c>
      <c r="B22" s="114">
        <v>0</v>
      </c>
      <c r="C22" s="35">
        <v>0</v>
      </c>
      <c r="D22" s="124">
        <v>0</v>
      </c>
      <c r="E22" s="36">
        <v>0</v>
      </c>
      <c r="F22" s="133">
        <f t="shared" si="1"/>
        <v>0</v>
      </c>
      <c r="G22" s="41">
        <f>IF(ISBLANK(F22),"  ",IF(F84&gt;0,F22/F84,IF(F22&gt;0,1,0)))</f>
        <v>0</v>
      </c>
      <c r="H22" s="114">
        <v>0</v>
      </c>
      <c r="I22" s="35">
        <v>0</v>
      </c>
      <c r="J22" s="124">
        <v>0</v>
      </c>
      <c r="K22" s="36">
        <v>0</v>
      </c>
      <c r="L22" s="133">
        <f t="shared" si="0"/>
        <v>0</v>
      </c>
      <c r="M22" s="41">
        <f>IF(ISBLANK(L22),"  ",IF(L84&gt;0,L22/L84,IF(L22&gt;0,1,0)))</f>
        <v>0</v>
      </c>
    </row>
    <row r="23" spans="1:13" ht="15" customHeight="1" x14ac:dyDescent="0.2">
      <c r="A23" s="171" t="s">
        <v>22</v>
      </c>
      <c r="B23" s="114">
        <v>0</v>
      </c>
      <c r="C23" s="35">
        <v>0</v>
      </c>
      <c r="D23" s="124">
        <v>0</v>
      </c>
      <c r="E23" s="36">
        <v>0</v>
      </c>
      <c r="F23" s="133">
        <f t="shared" si="1"/>
        <v>0</v>
      </c>
      <c r="G23" s="41">
        <f>IF(ISBLANK(F23),"  ",IF(F84&gt;0,F23/F84,IF(F23&gt;0,1,0)))</f>
        <v>0</v>
      </c>
      <c r="H23" s="114">
        <v>0</v>
      </c>
      <c r="I23" s="35">
        <v>0</v>
      </c>
      <c r="J23" s="124">
        <v>0</v>
      </c>
      <c r="K23" s="36">
        <v>0</v>
      </c>
      <c r="L23" s="133">
        <f t="shared" si="0"/>
        <v>0</v>
      </c>
      <c r="M23" s="41">
        <f>IF(ISBLANK(L23),"  ",IF(L84&gt;0,L23/L84,IF(L23&gt;0,1,0)))</f>
        <v>0</v>
      </c>
    </row>
    <row r="24" spans="1:13" ht="15" customHeight="1" x14ac:dyDescent="0.2">
      <c r="A24" s="171" t="s">
        <v>23</v>
      </c>
      <c r="B24" s="114">
        <v>0</v>
      </c>
      <c r="C24" s="35">
        <v>0</v>
      </c>
      <c r="D24" s="124">
        <v>0</v>
      </c>
      <c r="E24" s="36">
        <v>0</v>
      </c>
      <c r="F24" s="133">
        <f t="shared" si="1"/>
        <v>0</v>
      </c>
      <c r="G24" s="41">
        <f>IF(ISBLANK(F24),"  ",IF(F84&gt;0,F24/F84,IF(F24&gt;0,1,0)))</f>
        <v>0</v>
      </c>
      <c r="H24" s="114">
        <v>0</v>
      </c>
      <c r="I24" s="35">
        <v>0</v>
      </c>
      <c r="J24" s="124">
        <v>0</v>
      </c>
      <c r="K24" s="36">
        <v>0</v>
      </c>
      <c r="L24" s="133">
        <f t="shared" si="0"/>
        <v>0</v>
      </c>
      <c r="M24" s="41">
        <f>IF(ISBLANK(L24),"  ",IF(L84&gt;0,L24/L84,IF(L24&gt;0,1,0)))</f>
        <v>0</v>
      </c>
    </row>
    <row r="25" spans="1:13" ht="15" customHeight="1" x14ac:dyDescent="0.2">
      <c r="A25" s="171" t="s">
        <v>24</v>
      </c>
      <c r="B25" s="114">
        <v>0</v>
      </c>
      <c r="C25" s="35">
        <v>0</v>
      </c>
      <c r="D25" s="124">
        <v>0</v>
      </c>
      <c r="E25" s="36">
        <v>0</v>
      </c>
      <c r="F25" s="133">
        <f t="shared" si="1"/>
        <v>0</v>
      </c>
      <c r="G25" s="41">
        <f>IF(ISBLANK(F25),"  ",IF(F84&gt;0,F25/F84,IF(F25&gt;0,1,0)))</f>
        <v>0</v>
      </c>
      <c r="H25" s="114">
        <v>0</v>
      </c>
      <c r="I25" s="35">
        <v>0</v>
      </c>
      <c r="J25" s="124">
        <v>0</v>
      </c>
      <c r="K25" s="36">
        <v>0</v>
      </c>
      <c r="L25" s="133">
        <f t="shared" si="0"/>
        <v>0</v>
      </c>
      <c r="M25" s="41">
        <f>IF(ISBLANK(L25),"  ",IF(L84&gt;0,L25/L84,IF(L25&gt;0,1,0)))</f>
        <v>0</v>
      </c>
    </row>
    <row r="26" spans="1:13" ht="15" customHeight="1" x14ac:dyDescent="0.2">
      <c r="A26" s="171" t="s">
        <v>25</v>
      </c>
      <c r="B26" s="114">
        <v>0</v>
      </c>
      <c r="C26" s="35">
        <v>0</v>
      </c>
      <c r="D26" s="124">
        <v>0</v>
      </c>
      <c r="E26" s="36">
        <v>0</v>
      </c>
      <c r="F26" s="133">
        <f t="shared" si="1"/>
        <v>0</v>
      </c>
      <c r="G26" s="41">
        <f>IF(ISBLANK(F26),"  ",IF(F84&gt;0,F26/F84,IF(F26&gt;0,1,0)))</f>
        <v>0</v>
      </c>
      <c r="H26" s="114">
        <v>0</v>
      </c>
      <c r="I26" s="35">
        <v>0</v>
      </c>
      <c r="J26" s="124">
        <v>0</v>
      </c>
      <c r="K26" s="36">
        <v>0</v>
      </c>
      <c r="L26" s="133">
        <f t="shared" si="0"/>
        <v>0</v>
      </c>
      <c r="M26" s="41">
        <f>IF(ISBLANK(L26),"  ",IF(L84&gt;0,L26/L84,IF(L26&gt;0,1,0)))</f>
        <v>0</v>
      </c>
    </row>
    <row r="27" spans="1:13" ht="15" customHeight="1" x14ac:dyDescent="0.2">
      <c r="A27" s="171" t="s">
        <v>26</v>
      </c>
      <c r="B27" s="114">
        <v>0</v>
      </c>
      <c r="C27" s="35">
        <v>0</v>
      </c>
      <c r="D27" s="124">
        <v>0</v>
      </c>
      <c r="E27" s="36">
        <v>0</v>
      </c>
      <c r="F27" s="133">
        <f t="shared" si="1"/>
        <v>0</v>
      </c>
      <c r="G27" s="41">
        <f>IF(ISBLANK(F27),"  ",IF(F84&gt;0,F27/F84,IF(F27&gt;0,1,0)))</f>
        <v>0</v>
      </c>
      <c r="H27" s="114">
        <v>0</v>
      </c>
      <c r="I27" s="35">
        <v>0</v>
      </c>
      <c r="J27" s="124">
        <v>0</v>
      </c>
      <c r="K27" s="36">
        <v>0</v>
      </c>
      <c r="L27" s="133">
        <f t="shared" si="0"/>
        <v>0</v>
      </c>
      <c r="M27" s="41">
        <f>IF(ISBLANK(L27),"  ",IF(L84&gt;0,L27/L84,IF(L27&gt;0,1,0)))</f>
        <v>0</v>
      </c>
    </row>
    <row r="28" spans="1:13" ht="15" customHeight="1" x14ac:dyDescent="0.2">
      <c r="A28" s="172" t="s">
        <v>27</v>
      </c>
      <c r="B28" s="114">
        <v>0</v>
      </c>
      <c r="C28" s="35">
        <v>0</v>
      </c>
      <c r="D28" s="124">
        <v>0</v>
      </c>
      <c r="E28" s="36">
        <v>0</v>
      </c>
      <c r="F28" s="133">
        <f t="shared" si="1"/>
        <v>0</v>
      </c>
      <c r="G28" s="41">
        <f>IF(ISBLANK(F28),"  ",IF(F84&gt;0,F28/F84,IF(F28&gt;0,1,0)))</f>
        <v>0</v>
      </c>
      <c r="H28" s="114">
        <v>0</v>
      </c>
      <c r="I28" s="35">
        <v>0</v>
      </c>
      <c r="J28" s="124">
        <v>0</v>
      </c>
      <c r="K28" s="36">
        <v>0</v>
      </c>
      <c r="L28" s="133">
        <f t="shared" si="0"/>
        <v>0</v>
      </c>
      <c r="M28" s="41">
        <f>IF(ISBLANK(L28),"  ",IF(L84&gt;0,L28/L84,IF(L28&gt;0,1,0)))</f>
        <v>0</v>
      </c>
    </row>
    <row r="29" spans="1:13" ht="15" customHeight="1" x14ac:dyDescent="0.2">
      <c r="A29" s="172" t="s">
        <v>28</v>
      </c>
      <c r="B29" s="114">
        <v>0</v>
      </c>
      <c r="C29" s="35">
        <v>0</v>
      </c>
      <c r="D29" s="124">
        <v>0</v>
      </c>
      <c r="E29" s="36">
        <v>0</v>
      </c>
      <c r="F29" s="133">
        <f t="shared" si="1"/>
        <v>0</v>
      </c>
      <c r="G29" s="41">
        <f>IF(ISBLANK(F29),"  ",IF(F84&gt;0,F29/F84,IF(F29&gt;0,1,0)))</f>
        <v>0</v>
      </c>
      <c r="H29" s="114">
        <v>0</v>
      </c>
      <c r="I29" s="35">
        <v>0</v>
      </c>
      <c r="J29" s="124">
        <v>0</v>
      </c>
      <c r="K29" s="36">
        <v>0</v>
      </c>
      <c r="L29" s="133">
        <f t="shared" si="0"/>
        <v>0</v>
      </c>
      <c r="M29" s="41">
        <f>IF(ISBLANK(L29),"  ",IF(L84&gt;0,L29/L84,IF(L29&gt;0,1,0)))</f>
        <v>0</v>
      </c>
    </row>
    <row r="30" spans="1:13" ht="15" customHeight="1" x14ac:dyDescent="0.2">
      <c r="A30" s="172" t="s">
        <v>71</v>
      </c>
      <c r="B30" s="114">
        <v>0</v>
      </c>
      <c r="C30" s="35">
        <v>0</v>
      </c>
      <c r="D30" s="124">
        <v>0</v>
      </c>
      <c r="E30" s="36">
        <v>0</v>
      </c>
      <c r="F30" s="133">
        <f t="shared" si="1"/>
        <v>0</v>
      </c>
      <c r="G30" s="41">
        <f>IF(ISBLANK(F30),"  ",IF(F84&gt;0,F30/F84,IF(F30&gt;0,1,0)))</f>
        <v>0</v>
      </c>
      <c r="H30" s="114">
        <v>0</v>
      </c>
      <c r="I30" s="35">
        <v>0</v>
      </c>
      <c r="J30" s="124">
        <v>0</v>
      </c>
      <c r="K30" s="36">
        <v>0</v>
      </c>
      <c r="L30" s="133">
        <f t="shared" si="0"/>
        <v>0</v>
      </c>
      <c r="M30" s="41">
        <f>IF(ISBLANK(L30),"  ",IF(L84&gt;0,L30/L84,IF(L30&gt;0,1,0)))</f>
        <v>0</v>
      </c>
    </row>
    <row r="31" spans="1:13" ht="15" customHeight="1" x14ac:dyDescent="0.2">
      <c r="A31" s="172" t="s">
        <v>182</v>
      </c>
      <c r="B31" s="114">
        <v>0</v>
      </c>
      <c r="C31" s="35">
        <v>0</v>
      </c>
      <c r="D31" s="124">
        <v>0</v>
      </c>
      <c r="E31" s="36">
        <v>0</v>
      </c>
      <c r="F31" s="133">
        <f t="shared" si="1"/>
        <v>0</v>
      </c>
      <c r="G31" s="41">
        <f>IF(ISBLANK(F31),"  ",IF(F84&gt;0,F31/F84,IF(F31&gt;0,1,0)))</f>
        <v>0</v>
      </c>
      <c r="H31" s="114">
        <v>0</v>
      </c>
      <c r="I31" s="35">
        <v>0</v>
      </c>
      <c r="J31" s="124">
        <v>0</v>
      </c>
      <c r="K31" s="36">
        <v>0</v>
      </c>
      <c r="L31" s="133">
        <f t="shared" si="0"/>
        <v>0</v>
      </c>
      <c r="M31" s="41">
        <f>IF(ISBLANK(L31),"  ",IF(L84&gt;0,L31/L84,IF(L31&gt;0,1,0)))</f>
        <v>0</v>
      </c>
    </row>
    <row r="32" spans="1:13" ht="15" customHeight="1" x14ac:dyDescent="0.2">
      <c r="A32" s="173" t="s">
        <v>183</v>
      </c>
      <c r="B32" s="114">
        <v>0</v>
      </c>
      <c r="C32" s="35">
        <v>0</v>
      </c>
      <c r="D32" s="124">
        <v>0</v>
      </c>
      <c r="E32" s="36">
        <v>0</v>
      </c>
      <c r="F32" s="133">
        <f t="shared" si="1"/>
        <v>0</v>
      </c>
      <c r="G32" s="41">
        <f>IF(ISBLANK(F32),"  ",IF(F84&gt;0,F32/F84,IF(F32&gt;0,1,0)))</f>
        <v>0</v>
      </c>
      <c r="H32" s="114">
        <v>0</v>
      </c>
      <c r="I32" s="35">
        <v>0</v>
      </c>
      <c r="J32" s="124">
        <v>0</v>
      </c>
      <c r="K32" s="36">
        <v>0</v>
      </c>
      <c r="L32" s="133">
        <f t="shared" si="0"/>
        <v>0</v>
      </c>
      <c r="M32" s="41">
        <f>IF(ISBLANK(L32),"  ",IF(L84&gt;0,L32/L84,IF(L32&gt;0,1,0)))</f>
        <v>0</v>
      </c>
    </row>
    <row r="33" spans="1:13" ht="15" customHeight="1" x14ac:dyDescent="0.2">
      <c r="A33" s="172" t="s">
        <v>175</v>
      </c>
      <c r="B33" s="114">
        <v>0</v>
      </c>
      <c r="C33" s="35">
        <v>0</v>
      </c>
      <c r="D33" s="124">
        <v>0</v>
      </c>
      <c r="E33" s="36">
        <v>0</v>
      </c>
      <c r="F33" s="133">
        <f t="shared" si="1"/>
        <v>0</v>
      </c>
      <c r="G33" s="41">
        <f>IF(ISBLANK(F33),"  ",IF(F84&gt;0,F33/F84,IF(F33&gt;0,1,0)))</f>
        <v>0</v>
      </c>
      <c r="H33" s="114">
        <v>0</v>
      </c>
      <c r="I33" s="35">
        <v>0</v>
      </c>
      <c r="J33" s="124">
        <v>0</v>
      </c>
      <c r="K33" s="36">
        <v>0</v>
      </c>
      <c r="L33" s="133">
        <f t="shared" si="0"/>
        <v>0</v>
      </c>
      <c r="M33" s="41">
        <f>IF(ISBLANK(L33),"  ",IF(L84&gt;0,L33/L84,IF(L33&gt;0,1,0)))</f>
        <v>0</v>
      </c>
    </row>
    <row r="34" spans="1:13" ht="15" customHeight="1" x14ac:dyDescent="0.2">
      <c r="A34" s="171" t="s">
        <v>184</v>
      </c>
      <c r="B34" s="114">
        <v>0</v>
      </c>
      <c r="C34" s="35">
        <v>0</v>
      </c>
      <c r="D34" s="124">
        <v>0</v>
      </c>
      <c r="E34" s="36">
        <v>0</v>
      </c>
      <c r="F34" s="133">
        <f t="shared" si="1"/>
        <v>0</v>
      </c>
      <c r="G34" s="41">
        <f>IF(ISBLANK(F34),"  ",IF(F84&gt;0,F34/F84,IF(F34&gt;0,1,0)))</f>
        <v>0</v>
      </c>
      <c r="H34" s="114">
        <v>0</v>
      </c>
      <c r="I34" s="35">
        <v>0</v>
      </c>
      <c r="J34" s="124">
        <v>0</v>
      </c>
      <c r="K34" s="36">
        <v>0</v>
      </c>
      <c r="L34" s="133">
        <f t="shared" si="0"/>
        <v>0</v>
      </c>
      <c r="M34" s="41">
        <f>IF(ISBLANK(L34),"  ",IF(L84&gt;0,L34/L84,IF(L34&gt;0,1,0)))</f>
        <v>0</v>
      </c>
    </row>
    <row r="35" spans="1:13" ht="15" customHeight="1" x14ac:dyDescent="0.2">
      <c r="A35" s="171" t="s">
        <v>185</v>
      </c>
      <c r="B35" s="114">
        <v>0</v>
      </c>
      <c r="C35" s="35">
        <v>0</v>
      </c>
      <c r="D35" s="124">
        <v>0</v>
      </c>
      <c r="E35" s="36">
        <v>0</v>
      </c>
      <c r="F35" s="133">
        <f t="shared" ref="F35" si="2">D35+B35</f>
        <v>0</v>
      </c>
      <c r="G35" s="41">
        <f>IF(ISBLANK(F35),"  ",IF(F85&gt;0,F35/F85,IF(F35&gt;0,1,0)))</f>
        <v>0</v>
      </c>
      <c r="H35" s="114">
        <v>0</v>
      </c>
      <c r="I35" s="35">
        <v>0</v>
      </c>
      <c r="J35" s="124">
        <v>0</v>
      </c>
      <c r="K35" s="36">
        <v>0</v>
      </c>
      <c r="L35" s="133">
        <f t="shared" ref="L35" si="3">J35+H35</f>
        <v>0</v>
      </c>
      <c r="M35" s="41">
        <f>IF(ISBLANK(L35),"  ",IF(L85&gt;0,L35/L85,IF(L35&gt;0,1,0)))</f>
        <v>0</v>
      </c>
    </row>
    <row r="36" spans="1:13" ht="15" customHeight="1" x14ac:dyDescent="0.2">
      <c r="A36" s="218" t="s">
        <v>193</v>
      </c>
      <c r="B36" s="114">
        <v>0</v>
      </c>
      <c r="C36" s="35">
        <v>0</v>
      </c>
      <c r="D36" s="124">
        <v>0</v>
      </c>
      <c r="E36" s="36">
        <v>0</v>
      </c>
      <c r="F36" s="133">
        <f t="shared" ref="F36:F37" si="4">D36+B36</f>
        <v>0</v>
      </c>
      <c r="G36" s="41">
        <f t="shared" ref="G36:G37" si="5">IF(ISBLANK(F36),"  ",IF(F86&gt;0,F36/F86,IF(F36&gt;0,1,0)))</f>
        <v>0</v>
      </c>
      <c r="H36" s="114">
        <v>0</v>
      </c>
      <c r="I36" s="35">
        <v>0</v>
      </c>
      <c r="J36" s="124">
        <v>0</v>
      </c>
      <c r="K36" s="36">
        <v>0</v>
      </c>
      <c r="L36" s="133">
        <f t="shared" ref="L36:L37" si="6">J36+H36</f>
        <v>0</v>
      </c>
      <c r="M36" s="41">
        <f t="shared" ref="M36:M37" si="7">IF(ISBLANK(L36),"  ",IF(L86&gt;0,L36/L86,IF(L36&gt;0,1,0)))</f>
        <v>0</v>
      </c>
    </row>
    <row r="37" spans="1:13" ht="15" customHeight="1" x14ac:dyDescent="0.2">
      <c r="A37" s="218" t="s">
        <v>194</v>
      </c>
      <c r="B37" s="114">
        <v>0</v>
      </c>
      <c r="C37" s="35">
        <v>0</v>
      </c>
      <c r="D37" s="124">
        <v>0</v>
      </c>
      <c r="E37" s="36">
        <v>0</v>
      </c>
      <c r="F37" s="133">
        <f t="shared" si="4"/>
        <v>0</v>
      </c>
      <c r="G37" s="41">
        <f t="shared" si="5"/>
        <v>0</v>
      </c>
      <c r="H37" s="114">
        <v>0</v>
      </c>
      <c r="I37" s="35">
        <v>0</v>
      </c>
      <c r="J37" s="124">
        <v>0</v>
      </c>
      <c r="K37" s="36">
        <v>0</v>
      </c>
      <c r="L37" s="133">
        <f t="shared" si="6"/>
        <v>0</v>
      </c>
      <c r="M37" s="41">
        <f t="shared" si="7"/>
        <v>0</v>
      </c>
    </row>
    <row r="38" spans="1:13" ht="15" customHeight="1" x14ac:dyDescent="0.2">
      <c r="A38" s="171" t="s">
        <v>187</v>
      </c>
      <c r="B38" s="114">
        <v>0</v>
      </c>
      <c r="C38" s="35">
        <v>0</v>
      </c>
      <c r="D38" s="124">
        <v>0</v>
      </c>
      <c r="E38" s="36">
        <v>0</v>
      </c>
      <c r="F38" s="133">
        <f t="shared" ref="F38" si="8">D38+B38</f>
        <v>0</v>
      </c>
      <c r="G38" s="41">
        <f>IF(ISBLANK(F38),"  ",IF(F86&gt;0,F38/F86,IF(F38&gt;0,1,0)))</f>
        <v>0</v>
      </c>
      <c r="H38" s="114">
        <v>0</v>
      </c>
      <c r="I38" s="35">
        <v>0</v>
      </c>
      <c r="J38" s="124">
        <v>0</v>
      </c>
      <c r="K38" s="36">
        <v>0</v>
      </c>
      <c r="L38" s="133">
        <f t="shared" ref="L38" si="9">J38+H38</f>
        <v>0</v>
      </c>
      <c r="M38" s="41">
        <f>IF(ISBLANK(L38),"  ",IF(L86&gt;0,L38/L86,IF(L38&gt;0,1,0)))</f>
        <v>0</v>
      </c>
    </row>
    <row r="39" spans="1:13" ht="15" customHeight="1" x14ac:dyDescent="0.2">
      <c r="A39" s="171" t="s">
        <v>192</v>
      </c>
      <c r="B39" s="114">
        <v>0</v>
      </c>
      <c r="C39" s="35">
        <v>0</v>
      </c>
      <c r="D39" s="124">
        <v>0</v>
      </c>
      <c r="E39" s="36">
        <v>0</v>
      </c>
      <c r="F39" s="133">
        <f t="shared" ref="F39" si="10">D39+B39</f>
        <v>0</v>
      </c>
      <c r="G39" s="41">
        <f>IF(ISBLANK(F39),"  ",IF(F87&gt;0,F39/F87,IF(F39&gt;0,1,0)))</f>
        <v>0</v>
      </c>
      <c r="H39" s="114">
        <v>0</v>
      </c>
      <c r="I39" s="35">
        <v>0</v>
      </c>
      <c r="J39" s="124">
        <v>0</v>
      </c>
      <c r="K39" s="36">
        <v>0</v>
      </c>
      <c r="L39" s="133">
        <f t="shared" ref="L39" si="11">J39+H39</f>
        <v>0</v>
      </c>
      <c r="M39" s="41">
        <f>IF(ISBLANK(L39),"  ",IF(L87&gt;0,L39/L87,IF(L39&gt;0,1,0)))</f>
        <v>0</v>
      </c>
    </row>
    <row r="40" spans="1:13" ht="15" customHeight="1" x14ac:dyDescent="0.2">
      <c r="A40" s="171" t="s">
        <v>188</v>
      </c>
      <c r="B40" s="114">
        <v>0</v>
      </c>
      <c r="C40" s="35">
        <v>0</v>
      </c>
      <c r="D40" s="124">
        <v>0</v>
      </c>
      <c r="E40" s="36">
        <v>0</v>
      </c>
      <c r="F40" s="133">
        <f t="shared" ref="F40:F41" si="12">D40+B40</f>
        <v>0</v>
      </c>
      <c r="G40" s="41">
        <f t="shared" ref="G40:G41" si="13">IF(ISBLANK(F40),"  ",IF(F87&gt;0,F40/F87,IF(F40&gt;0,1,0)))</f>
        <v>0</v>
      </c>
      <c r="H40" s="114">
        <v>0</v>
      </c>
      <c r="I40" s="35">
        <v>0</v>
      </c>
      <c r="J40" s="124">
        <v>0</v>
      </c>
      <c r="K40" s="36">
        <v>0</v>
      </c>
      <c r="L40" s="133">
        <v>0</v>
      </c>
      <c r="M40" s="41">
        <v>0</v>
      </c>
    </row>
    <row r="41" spans="1:13" ht="15" customHeight="1" x14ac:dyDescent="0.2">
      <c r="A41" s="171" t="s">
        <v>189</v>
      </c>
      <c r="B41" s="114">
        <v>0</v>
      </c>
      <c r="C41" s="35">
        <v>0</v>
      </c>
      <c r="D41" s="124">
        <v>0</v>
      </c>
      <c r="E41" s="36">
        <v>0</v>
      </c>
      <c r="F41" s="133">
        <f t="shared" si="12"/>
        <v>0</v>
      </c>
      <c r="G41" s="41">
        <f t="shared" si="13"/>
        <v>0</v>
      </c>
      <c r="H41" s="114">
        <v>0</v>
      </c>
      <c r="I41" s="35">
        <v>0</v>
      </c>
      <c r="J41" s="124">
        <v>0</v>
      </c>
      <c r="K41" s="36">
        <v>0</v>
      </c>
      <c r="L41" s="133">
        <v>1</v>
      </c>
      <c r="M41" s="41">
        <v>1</v>
      </c>
    </row>
    <row r="42" spans="1:13" ht="15" customHeight="1" x14ac:dyDescent="0.25">
      <c r="A42" s="47" t="s">
        <v>29</v>
      </c>
      <c r="B42" s="143"/>
      <c r="C42" s="164"/>
      <c r="D42" s="124"/>
      <c r="E42" s="162"/>
      <c r="F42" s="133"/>
      <c r="G42" s="50" t="s">
        <v>4</v>
      </c>
      <c r="H42" s="143"/>
      <c r="I42" s="164"/>
      <c r="J42" s="124"/>
      <c r="K42" s="162"/>
      <c r="L42" s="133"/>
      <c r="M42" s="50" t="s">
        <v>4</v>
      </c>
    </row>
    <row r="43" spans="1:13" ht="15" customHeight="1" x14ac:dyDescent="0.2">
      <c r="A43" s="45" t="s">
        <v>30</v>
      </c>
      <c r="B43" s="142">
        <v>0</v>
      </c>
      <c r="C43" s="35">
        <v>0</v>
      </c>
      <c r="D43" s="127">
        <v>0</v>
      </c>
      <c r="E43" s="36">
        <v>0</v>
      </c>
      <c r="F43" s="132">
        <f t="shared" si="1"/>
        <v>0</v>
      </c>
      <c r="G43" s="37">
        <f>IF(ISBLANK(F43),"  ",IF(F84&gt;0,F43/F84,IF(F43&gt;0,1,0)))</f>
        <v>0</v>
      </c>
      <c r="H43" s="142">
        <v>0</v>
      </c>
      <c r="I43" s="35">
        <v>0</v>
      </c>
      <c r="J43" s="127">
        <v>0</v>
      </c>
      <c r="K43" s="36">
        <v>0</v>
      </c>
      <c r="L43" s="132">
        <f>J43+H43</f>
        <v>0</v>
      </c>
      <c r="M43" s="37">
        <f>IF(ISBLANK(L43),"  ",IF(L84&gt;0,L43/L84,IF(L43&gt;0,1,0)))</f>
        <v>0</v>
      </c>
    </row>
    <row r="44" spans="1:13" ht="15" customHeight="1" x14ac:dyDescent="0.25">
      <c r="A44" s="47" t="s">
        <v>31</v>
      </c>
      <c r="B44" s="143"/>
      <c r="C44" s="164" t="s">
        <v>4</v>
      </c>
      <c r="D44" s="124"/>
      <c r="E44" s="162" t="s">
        <v>4</v>
      </c>
      <c r="F44" s="133"/>
      <c r="G44" s="50" t="s">
        <v>4</v>
      </c>
      <c r="H44" s="143"/>
      <c r="I44" s="164" t="s">
        <v>4</v>
      </c>
      <c r="J44" s="124"/>
      <c r="K44" s="162" t="s">
        <v>4</v>
      </c>
      <c r="L44" s="133"/>
      <c r="M44" s="50" t="s">
        <v>4</v>
      </c>
    </row>
    <row r="45" spans="1:13" ht="15" customHeight="1" x14ac:dyDescent="0.2">
      <c r="A45" s="45" t="s">
        <v>30</v>
      </c>
      <c r="B45" s="142">
        <v>0</v>
      </c>
      <c r="C45" s="35">
        <v>0</v>
      </c>
      <c r="D45" s="127">
        <v>0</v>
      </c>
      <c r="E45" s="36">
        <v>0</v>
      </c>
      <c r="F45" s="132">
        <f t="shared" si="1"/>
        <v>0</v>
      </c>
      <c r="G45" s="37">
        <f>IF(ISBLANK(F45),"  ",IF(F84&gt;0,F45/F84,IF(F45&gt;0,1,0)))</f>
        <v>0</v>
      </c>
      <c r="H45" s="142">
        <v>0</v>
      </c>
      <c r="I45" s="35">
        <v>0</v>
      </c>
      <c r="J45" s="127">
        <v>0</v>
      </c>
      <c r="K45" s="36">
        <v>0</v>
      </c>
      <c r="L45" s="132">
        <f>J45+H45</f>
        <v>0</v>
      </c>
      <c r="M45" s="37">
        <f>IF(ISBLANK(L45),"  ",IF(L84&gt;0,L45/L84,IF(L45&gt;0,1,0)))</f>
        <v>0</v>
      </c>
    </row>
    <row r="46" spans="1:13" ht="15" customHeight="1" x14ac:dyDescent="0.2">
      <c r="A46" s="46" t="s">
        <v>101</v>
      </c>
      <c r="B46" s="114"/>
      <c r="C46" s="35" t="s">
        <v>10</v>
      </c>
      <c r="D46" s="124"/>
      <c r="E46" s="36" t="s">
        <v>10</v>
      </c>
      <c r="F46" s="133">
        <f t="shared" si="1"/>
        <v>0</v>
      </c>
      <c r="G46" s="41">
        <f>IF(ISBLANK(F46),"  ",IF(F84&gt;0,F46/F84,IF(F46&gt;0,1,0)))</f>
        <v>0</v>
      </c>
      <c r="H46" s="114"/>
      <c r="I46" s="35" t="s">
        <v>10</v>
      </c>
      <c r="J46" s="124"/>
      <c r="K46" s="36" t="s">
        <v>10</v>
      </c>
      <c r="L46" s="133">
        <f>J46+H46</f>
        <v>0</v>
      </c>
      <c r="M46" s="41">
        <f>IF(ISBLANK(L46),"  ",IF(L84&gt;0,L46/L84,IF(L46&gt;0,1,0)))</f>
        <v>0</v>
      </c>
    </row>
    <row r="47" spans="1:13" s="55" customFormat="1" ht="15" customHeight="1" x14ac:dyDescent="0.25">
      <c r="A47" s="47" t="s">
        <v>33</v>
      </c>
      <c r="B47" s="115">
        <v>3770380</v>
      </c>
      <c r="C47" s="111">
        <v>1</v>
      </c>
      <c r="D47" s="128">
        <v>0</v>
      </c>
      <c r="E47" s="52">
        <v>0</v>
      </c>
      <c r="F47" s="115">
        <f>F46+F45+F43+F34+F29+F28+F26+F27+F25+F24+F23+F22+F21+F20+F19+F18+F17+F16+F14+F13+F30+F31+F32+F33</f>
        <v>3770380</v>
      </c>
      <c r="G47" s="53">
        <f>IF(ISBLANK(F47),"  ",IF(F84&gt;0,F47/F84,IF(F47&gt;0,1,0)))</f>
        <v>0.56309013029368982</v>
      </c>
      <c r="H47" s="115">
        <v>2554046</v>
      </c>
      <c r="I47" s="111">
        <v>1</v>
      </c>
      <c r="J47" s="128">
        <v>0</v>
      </c>
      <c r="K47" s="52">
        <v>0</v>
      </c>
      <c r="L47" s="115">
        <f>L46+L45+L43+L34+L29+L28+L26+L27+L25+L24+L23+L22+L21+L20+L19+L18+L17+L16+L14+L13+L30+L31+L32+L33</f>
        <v>2554046</v>
      </c>
      <c r="M47" s="53">
        <f>IF(ISBLANK(L47),"  ",IF(L84&gt;0,L47/L84,IF(L47&gt;0,1,0)))</f>
        <v>0.4273448242513318</v>
      </c>
    </row>
    <row r="48" spans="1:13" ht="15" customHeight="1" x14ac:dyDescent="0.25">
      <c r="A48" s="56" t="s">
        <v>34</v>
      </c>
      <c r="B48" s="116"/>
      <c r="C48" s="109" t="s">
        <v>4</v>
      </c>
      <c r="D48" s="124"/>
      <c r="E48" s="43" t="s">
        <v>4</v>
      </c>
      <c r="F48" s="133"/>
      <c r="G48" s="50" t="s">
        <v>4</v>
      </c>
      <c r="H48" s="116"/>
      <c r="I48" s="42" t="s">
        <v>4</v>
      </c>
      <c r="J48" s="124"/>
      <c r="K48" s="43" t="s">
        <v>4</v>
      </c>
      <c r="L48" s="133"/>
      <c r="M48" s="50" t="s">
        <v>4</v>
      </c>
    </row>
    <row r="49" spans="1:13" ht="15" customHeight="1" x14ac:dyDescent="0.2">
      <c r="A49" s="7" t="s">
        <v>35</v>
      </c>
      <c r="B49" s="142">
        <v>0</v>
      </c>
      <c r="C49" s="35">
        <v>0</v>
      </c>
      <c r="D49" s="127">
        <v>0</v>
      </c>
      <c r="E49" s="36">
        <v>0</v>
      </c>
      <c r="F49" s="132">
        <f>D49+B49</f>
        <v>0</v>
      </c>
      <c r="G49" s="37">
        <f>IF(ISBLANK(F49),"  ",IF(D84&gt;0,F49/D84,IF(F49&gt;0,1,0)))</f>
        <v>0</v>
      </c>
      <c r="H49" s="142">
        <v>0</v>
      </c>
      <c r="I49" s="35">
        <v>0</v>
      </c>
      <c r="J49" s="127">
        <v>0</v>
      </c>
      <c r="K49" s="36">
        <v>0</v>
      </c>
      <c r="L49" s="132">
        <f>J49+H49</f>
        <v>0</v>
      </c>
      <c r="M49" s="37">
        <f>IF(ISBLANK(L49),"  ",IF(J84&gt;0,L49/J84,IF(L49&gt;0,1,0)))</f>
        <v>0</v>
      </c>
    </row>
    <row r="50" spans="1:13" ht="15" customHeight="1" x14ac:dyDescent="0.2">
      <c r="A50" s="58" t="s">
        <v>36</v>
      </c>
      <c r="B50" s="114">
        <v>0</v>
      </c>
      <c r="C50" s="35">
        <v>0</v>
      </c>
      <c r="D50" s="124">
        <v>0</v>
      </c>
      <c r="E50" s="36">
        <v>0</v>
      </c>
      <c r="F50" s="133">
        <f>D50+B50</f>
        <v>0</v>
      </c>
      <c r="G50" s="41">
        <f>IF(ISBLANK(F50),"  ",IF(D84&gt;0,F50/D84,IF(F50&gt;0,1,0)))</f>
        <v>0</v>
      </c>
      <c r="H50" s="114">
        <v>0</v>
      </c>
      <c r="I50" s="35">
        <v>0</v>
      </c>
      <c r="J50" s="124">
        <v>0</v>
      </c>
      <c r="K50" s="36">
        <v>0</v>
      </c>
      <c r="L50" s="133">
        <f>J50+H50</f>
        <v>0</v>
      </c>
      <c r="M50" s="41">
        <f>IF(ISBLANK(L50),"  ",IF(J84&gt;0,L50/J84,IF(L50&gt;0,1,0)))</f>
        <v>0</v>
      </c>
    </row>
    <row r="51" spans="1:13" ht="15" customHeight="1" x14ac:dyDescent="0.2">
      <c r="A51" s="7" t="s">
        <v>37</v>
      </c>
      <c r="B51" s="114">
        <v>0</v>
      </c>
      <c r="C51" s="35">
        <v>0</v>
      </c>
      <c r="D51" s="124">
        <v>0</v>
      </c>
      <c r="E51" s="36">
        <v>0</v>
      </c>
      <c r="F51" s="133">
        <f>D51+B51</f>
        <v>0</v>
      </c>
      <c r="G51" s="41">
        <f>IF(ISBLANK(F51),"  ",IF(D84&gt;0,F51/D84,IF(F51&gt;0,1,0)))</f>
        <v>0</v>
      </c>
      <c r="H51" s="114">
        <v>0</v>
      </c>
      <c r="I51" s="35">
        <v>0</v>
      </c>
      <c r="J51" s="124">
        <v>0</v>
      </c>
      <c r="K51" s="36">
        <v>0</v>
      </c>
      <c r="L51" s="133">
        <f>J51+H51</f>
        <v>0</v>
      </c>
      <c r="M51" s="41">
        <f>IF(ISBLANK(L51),"  ",IF(J84&gt;0,L51/J84,IF(L51&gt;0,1,0)))</f>
        <v>0</v>
      </c>
    </row>
    <row r="52" spans="1:13" ht="15" customHeight="1" x14ac:dyDescent="0.2">
      <c r="A52" s="25" t="s">
        <v>38</v>
      </c>
      <c r="B52" s="114">
        <v>0</v>
      </c>
      <c r="C52" s="35">
        <v>0</v>
      </c>
      <c r="D52" s="124">
        <v>0</v>
      </c>
      <c r="E52" s="36">
        <v>0</v>
      </c>
      <c r="F52" s="133">
        <f>D52+B52</f>
        <v>0</v>
      </c>
      <c r="G52" s="41">
        <f>IF(ISBLANK(F52),"  ",IF(D84&gt;0,F52/D84,IF(F52&gt;0,1,0)))</f>
        <v>0</v>
      </c>
      <c r="H52" s="114">
        <v>0</v>
      </c>
      <c r="I52" s="35">
        <v>0</v>
      </c>
      <c r="J52" s="124">
        <v>0</v>
      </c>
      <c r="K52" s="36">
        <v>0</v>
      </c>
      <c r="L52" s="133">
        <f>J52+H52</f>
        <v>0</v>
      </c>
      <c r="M52" s="41">
        <f>IF(ISBLANK(L52),"  ",IF(J84&gt;0,L52/J84,IF(L52&gt;0,1,0)))</f>
        <v>0</v>
      </c>
    </row>
    <row r="53" spans="1:13" ht="15" customHeight="1" x14ac:dyDescent="0.2">
      <c r="A53" s="58" t="s">
        <v>39</v>
      </c>
      <c r="B53" s="114">
        <v>0</v>
      </c>
      <c r="C53" s="35">
        <v>0</v>
      </c>
      <c r="D53" s="124">
        <v>0</v>
      </c>
      <c r="E53" s="36">
        <v>0</v>
      </c>
      <c r="F53" s="133">
        <f>D53+B53</f>
        <v>0</v>
      </c>
      <c r="G53" s="41">
        <f>IF(ISBLANK(F53),"  ",IF(F84&gt;0,F53/F84,IF(F53&gt;0,1,0)))</f>
        <v>0</v>
      </c>
      <c r="H53" s="114">
        <v>0</v>
      </c>
      <c r="I53" s="35">
        <v>0</v>
      </c>
      <c r="J53" s="124">
        <v>0</v>
      </c>
      <c r="K53" s="36">
        <v>0</v>
      </c>
      <c r="L53" s="133">
        <f>J53+H53</f>
        <v>0</v>
      </c>
      <c r="M53" s="41">
        <f>IF(ISBLANK(L53),"  ",IF(L84&gt;0,L53/L84,IF(L53&gt;0,1,0)))</f>
        <v>0</v>
      </c>
    </row>
    <row r="54" spans="1:13" s="55" customFormat="1" ht="15" customHeight="1" x14ac:dyDescent="0.25">
      <c r="A54" s="56" t="s">
        <v>40</v>
      </c>
      <c r="B54" s="115">
        <v>0</v>
      </c>
      <c r="C54" s="111">
        <v>0</v>
      </c>
      <c r="D54" s="128">
        <v>0</v>
      </c>
      <c r="E54" s="52">
        <v>0</v>
      </c>
      <c r="F54" s="134">
        <f>F53+F52+F51+F50+F49</f>
        <v>0</v>
      </c>
      <c r="G54" s="53">
        <f>IF(ISBLANK(F54),"  ",IF(F84&gt;0,F54/F84,IF(F54&gt;0,1,0)))</f>
        <v>0</v>
      </c>
      <c r="H54" s="115">
        <v>0</v>
      </c>
      <c r="I54" s="111">
        <v>0</v>
      </c>
      <c r="J54" s="128">
        <v>0</v>
      </c>
      <c r="K54" s="52">
        <v>0</v>
      </c>
      <c r="L54" s="134">
        <f>L53+L52+L51+L50+L49</f>
        <v>0</v>
      </c>
      <c r="M54" s="53">
        <f>IF(ISBLANK(L54),"  ",IF(L84&gt;0,L54/L84,IF(L54&gt;0,1,0)))</f>
        <v>0</v>
      </c>
    </row>
    <row r="55" spans="1:13" s="55" customFormat="1" ht="15" customHeight="1" x14ac:dyDescent="0.25">
      <c r="A55" s="60" t="s">
        <v>82</v>
      </c>
      <c r="B55" s="144">
        <v>0</v>
      </c>
      <c r="C55" s="111">
        <v>0</v>
      </c>
      <c r="D55" s="129">
        <v>0</v>
      </c>
      <c r="E55" s="52">
        <v>0</v>
      </c>
      <c r="F55" s="135">
        <f>D55+B55</f>
        <v>0</v>
      </c>
      <c r="G55" s="53">
        <f>IF(ISBLANK(F55),"  ",IF(F84&gt;0,F55/F84,IF(F55&gt;0,1,0)))</f>
        <v>0</v>
      </c>
      <c r="H55" s="144">
        <v>0</v>
      </c>
      <c r="I55" s="111">
        <v>0</v>
      </c>
      <c r="J55" s="129">
        <v>0</v>
      </c>
      <c r="K55" s="52">
        <v>0</v>
      </c>
      <c r="L55" s="135">
        <f>J55+H55</f>
        <v>0</v>
      </c>
      <c r="M55" s="53">
        <f>IF(ISBLANK(L55),"  ",IF(L84&gt;0,L55/L84,IF(L55&gt;0,1,0)))</f>
        <v>0</v>
      </c>
    </row>
    <row r="56" spans="1:13" ht="15" customHeight="1" x14ac:dyDescent="0.25">
      <c r="A56" s="9" t="s">
        <v>42</v>
      </c>
      <c r="B56" s="119">
        <v>0</v>
      </c>
      <c r="C56" s="109">
        <v>0</v>
      </c>
      <c r="D56" s="127">
        <v>0</v>
      </c>
      <c r="E56" s="43">
        <v>0</v>
      </c>
      <c r="F56" s="132"/>
      <c r="G56" s="63" t="s">
        <v>4</v>
      </c>
      <c r="H56" s="119">
        <v>0</v>
      </c>
      <c r="I56" s="42">
        <v>0</v>
      </c>
      <c r="J56" s="127">
        <v>0</v>
      </c>
      <c r="K56" s="43">
        <v>0</v>
      </c>
      <c r="L56" s="132"/>
      <c r="M56" s="63" t="s">
        <v>4</v>
      </c>
    </row>
    <row r="57" spans="1:13" ht="15" customHeight="1" x14ac:dyDescent="0.2">
      <c r="A57" s="7" t="s">
        <v>43</v>
      </c>
      <c r="B57" s="119"/>
      <c r="C57" s="35" t="s">
        <v>4</v>
      </c>
      <c r="D57" s="127"/>
      <c r="E57" s="36" t="s">
        <v>4</v>
      </c>
      <c r="F57" s="136">
        <f t="shared" ref="F57:F62" si="14">D57+B57</f>
        <v>0</v>
      </c>
      <c r="G57" s="37">
        <f>IF(ISBLANK(F57),"  ",IF(F84&gt;0,F57/F84,IF(F57&gt;0,1,0)))</f>
        <v>0</v>
      </c>
      <c r="H57" s="119"/>
      <c r="I57" s="35" t="s">
        <v>4</v>
      </c>
      <c r="J57" s="127"/>
      <c r="K57" s="36" t="s">
        <v>4</v>
      </c>
      <c r="L57" s="136">
        <f t="shared" ref="L57:L73" si="15">J57+H57</f>
        <v>0</v>
      </c>
      <c r="M57" s="37">
        <f>IF(ISBLANK(L57),"  ",IF(L84&gt;0,L57/L84,IF(L57&gt;0,1,0)))</f>
        <v>0</v>
      </c>
    </row>
    <row r="58" spans="1:13" ht="15" customHeight="1" x14ac:dyDescent="0.2">
      <c r="A58" s="25" t="s">
        <v>44</v>
      </c>
      <c r="B58" s="116">
        <v>0</v>
      </c>
      <c r="C58" s="35">
        <v>0</v>
      </c>
      <c r="D58" s="124">
        <v>0</v>
      </c>
      <c r="E58" s="36">
        <v>0</v>
      </c>
      <c r="F58" s="137">
        <f t="shared" si="14"/>
        <v>0</v>
      </c>
      <c r="G58" s="41">
        <f>IF(ISBLANK(F58),"  ",IF(F84&gt;0,F58/F84,IF(F58&gt;0,1,0)))</f>
        <v>0</v>
      </c>
      <c r="H58" s="116">
        <v>0</v>
      </c>
      <c r="I58" s="35">
        <v>0</v>
      </c>
      <c r="J58" s="124">
        <v>0</v>
      </c>
      <c r="K58" s="36">
        <v>0</v>
      </c>
      <c r="L58" s="137">
        <f t="shared" si="15"/>
        <v>0</v>
      </c>
      <c r="M58" s="41">
        <f>IF(ISBLANK(L58),"  ",IF(L84&gt;0,L58/L84,IF(L58&gt;0,1,0)))</f>
        <v>0</v>
      </c>
    </row>
    <row r="59" spans="1:13" ht="15" customHeight="1" x14ac:dyDescent="0.2">
      <c r="A59" s="64" t="s">
        <v>45</v>
      </c>
      <c r="B59" s="145">
        <v>0</v>
      </c>
      <c r="C59" s="35">
        <v>0</v>
      </c>
      <c r="D59" s="123">
        <v>0</v>
      </c>
      <c r="E59" s="36">
        <v>0</v>
      </c>
      <c r="F59" s="138">
        <f t="shared" si="14"/>
        <v>0</v>
      </c>
      <c r="G59" s="41">
        <f>IF(ISBLANK(F59),"  ",IF(F84&gt;0,F59/F84,IF(F59&gt;0,1,0)))</f>
        <v>0</v>
      </c>
      <c r="H59" s="145">
        <v>0</v>
      </c>
      <c r="I59" s="35">
        <v>0</v>
      </c>
      <c r="J59" s="123">
        <v>0</v>
      </c>
      <c r="K59" s="36">
        <v>0</v>
      </c>
      <c r="L59" s="138">
        <f t="shared" si="15"/>
        <v>0</v>
      </c>
      <c r="M59" s="41">
        <f>IF(ISBLANK(L59),"  ",IF(L84&gt;0,L59/L84,IF(L59&gt;0,1,0)))</f>
        <v>0</v>
      </c>
    </row>
    <row r="60" spans="1:13" ht="15" customHeight="1" x14ac:dyDescent="0.2">
      <c r="A60" s="64" t="s">
        <v>46</v>
      </c>
      <c r="B60" s="145">
        <v>0</v>
      </c>
      <c r="C60" s="35">
        <v>0</v>
      </c>
      <c r="D60" s="123">
        <v>0</v>
      </c>
      <c r="E60" s="36">
        <v>0</v>
      </c>
      <c r="F60" s="138">
        <f t="shared" si="14"/>
        <v>0</v>
      </c>
      <c r="G60" s="41">
        <f>IF(ISBLANK(F60),"  ",IF(F84&gt;0,F60/F84,IF(F60&gt;0,1,0)))</f>
        <v>0</v>
      </c>
      <c r="H60" s="145">
        <v>0</v>
      </c>
      <c r="I60" s="35">
        <v>0</v>
      </c>
      <c r="J60" s="123">
        <v>0</v>
      </c>
      <c r="K60" s="36">
        <v>0</v>
      </c>
      <c r="L60" s="138">
        <f t="shared" si="15"/>
        <v>0</v>
      </c>
      <c r="M60" s="41">
        <f>IF(ISBLANK(L60),"  ",IF(L84&gt;0,L60/L84,IF(L60&gt;0,1,0)))</f>
        <v>0</v>
      </c>
    </row>
    <row r="61" spans="1:13" ht="15" customHeight="1" x14ac:dyDescent="0.2">
      <c r="A61" s="64" t="s">
        <v>47</v>
      </c>
      <c r="B61" s="145">
        <v>0</v>
      </c>
      <c r="C61" s="35">
        <v>0</v>
      </c>
      <c r="D61" s="123">
        <v>0</v>
      </c>
      <c r="E61" s="36">
        <v>0</v>
      </c>
      <c r="F61" s="138">
        <f t="shared" si="14"/>
        <v>0</v>
      </c>
      <c r="G61" s="41">
        <f>IF(ISBLANK(F61),"  ",IF(F84&gt;0,F61/F84,IF(F61&gt;0,1,0)))</f>
        <v>0</v>
      </c>
      <c r="H61" s="145">
        <v>0</v>
      </c>
      <c r="I61" s="35">
        <v>0</v>
      </c>
      <c r="J61" s="123">
        <v>0</v>
      </c>
      <c r="K61" s="36">
        <v>0</v>
      </c>
      <c r="L61" s="138">
        <f t="shared" si="15"/>
        <v>0</v>
      </c>
      <c r="M61" s="41">
        <f>IF(ISBLANK(L61),"  ",IF(L84&gt;0,L61/L84,IF(L61&gt;0,1,0)))</f>
        <v>0</v>
      </c>
    </row>
    <row r="62" spans="1:13" ht="15" customHeight="1" x14ac:dyDescent="0.2">
      <c r="A62" s="25" t="s">
        <v>48</v>
      </c>
      <c r="B62" s="116">
        <v>0</v>
      </c>
      <c r="C62" s="35">
        <v>0</v>
      </c>
      <c r="D62" s="124">
        <v>0</v>
      </c>
      <c r="E62" s="36">
        <v>0</v>
      </c>
      <c r="F62" s="137">
        <f t="shared" si="14"/>
        <v>0</v>
      </c>
      <c r="G62" s="41">
        <f>IF(ISBLANK(F62),"  ",IF(F84&gt;0,F62/F84,IF(F62&gt;0,1,0)))</f>
        <v>0</v>
      </c>
      <c r="H62" s="116">
        <v>0</v>
      </c>
      <c r="I62" s="35">
        <v>0</v>
      </c>
      <c r="J62" s="124">
        <v>0</v>
      </c>
      <c r="K62" s="36">
        <v>0</v>
      </c>
      <c r="L62" s="137">
        <f t="shared" si="15"/>
        <v>0</v>
      </c>
      <c r="M62" s="41">
        <f>IF(ISBLANK(L62),"  ",IF(L84&gt;0,L62/L84,IF(L62&gt;0,1,0)))</f>
        <v>0</v>
      </c>
    </row>
    <row r="63" spans="1:13" s="55" customFormat="1" ht="15" customHeight="1" x14ac:dyDescent="0.25">
      <c r="A63" s="60" t="s">
        <v>49</v>
      </c>
      <c r="B63" s="146">
        <v>0</v>
      </c>
      <c r="C63" s="111">
        <v>0</v>
      </c>
      <c r="D63" s="128">
        <v>0</v>
      </c>
      <c r="E63" s="52">
        <v>0</v>
      </c>
      <c r="F63" s="139">
        <f>F62+F60+F59+F58+F57+F61</f>
        <v>0</v>
      </c>
      <c r="G63" s="53">
        <f>IF(ISBLANK(F63),"  ",IF(F84&gt;0,F63/F84,IF(F63&gt;0,1,0)))</f>
        <v>0</v>
      </c>
      <c r="H63" s="146">
        <v>0</v>
      </c>
      <c r="I63" s="111">
        <v>0</v>
      </c>
      <c r="J63" s="128">
        <v>0</v>
      </c>
      <c r="K63" s="52">
        <v>0</v>
      </c>
      <c r="L63" s="149">
        <f t="shared" si="15"/>
        <v>0</v>
      </c>
      <c r="M63" s="53">
        <f>IF(ISBLANK(L63),"  ",IF(L84&gt;0,L63/L84,IF(L63&gt;0,1,0)))</f>
        <v>0</v>
      </c>
    </row>
    <row r="64" spans="1:13" ht="15" customHeight="1" x14ac:dyDescent="0.2">
      <c r="A64" s="34" t="s">
        <v>50</v>
      </c>
      <c r="B64" s="147">
        <v>0</v>
      </c>
      <c r="C64" s="35">
        <v>0</v>
      </c>
      <c r="D64" s="148">
        <v>0</v>
      </c>
      <c r="E64" s="36">
        <v>0</v>
      </c>
      <c r="F64" s="140">
        <f t="shared" ref="F64:F73" si="16">D64+B64</f>
        <v>0</v>
      </c>
      <c r="G64" s="41">
        <f>IF(ISBLANK(F64),"  ",IF(F84&gt;0,F64/F84,IF(F64&gt;0,1,0)))</f>
        <v>0</v>
      </c>
      <c r="H64" s="147">
        <v>0</v>
      </c>
      <c r="I64" s="35">
        <v>0</v>
      </c>
      <c r="J64" s="148">
        <v>0</v>
      </c>
      <c r="K64" s="36">
        <v>0</v>
      </c>
      <c r="L64" s="140">
        <f t="shared" si="15"/>
        <v>0</v>
      </c>
      <c r="M64" s="41">
        <f>IF(ISBLANK(L64),"  ",IF(L84&gt;0,L64/L84,IF(L64&gt;0,1,0)))</f>
        <v>0</v>
      </c>
    </row>
    <row r="65" spans="1:13" ht="15" customHeight="1" x14ac:dyDescent="0.2">
      <c r="A65" s="65" t="s">
        <v>51</v>
      </c>
      <c r="B65" s="114">
        <v>0</v>
      </c>
      <c r="C65" s="35">
        <v>0</v>
      </c>
      <c r="D65" s="124">
        <v>0</v>
      </c>
      <c r="E65" s="36">
        <v>0</v>
      </c>
      <c r="F65" s="133">
        <f t="shared" si="16"/>
        <v>0</v>
      </c>
      <c r="G65" s="41">
        <f>IF(ISBLANK(F65),"  ",IF(F84&gt;0,F65/F84,IF(F65&gt;0,1,0)))</f>
        <v>0</v>
      </c>
      <c r="H65" s="114">
        <v>0</v>
      </c>
      <c r="I65" s="35">
        <v>0</v>
      </c>
      <c r="J65" s="124">
        <v>0</v>
      </c>
      <c r="K65" s="36">
        <v>0</v>
      </c>
      <c r="L65" s="133">
        <f t="shared" si="15"/>
        <v>0</v>
      </c>
      <c r="M65" s="41">
        <f>IF(ISBLANK(L65),"  ",IF(L84&gt;0,L65/L84,IF(L65&gt;0,1,0)))</f>
        <v>0</v>
      </c>
    </row>
    <row r="66" spans="1:13" ht="15" customHeight="1" x14ac:dyDescent="0.2">
      <c r="A66" s="7" t="s">
        <v>52</v>
      </c>
      <c r="B66" s="114">
        <v>0</v>
      </c>
      <c r="C66" s="35">
        <v>0</v>
      </c>
      <c r="D66" s="124">
        <v>0</v>
      </c>
      <c r="E66" s="36">
        <v>0</v>
      </c>
      <c r="F66" s="133">
        <f t="shared" si="16"/>
        <v>0</v>
      </c>
      <c r="G66" s="41">
        <f>IF(ISBLANK(F66),"  ",IF(F84&gt;0,F66/F84,IF(F66&gt;0,1,0)))</f>
        <v>0</v>
      </c>
      <c r="H66" s="114">
        <v>0</v>
      </c>
      <c r="I66" s="35">
        <v>0</v>
      </c>
      <c r="J66" s="124">
        <v>0</v>
      </c>
      <c r="K66" s="36">
        <v>0</v>
      </c>
      <c r="L66" s="133">
        <f t="shared" si="15"/>
        <v>0</v>
      </c>
      <c r="M66" s="41">
        <f>IF(ISBLANK(L66),"  ",IF(L84&gt;0,L66/L84,IF(L66&gt;0,1,0)))</f>
        <v>0</v>
      </c>
    </row>
    <row r="67" spans="1:13" ht="15" customHeight="1" x14ac:dyDescent="0.2">
      <c r="A67" s="58" t="s">
        <v>53</v>
      </c>
      <c r="B67" s="114">
        <v>0</v>
      </c>
      <c r="C67" s="35">
        <v>0</v>
      </c>
      <c r="D67" s="124">
        <v>0</v>
      </c>
      <c r="E67" s="36">
        <v>0</v>
      </c>
      <c r="F67" s="133">
        <f t="shared" si="16"/>
        <v>0</v>
      </c>
      <c r="G67" s="41">
        <f>IF(ISBLANK(F67),"  ",IF(F84&gt;0,F67/F84,IF(F67&gt;0,1,0)))</f>
        <v>0</v>
      </c>
      <c r="H67" s="114">
        <v>0</v>
      </c>
      <c r="I67" s="35">
        <v>0</v>
      </c>
      <c r="J67" s="124">
        <v>0</v>
      </c>
      <c r="K67" s="36">
        <v>0</v>
      </c>
      <c r="L67" s="133">
        <f t="shared" si="15"/>
        <v>0</v>
      </c>
      <c r="M67" s="41">
        <f>IF(ISBLANK(L67),"  ",IF(L84&gt;0,L67/L84,IF(L67&gt;0,1,0)))</f>
        <v>0</v>
      </c>
    </row>
    <row r="68" spans="1:13" ht="15" customHeight="1" x14ac:dyDescent="0.2">
      <c r="A68" s="65" t="s">
        <v>54</v>
      </c>
      <c r="B68" s="114">
        <v>0</v>
      </c>
      <c r="C68" s="35">
        <v>0</v>
      </c>
      <c r="D68" s="124">
        <v>0</v>
      </c>
      <c r="E68" s="36">
        <v>0</v>
      </c>
      <c r="F68" s="133">
        <f t="shared" si="16"/>
        <v>0</v>
      </c>
      <c r="G68" s="41">
        <f>IF(ISBLANK(F68),"  ",IF(F84&gt;0,F68/F84,IF(F68&gt;0,1,0)))</f>
        <v>0</v>
      </c>
      <c r="H68" s="114">
        <v>0</v>
      </c>
      <c r="I68" s="35">
        <v>0</v>
      </c>
      <c r="J68" s="124">
        <v>0</v>
      </c>
      <c r="K68" s="36">
        <v>0</v>
      </c>
      <c r="L68" s="133">
        <f t="shared" si="15"/>
        <v>0</v>
      </c>
      <c r="M68" s="41">
        <f>IF(ISBLANK(L68),"  ",IF(L84&gt;0,L68/L84,IF(L68&gt;0,1,0)))</f>
        <v>0</v>
      </c>
    </row>
    <row r="69" spans="1:13" ht="15" customHeight="1" x14ac:dyDescent="0.2">
      <c r="A69" s="65" t="s">
        <v>55</v>
      </c>
      <c r="B69" s="114">
        <v>0</v>
      </c>
      <c r="C69" s="35">
        <v>0</v>
      </c>
      <c r="D69" s="124">
        <v>0</v>
      </c>
      <c r="E69" s="36">
        <v>0</v>
      </c>
      <c r="F69" s="133">
        <f t="shared" si="16"/>
        <v>0</v>
      </c>
      <c r="G69" s="41">
        <f>IF(ISBLANK(F69),"  ",IF(F84&gt;0,F69/F84,IF(F69&gt;0,1,0)))</f>
        <v>0</v>
      </c>
      <c r="H69" s="114">
        <v>0</v>
      </c>
      <c r="I69" s="35">
        <v>0</v>
      </c>
      <c r="J69" s="124">
        <v>0</v>
      </c>
      <c r="K69" s="36">
        <v>0</v>
      </c>
      <c r="L69" s="133">
        <f t="shared" si="15"/>
        <v>0</v>
      </c>
      <c r="M69" s="41">
        <f>IF(ISBLANK(L69),"  ",IF(L84&gt;0,L69/L84,IF(L69&gt;0,1,0)))</f>
        <v>0</v>
      </c>
    </row>
    <row r="70" spans="1:13" ht="15" customHeight="1" x14ac:dyDescent="0.2">
      <c r="A70" s="34" t="s">
        <v>56</v>
      </c>
      <c r="B70" s="114">
        <v>0</v>
      </c>
      <c r="C70" s="35">
        <v>0</v>
      </c>
      <c r="D70" s="124">
        <v>0</v>
      </c>
      <c r="E70" s="36">
        <v>0</v>
      </c>
      <c r="F70" s="133">
        <f t="shared" si="16"/>
        <v>0</v>
      </c>
      <c r="G70" s="41">
        <f>IF(ISBLANK(F70),"  ",IF(F84&gt;0,F70/F84,IF(F70&gt;0,1,0)))</f>
        <v>0</v>
      </c>
      <c r="H70" s="114">
        <v>0</v>
      </c>
      <c r="I70" s="35">
        <v>0</v>
      </c>
      <c r="J70" s="124">
        <v>0</v>
      </c>
      <c r="K70" s="36">
        <v>0</v>
      </c>
      <c r="L70" s="133">
        <f t="shared" si="15"/>
        <v>0</v>
      </c>
      <c r="M70" s="41">
        <f>IF(ISBLANK(L70),"  ",IF(L84&gt;0,L70/L84,IF(L70&gt;0,1,0)))</f>
        <v>0</v>
      </c>
    </row>
    <row r="71" spans="1:13" ht="15" customHeight="1" x14ac:dyDescent="0.2">
      <c r="A71" s="34" t="s">
        <v>57</v>
      </c>
      <c r="B71" s="114">
        <v>0</v>
      </c>
      <c r="C71" s="35">
        <v>0</v>
      </c>
      <c r="D71" s="124">
        <v>0</v>
      </c>
      <c r="E71" s="36">
        <v>0</v>
      </c>
      <c r="F71" s="133">
        <f t="shared" si="16"/>
        <v>0</v>
      </c>
      <c r="G71" s="41">
        <f>IF(ISBLANK(F71),"  ",IF(F84&gt;0,F71/F84,IF(F71&gt;0,1,0)))</f>
        <v>0</v>
      </c>
      <c r="H71" s="114">
        <v>0</v>
      </c>
      <c r="I71" s="35">
        <v>0</v>
      </c>
      <c r="J71" s="124">
        <v>0</v>
      </c>
      <c r="K71" s="36">
        <v>0</v>
      </c>
      <c r="L71" s="133">
        <f t="shared" si="15"/>
        <v>0</v>
      </c>
      <c r="M71" s="41">
        <f>IF(ISBLANK(L71),"  ",IF(L84&gt;0,L71/L84,IF(L71&gt;0,1,0)))</f>
        <v>0</v>
      </c>
    </row>
    <row r="72" spans="1:13" ht="15" customHeight="1" x14ac:dyDescent="0.2">
      <c r="A72" s="7" t="s">
        <v>58</v>
      </c>
      <c r="B72" s="114">
        <v>0</v>
      </c>
      <c r="C72" s="35">
        <v>0</v>
      </c>
      <c r="D72" s="124">
        <v>0</v>
      </c>
      <c r="E72" s="36">
        <v>0</v>
      </c>
      <c r="F72" s="133">
        <f t="shared" si="16"/>
        <v>0</v>
      </c>
      <c r="G72" s="41">
        <f>IF(ISBLANK(F72),"  ",IF(F84&gt;0,F72/F84,IF(F72&gt;0,1,0)))</f>
        <v>0</v>
      </c>
      <c r="H72" s="114">
        <v>0</v>
      </c>
      <c r="I72" s="35">
        <v>0</v>
      </c>
      <c r="J72" s="124">
        <v>0</v>
      </c>
      <c r="K72" s="36">
        <v>0</v>
      </c>
      <c r="L72" s="133">
        <f t="shared" si="15"/>
        <v>0</v>
      </c>
      <c r="M72" s="41">
        <f>IF(ISBLANK(L72),"  ",IF(L84&gt;0,L72/L84,IF(L72&gt;0,1,0)))</f>
        <v>0</v>
      </c>
    </row>
    <row r="73" spans="1:13" ht="15" customHeight="1" x14ac:dyDescent="0.2">
      <c r="A73" s="58" t="s">
        <v>59</v>
      </c>
      <c r="B73" s="114">
        <v>0</v>
      </c>
      <c r="C73" s="35">
        <v>0</v>
      </c>
      <c r="D73" s="124">
        <v>0</v>
      </c>
      <c r="E73" s="36">
        <v>0</v>
      </c>
      <c r="F73" s="133">
        <f t="shared" si="16"/>
        <v>0</v>
      </c>
      <c r="G73" s="41">
        <f>IF(ISBLANK(F73),"  ",IF(F84&gt;0,F73/F84,IF(F73&gt;0,1,0)))</f>
        <v>0</v>
      </c>
      <c r="H73" s="114">
        <v>0</v>
      </c>
      <c r="I73" s="35">
        <v>0</v>
      </c>
      <c r="J73" s="124">
        <v>0</v>
      </c>
      <c r="K73" s="36">
        <v>0</v>
      </c>
      <c r="L73" s="133">
        <f t="shared" si="15"/>
        <v>0</v>
      </c>
      <c r="M73" s="41">
        <f>IF(ISBLANK(L73),"  ",IF(L84&gt;0,L73/L84,IF(L73&gt;0,1,0)))</f>
        <v>0</v>
      </c>
    </row>
    <row r="74" spans="1:13" ht="15" customHeight="1" x14ac:dyDescent="0.2">
      <c r="A74" s="34" t="s">
        <v>186</v>
      </c>
      <c r="B74" s="114">
        <v>2925493</v>
      </c>
      <c r="C74" s="35">
        <v>1</v>
      </c>
      <c r="D74" s="124">
        <v>0</v>
      </c>
      <c r="E74" s="36">
        <v>0</v>
      </c>
      <c r="F74" s="133">
        <f t="shared" ref="F74" si="17">D74+B74</f>
        <v>2925493</v>
      </c>
      <c r="G74" s="41">
        <f>IF(ISBLANK(F74),"  ",IF(F85&gt;0,F74/F85,IF(F74&gt;0,1,0)))</f>
        <v>1</v>
      </c>
      <c r="H74" s="114">
        <v>3422500</v>
      </c>
      <c r="I74" s="35">
        <v>1</v>
      </c>
      <c r="J74" s="124">
        <v>0</v>
      </c>
      <c r="K74" s="36">
        <v>0</v>
      </c>
      <c r="L74" s="133">
        <f t="shared" ref="L74" si="18">J74+H74</f>
        <v>3422500</v>
      </c>
      <c r="M74" s="41">
        <f>IF(ISBLANK(L74),"  ",IF(L85&gt;0,L74/L85,IF(L74&gt;0,1,0)))</f>
        <v>1</v>
      </c>
    </row>
    <row r="75" spans="1:13" s="55" customFormat="1" ht="15" customHeight="1" x14ac:dyDescent="0.25">
      <c r="A75" s="66" t="s">
        <v>60</v>
      </c>
      <c r="B75" s="115">
        <v>2925493</v>
      </c>
      <c r="C75" s="111">
        <v>1</v>
      </c>
      <c r="D75" s="128">
        <v>0</v>
      </c>
      <c r="E75" s="52">
        <v>0</v>
      </c>
      <c r="F75" s="115">
        <f>F74+F73+F72+F71+F70+F69+F68+F67+F66+F65+F64+F63</f>
        <v>2925493</v>
      </c>
      <c r="G75" s="53">
        <f>IF(ISBLANK(F75),"  ",IF(F84&gt;0,F75/F84,IF(F75&gt;0,1,0)))</f>
        <v>0.43690986970631013</v>
      </c>
      <c r="H75" s="115">
        <v>3422500</v>
      </c>
      <c r="I75" s="111">
        <v>1</v>
      </c>
      <c r="J75" s="128">
        <v>0</v>
      </c>
      <c r="K75" s="52">
        <v>0</v>
      </c>
      <c r="L75" s="115">
        <f>L74+L73+L72+L71+L70+L69+L68+L67+L66+L65+L64+L63</f>
        <v>3422500</v>
      </c>
      <c r="M75" s="53">
        <f>IF(ISBLANK(L75),"  ",IF(L84&gt;0,L75/L84,IF(L75&gt;0,1,0)))</f>
        <v>0.5726551757486682</v>
      </c>
    </row>
    <row r="76" spans="1:13" ht="15" customHeight="1" x14ac:dyDescent="0.25">
      <c r="A76" s="9" t="s">
        <v>61</v>
      </c>
      <c r="B76" s="116"/>
      <c r="C76" s="109" t="s">
        <v>4</v>
      </c>
      <c r="D76" s="124"/>
      <c r="E76" s="43" t="s">
        <v>4</v>
      </c>
      <c r="F76" s="133"/>
      <c r="G76" s="50" t="s">
        <v>4</v>
      </c>
      <c r="H76" s="116"/>
      <c r="I76" s="42" t="s">
        <v>4</v>
      </c>
      <c r="J76" s="124"/>
      <c r="K76" s="43" t="s">
        <v>4</v>
      </c>
      <c r="L76" s="133"/>
      <c r="M76" s="50" t="s">
        <v>4</v>
      </c>
    </row>
    <row r="77" spans="1:13" ht="15" customHeight="1" x14ac:dyDescent="0.2">
      <c r="A77" s="7" t="s">
        <v>62</v>
      </c>
      <c r="B77" s="142">
        <v>0</v>
      </c>
      <c r="C77" s="35">
        <v>0</v>
      </c>
      <c r="D77" s="127">
        <v>0</v>
      </c>
      <c r="E77" s="36">
        <v>0</v>
      </c>
      <c r="F77" s="132">
        <f>D77+B77</f>
        <v>0</v>
      </c>
      <c r="G77" s="37">
        <f>IF(ISBLANK(F77),"  ",IF(F84&gt;0,F77/F84,IF(F77&gt;0,1,0)))</f>
        <v>0</v>
      </c>
      <c r="H77" s="142">
        <v>0</v>
      </c>
      <c r="I77" s="35">
        <v>0</v>
      </c>
      <c r="J77" s="127">
        <v>0</v>
      </c>
      <c r="K77" s="36">
        <v>0</v>
      </c>
      <c r="L77" s="132">
        <f>J77+H77</f>
        <v>0</v>
      </c>
      <c r="M77" s="37">
        <f>IF(ISBLANK(L77),"  ",IF(L84&gt;0,L77/L84,IF(L77&gt;0,1,0)))</f>
        <v>0</v>
      </c>
    </row>
    <row r="78" spans="1:13" ht="15" customHeight="1" x14ac:dyDescent="0.2">
      <c r="A78" s="25" t="s">
        <v>63</v>
      </c>
      <c r="B78" s="114">
        <v>0</v>
      </c>
      <c r="C78" s="35">
        <v>0</v>
      </c>
      <c r="D78" s="124">
        <v>0</v>
      </c>
      <c r="E78" s="36">
        <v>0</v>
      </c>
      <c r="F78" s="133">
        <f>D78+B78</f>
        <v>0</v>
      </c>
      <c r="G78" s="41">
        <f>IF(ISBLANK(F78),"  ",IF(F84&gt;0,F78/F84,IF(F78&gt;0,1,0)))</f>
        <v>0</v>
      </c>
      <c r="H78" s="114">
        <v>0</v>
      </c>
      <c r="I78" s="35">
        <v>0</v>
      </c>
      <c r="J78" s="124">
        <v>0</v>
      </c>
      <c r="K78" s="36">
        <v>0</v>
      </c>
      <c r="L78" s="133">
        <f>J78+H78</f>
        <v>0</v>
      </c>
      <c r="M78" s="41">
        <f>IF(ISBLANK(L78),"  ",IF(L84&gt;0,L78/L84,IF(L78&gt;0,1,0)))</f>
        <v>0</v>
      </c>
    </row>
    <row r="79" spans="1:13" ht="15" customHeight="1" x14ac:dyDescent="0.25">
      <c r="A79" s="56" t="s">
        <v>64</v>
      </c>
      <c r="B79" s="116"/>
      <c r="C79" s="109" t="s">
        <v>4</v>
      </c>
      <c r="D79" s="124"/>
      <c r="E79" s="43" t="s">
        <v>4</v>
      </c>
      <c r="F79" s="133"/>
      <c r="G79" s="50" t="s">
        <v>4</v>
      </c>
      <c r="H79" s="116"/>
      <c r="I79" s="42" t="s">
        <v>4</v>
      </c>
      <c r="J79" s="124"/>
      <c r="K79" s="43" t="s">
        <v>4</v>
      </c>
      <c r="L79" s="133"/>
      <c r="M79" s="50" t="s">
        <v>4</v>
      </c>
    </row>
    <row r="80" spans="1:13" ht="15" customHeight="1" x14ac:dyDescent="0.2">
      <c r="A80" s="7" t="s">
        <v>65</v>
      </c>
      <c r="B80" s="142">
        <v>0</v>
      </c>
      <c r="C80" s="35">
        <v>0</v>
      </c>
      <c r="D80" s="127">
        <v>0</v>
      </c>
      <c r="E80" s="36">
        <v>0</v>
      </c>
      <c r="F80" s="132">
        <f>D80+B80</f>
        <v>0</v>
      </c>
      <c r="G80" s="37">
        <f>IF(ISBLANK(F80),"  ",IF(F84&gt;0,F80/F84,IF(F80&gt;0,1,0)))</f>
        <v>0</v>
      </c>
      <c r="H80" s="142">
        <v>0</v>
      </c>
      <c r="I80" s="35">
        <v>0</v>
      </c>
      <c r="J80" s="127">
        <v>0</v>
      </c>
      <c r="K80" s="36">
        <v>0</v>
      </c>
      <c r="L80" s="132">
        <f>J80+H80</f>
        <v>0</v>
      </c>
      <c r="M80" s="37">
        <f>IF(ISBLANK(L80),"  ",IF(L84&gt;0,L80/L84,IF(L80&gt;0,1,0)))</f>
        <v>0</v>
      </c>
    </row>
    <row r="81" spans="1:13" ht="15" customHeight="1" x14ac:dyDescent="0.2">
      <c r="A81" s="25" t="s">
        <v>66</v>
      </c>
      <c r="B81" s="114">
        <v>0</v>
      </c>
      <c r="C81" s="35">
        <v>0</v>
      </c>
      <c r="D81" s="124">
        <v>0</v>
      </c>
      <c r="E81" s="36">
        <v>0</v>
      </c>
      <c r="F81" s="133">
        <f>D81+B81</f>
        <v>0</v>
      </c>
      <c r="G81" s="41">
        <f>IF(ISBLANK(F81),"  ",IF(F84&gt;0,F81/F84,IF(F81&gt;0,1,0)))</f>
        <v>0</v>
      </c>
      <c r="H81" s="114">
        <v>0</v>
      </c>
      <c r="I81" s="35">
        <v>0</v>
      </c>
      <c r="J81" s="124">
        <v>0</v>
      </c>
      <c r="K81" s="36">
        <v>0</v>
      </c>
      <c r="L81" s="133">
        <f>J81+H81</f>
        <v>0</v>
      </c>
      <c r="M81" s="41">
        <f>IF(ISBLANK(L81),"  ",IF(L84&gt;0,L81/L84,IF(L81&gt;0,1,0)))</f>
        <v>0</v>
      </c>
    </row>
    <row r="82" spans="1:13" s="55" customFormat="1" ht="15" customHeight="1" x14ac:dyDescent="0.25">
      <c r="A82" s="56" t="s">
        <v>67</v>
      </c>
      <c r="B82" s="120">
        <v>0</v>
      </c>
      <c r="C82" s="111">
        <v>0</v>
      </c>
      <c r="D82" s="129">
        <v>0</v>
      </c>
      <c r="E82" s="52">
        <v>0</v>
      </c>
      <c r="F82" s="134">
        <f>F81+F80+F79+F78+F77</f>
        <v>0</v>
      </c>
      <c r="G82" s="53">
        <f>IF(ISBLANK(F82),"  ",IF(F84&gt;0,F82/F84,IF(F82&gt;0,1,0)))</f>
        <v>0</v>
      </c>
      <c r="H82" s="120">
        <v>0</v>
      </c>
      <c r="I82" s="111">
        <v>0</v>
      </c>
      <c r="J82" s="129">
        <v>0</v>
      </c>
      <c r="K82" s="52">
        <v>0</v>
      </c>
      <c r="L82" s="134">
        <f>L81+L80+L79+L78+L77</f>
        <v>0</v>
      </c>
      <c r="M82" s="53">
        <f>IF(ISBLANK(L82),"  ",IF(L84&gt;0,L82/L84,IF(L82&gt;0,1,0)))</f>
        <v>0</v>
      </c>
    </row>
    <row r="83" spans="1:13" s="55" customFormat="1" ht="15" customHeight="1" x14ac:dyDescent="0.25">
      <c r="A83" s="56" t="s">
        <v>68</v>
      </c>
      <c r="B83" s="120">
        <v>0</v>
      </c>
      <c r="C83" s="111">
        <v>0</v>
      </c>
      <c r="D83" s="129">
        <v>0</v>
      </c>
      <c r="E83" s="52">
        <v>0</v>
      </c>
      <c r="F83" s="141">
        <f>D83+B83</f>
        <v>0</v>
      </c>
      <c r="G83" s="53">
        <f>IF(ISBLANK(F83),"  ",IF(F84&gt;0,F83/F84,IF(F83&gt;0,1,0)))</f>
        <v>0</v>
      </c>
      <c r="H83" s="120">
        <v>0</v>
      </c>
      <c r="I83" s="111">
        <v>0</v>
      </c>
      <c r="J83" s="129">
        <v>0</v>
      </c>
      <c r="K83" s="52">
        <v>0</v>
      </c>
      <c r="L83" s="141">
        <f>J83+H83</f>
        <v>0</v>
      </c>
      <c r="M83" s="53">
        <f>IF(ISBLANK(L83),"  ",IF(L84&gt;0,L83/L84,IF(L83&gt;0,1,0)))</f>
        <v>0</v>
      </c>
    </row>
    <row r="84" spans="1:13" s="55" customFormat="1" ht="15" customHeight="1" thickBot="1" x14ac:dyDescent="0.3">
      <c r="A84" s="67" t="s">
        <v>69</v>
      </c>
      <c r="B84" s="121">
        <v>6695873</v>
      </c>
      <c r="C84" s="69">
        <v>1</v>
      </c>
      <c r="D84" s="121">
        <v>0</v>
      </c>
      <c r="E84" s="69">
        <v>0</v>
      </c>
      <c r="F84" s="121">
        <f>F82+F75+F54+F47+F55+F83</f>
        <v>6695873</v>
      </c>
      <c r="G84" s="70">
        <f>IF(ISBLANK(F84),"  ",IF(F84&gt;0,F84/F84,IF(F84&gt;0,1,0)))</f>
        <v>1</v>
      </c>
      <c r="H84" s="121">
        <v>5976546</v>
      </c>
      <c r="I84" s="69">
        <v>1</v>
      </c>
      <c r="J84" s="121">
        <v>0</v>
      </c>
      <c r="K84" s="69">
        <v>0</v>
      </c>
      <c r="L84" s="121">
        <f>L82+L75+L54+L47+L55+L83</f>
        <v>5976546</v>
      </c>
      <c r="M84" s="70">
        <f>IF(ISBLANK(L84),"  ",IF(L84&gt;0,L84/L84,IF(L84&gt;0,1,0)))</f>
        <v>1</v>
      </c>
    </row>
    <row r="85" spans="1:13" ht="15" thickTop="1" x14ac:dyDescent="0.2"/>
    <row r="86" spans="1:13" x14ac:dyDescent="0.2">
      <c r="A86" s="2" t="s">
        <v>4</v>
      </c>
    </row>
    <row r="87" spans="1:13" x14ac:dyDescent="0.2">
      <c r="A87" s="2" t="s">
        <v>70</v>
      </c>
    </row>
  </sheetData>
  <hyperlinks>
    <hyperlink ref="O2" location="Home!A1" tooltip="Home" display="Home" xr:uid="{00000000-0004-0000-0C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87"/>
  <sheetViews>
    <sheetView zoomScale="75" zoomScaleNormal="75" workbookViewId="0">
      <pane xSplit="1" ySplit="10" topLeftCell="B11" activePane="bottomRight" state="frozen"/>
      <selection activeCell="G37" sqref="G37"/>
      <selection pane="topRight" activeCell="G37" sqref="G37"/>
      <selection pane="bottomLeft" activeCell="G37" sqref="G37"/>
      <selection pane="bottomRight" activeCell="G37" sqref="G37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83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190</v>
      </c>
      <c r="C6" s="11"/>
      <c r="D6" s="12"/>
      <c r="E6" s="11"/>
      <c r="F6" s="12"/>
      <c r="G6" s="13"/>
      <c r="H6" s="10" t="s">
        <v>191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v>18227216</v>
      </c>
      <c r="C13" s="35">
        <v>1</v>
      </c>
      <c r="D13" s="122">
        <v>0</v>
      </c>
      <c r="E13" s="36">
        <v>0</v>
      </c>
      <c r="F13" s="130">
        <f>D13+B13</f>
        <v>18227216</v>
      </c>
      <c r="G13" s="37">
        <f>IF(ISBLANK(F13),"  ",IF(F84&gt;0,F13/F84,IF(F13&gt;0,1,0)))</f>
        <v>0.12623116274134485</v>
      </c>
      <c r="H13" s="112">
        <v>17712867</v>
      </c>
      <c r="I13" s="35">
        <v>1</v>
      </c>
      <c r="J13" s="122">
        <v>0</v>
      </c>
      <c r="K13" s="36">
        <v>0</v>
      </c>
      <c r="L13" s="130">
        <f t="shared" ref="L13:L34" si="0">J13+H13</f>
        <v>17712867</v>
      </c>
      <c r="M13" s="38">
        <f>IF(ISBLANK(L13),"  ",IF(L84&gt;0,L13/L84,IF(L13&gt;0,1,0)))</f>
        <v>0.11239247903197959</v>
      </c>
    </row>
    <row r="14" spans="1:15" ht="15" customHeight="1" x14ac:dyDescent="0.2">
      <c r="A14" s="7" t="s">
        <v>13</v>
      </c>
      <c r="B14" s="142">
        <v>0</v>
      </c>
      <c r="C14" s="35">
        <v>0</v>
      </c>
      <c r="D14" s="127">
        <v>0</v>
      </c>
      <c r="E14" s="36">
        <v>0</v>
      </c>
      <c r="F14" s="131">
        <f>D14+B14</f>
        <v>0</v>
      </c>
      <c r="G14" s="41">
        <f>IF(ISBLANK(F14),"  ",IF(F84&gt;0,F14/F84,IF(F14&gt;0,1,0)))</f>
        <v>0</v>
      </c>
      <c r="H14" s="142">
        <v>0</v>
      </c>
      <c r="I14" s="35">
        <v>0</v>
      </c>
      <c r="J14" s="127">
        <v>0</v>
      </c>
      <c r="K14" s="36">
        <v>0</v>
      </c>
      <c r="L14" s="131">
        <f t="shared" si="0"/>
        <v>0</v>
      </c>
      <c r="M14" s="41">
        <f>IF(ISBLANK(L14),"  ",IF(L84&gt;0,L14/L84,IF(L14&gt;0,1,0)))</f>
        <v>0</v>
      </c>
    </row>
    <row r="15" spans="1:15" ht="15" customHeight="1" x14ac:dyDescent="0.2">
      <c r="A15" s="169" t="s">
        <v>14</v>
      </c>
      <c r="B15" s="116">
        <v>1031993</v>
      </c>
      <c r="C15" s="109">
        <v>1</v>
      </c>
      <c r="D15" s="124">
        <v>0</v>
      </c>
      <c r="E15" s="43">
        <v>0</v>
      </c>
      <c r="F15" s="132">
        <f>D15+B15</f>
        <v>1031993</v>
      </c>
      <c r="G15" s="44">
        <f>IF(ISBLANK(F15),"  ",IF(F84&gt;0,F15/F84,IF(F15&gt;0,1,0)))</f>
        <v>7.146987029227541E-3</v>
      </c>
      <c r="H15" s="116">
        <v>1510404</v>
      </c>
      <c r="I15" s="42">
        <v>1</v>
      </c>
      <c r="J15" s="124">
        <v>0</v>
      </c>
      <c r="K15" s="43">
        <v>0</v>
      </c>
      <c r="L15" s="132">
        <f t="shared" si="0"/>
        <v>1510404</v>
      </c>
      <c r="M15" s="44">
        <f>IF(ISBLANK(L15),"  ",IF(L84&gt;0,L15/L84,IF(L15&gt;0,1,0)))</f>
        <v>9.583883280996696E-3</v>
      </c>
    </row>
    <row r="16" spans="1:15" s="189" customFormat="1" ht="15" customHeight="1" x14ac:dyDescent="0.2">
      <c r="A16" s="182" t="s">
        <v>15</v>
      </c>
      <c r="B16" s="183">
        <v>0</v>
      </c>
      <c r="C16" s="184">
        <v>0</v>
      </c>
      <c r="D16" s="185">
        <v>0</v>
      </c>
      <c r="E16" s="186">
        <v>0</v>
      </c>
      <c r="F16" s="187">
        <f t="shared" ref="F16:F46" si="1">D16+B16</f>
        <v>0</v>
      </c>
      <c r="G16" s="188">
        <f>IF(ISBLANK(F16),"  ",IF(F84&gt;0,F16/F84,IF(F16&gt;0,1,0)))</f>
        <v>0</v>
      </c>
      <c r="H16" s="183">
        <v>0</v>
      </c>
      <c r="I16" s="184">
        <v>0</v>
      </c>
      <c r="J16" s="185">
        <v>0</v>
      </c>
      <c r="K16" s="186">
        <v>0</v>
      </c>
      <c r="L16" s="187">
        <f t="shared" si="0"/>
        <v>0</v>
      </c>
      <c r="M16" s="188">
        <f>IF(ISBLANK(L16),"  ",IF(L84&gt;0,L16/L84,IF(L16&gt;0,1,0)))</f>
        <v>0</v>
      </c>
    </row>
    <row r="17" spans="1:13" s="189" customFormat="1" ht="15" customHeight="1" x14ac:dyDescent="0.2">
      <c r="A17" s="190" t="s">
        <v>16</v>
      </c>
      <c r="B17" s="191">
        <v>1031993</v>
      </c>
      <c r="C17" s="184">
        <v>1</v>
      </c>
      <c r="D17" s="192">
        <v>0</v>
      </c>
      <c r="E17" s="186">
        <v>0</v>
      </c>
      <c r="F17" s="193">
        <f t="shared" si="1"/>
        <v>1031993</v>
      </c>
      <c r="G17" s="194">
        <f>IF(ISBLANK(F17),"  ",IF(F84&gt;0,F17/F84,IF(F17&gt;0,1,0)))</f>
        <v>7.146987029227541E-3</v>
      </c>
      <c r="H17" s="191">
        <v>1010404</v>
      </c>
      <c r="I17" s="184">
        <v>1</v>
      </c>
      <c r="J17" s="192">
        <v>0</v>
      </c>
      <c r="K17" s="186">
        <v>0</v>
      </c>
      <c r="L17" s="193">
        <f t="shared" si="0"/>
        <v>1010404</v>
      </c>
      <c r="M17" s="194">
        <f>IF(ISBLANK(L17),"  ",IF(L84&gt;0,L17/L84,IF(L17&gt;0,1,0)))</f>
        <v>6.4112608299846836E-3</v>
      </c>
    </row>
    <row r="18" spans="1:13" s="189" customFormat="1" ht="15" customHeight="1" x14ac:dyDescent="0.2">
      <c r="A18" s="190" t="s">
        <v>17</v>
      </c>
      <c r="B18" s="191">
        <v>0</v>
      </c>
      <c r="C18" s="184">
        <v>0</v>
      </c>
      <c r="D18" s="192">
        <v>0</v>
      </c>
      <c r="E18" s="186">
        <v>0</v>
      </c>
      <c r="F18" s="193">
        <f t="shared" si="1"/>
        <v>0</v>
      </c>
      <c r="G18" s="194">
        <f>IF(ISBLANK(F18),"  ",IF(F84&gt;0,F18/F84,IF(F18&gt;0,1,0)))</f>
        <v>0</v>
      </c>
      <c r="H18" s="191">
        <v>0</v>
      </c>
      <c r="I18" s="184">
        <v>0</v>
      </c>
      <c r="J18" s="192">
        <v>0</v>
      </c>
      <c r="K18" s="186">
        <v>0</v>
      </c>
      <c r="L18" s="193">
        <f t="shared" si="0"/>
        <v>0</v>
      </c>
      <c r="M18" s="194">
        <f>IF(ISBLANK(L18),"  ",IF(L84&gt;0,L18/L84,IF(L18&gt;0,1,0)))</f>
        <v>0</v>
      </c>
    </row>
    <row r="19" spans="1:13" s="189" customFormat="1" ht="15" customHeight="1" x14ac:dyDescent="0.2">
      <c r="A19" s="190" t="s">
        <v>18</v>
      </c>
      <c r="B19" s="191">
        <v>0</v>
      </c>
      <c r="C19" s="184">
        <v>0</v>
      </c>
      <c r="D19" s="192">
        <v>0</v>
      </c>
      <c r="E19" s="186">
        <v>0</v>
      </c>
      <c r="F19" s="193">
        <f t="shared" si="1"/>
        <v>0</v>
      </c>
      <c r="G19" s="194">
        <f>IF(ISBLANK(F19),"  ",IF(F84&gt;0,F19/F84,IF(F19&gt;0,1,0)))</f>
        <v>0</v>
      </c>
      <c r="H19" s="191">
        <v>0</v>
      </c>
      <c r="I19" s="184">
        <v>0</v>
      </c>
      <c r="J19" s="192">
        <v>0</v>
      </c>
      <c r="K19" s="186">
        <v>0</v>
      </c>
      <c r="L19" s="193">
        <f t="shared" si="0"/>
        <v>0</v>
      </c>
      <c r="M19" s="194">
        <f>IF(ISBLANK(L19),"  ",IF(L84&gt;0,L19/L84,IF(L19&gt;0,1,0)))</f>
        <v>0</v>
      </c>
    </row>
    <row r="20" spans="1:13" s="189" customFormat="1" ht="15" customHeight="1" x14ac:dyDescent="0.2">
      <c r="A20" s="190" t="s">
        <v>19</v>
      </c>
      <c r="B20" s="191">
        <v>0</v>
      </c>
      <c r="C20" s="184">
        <v>0</v>
      </c>
      <c r="D20" s="192">
        <v>0</v>
      </c>
      <c r="E20" s="186">
        <v>0</v>
      </c>
      <c r="F20" s="193">
        <f>D20+B20</f>
        <v>0</v>
      </c>
      <c r="G20" s="194">
        <f>IF(ISBLANK(F20),"  ",IF(F84&gt;0,F20/F84,IF(F20&gt;0,1,0)))</f>
        <v>0</v>
      </c>
      <c r="H20" s="191">
        <v>0</v>
      </c>
      <c r="I20" s="184">
        <v>0</v>
      </c>
      <c r="J20" s="192">
        <v>0</v>
      </c>
      <c r="K20" s="186">
        <v>0</v>
      </c>
      <c r="L20" s="193">
        <f t="shared" si="0"/>
        <v>0</v>
      </c>
      <c r="M20" s="194">
        <f>IF(ISBLANK(L20),"  ",IF(L84&gt;0,L20/L84,IF(L20&gt;0,1,0)))</f>
        <v>0</v>
      </c>
    </row>
    <row r="21" spans="1:13" s="189" customFormat="1" ht="15" customHeight="1" x14ac:dyDescent="0.2">
      <c r="A21" s="190" t="s">
        <v>20</v>
      </c>
      <c r="B21" s="191">
        <v>0</v>
      </c>
      <c r="C21" s="184">
        <v>0</v>
      </c>
      <c r="D21" s="192">
        <v>0</v>
      </c>
      <c r="E21" s="186">
        <v>0</v>
      </c>
      <c r="F21" s="193">
        <f t="shared" si="1"/>
        <v>0</v>
      </c>
      <c r="G21" s="194">
        <f>IF(ISBLANK(F21),"  ",IF(F84&gt;0,F21/F84,IF(F21&gt;0,1,0)))</f>
        <v>0</v>
      </c>
      <c r="H21" s="191">
        <v>0</v>
      </c>
      <c r="I21" s="184">
        <v>0</v>
      </c>
      <c r="J21" s="192">
        <v>0</v>
      </c>
      <c r="K21" s="186">
        <v>0</v>
      </c>
      <c r="L21" s="193">
        <f t="shared" si="0"/>
        <v>0</v>
      </c>
      <c r="M21" s="194">
        <f>IF(ISBLANK(L21),"  ",IF(L84&gt;0,L21/L84,IF(L21&gt;0,1,0)))</f>
        <v>0</v>
      </c>
    </row>
    <row r="22" spans="1:13" s="189" customFormat="1" ht="15" customHeight="1" x14ac:dyDescent="0.2">
      <c r="A22" s="190" t="s">
        <v>21</v>
      </c>
      <c r="B22" s="191">
        <v>0</v>
      </c>
      <c r="C22" s="184">
        <v>0</v>
      </c>
      <c r="D22" s="192">
        <v>0</v>
      </c>
      <c r="E22" s="186">
        <v>0</v>
      </c>
      <c r="F22" s="193">
        <f t="shared" si="1"/>
        <v>0</v>
      </c>
      <c r="G22" s="194">
        <f>IF(ISBLANK(F22),"  ",IF(F84&gt;0,F22/F84,IF(F22&gt;0,1,0)))</f>
        <v>0</v>
      </c>
      <c r="H22" s="191">
        <v>0</v>
      </c>
      <c r="I22" s="184">
        <v>0</v>
      </c>
      <c r="J22" s="192">
        <v>0</v>
      </c>
      <c r="K22" s="186">
        <v>0</v>
      </c>
      <c r="L22" s="193">
        <f t="shared" si="0"/>
        <v>0</v>
      </c>
      <c r="M22" s="194">
        <f>IF(ISBLANK(L22),"  ",IF(L84&gt;0,L22/L84,IF(L22&gt;0,1,0)))</f>
        <v>0</v>
      </c>
    </row>
    <row r="23" spans="1:13" s="189" customFormat="1" ht="15" customHeight="1" x14ac:dyDescent="0.2">
      <c r="A23" s="190" t="s">
        <v>22</v>
      </c>
      <c r="B23" s="191">
        <v>0</v>
      </c>
      <c r="C23" s="184">
        <v>0</v>
      </c>
      <c r="D23" s="192">
        <v>0</v>
      </c>
      <c r="E23" s="186">
        <v>0</v>
      </c>
      <c r="F23" s="193">
        <f t="shared" si="1"/>
        <v>0</v>
      </c>
      <c r="G23" s="194">
        <f>IF(ISBLANK(F23),"  ",IF(F84&gt;0,F23/F84,IF(F23&gt;0,1,0)))</f>
        <v>0</v>
      </c>
      <c r="H23" s="191">
        <v>0</v>
      </c>
      <c r="I23" s="184">
        <v>0</v>
      </c>
      <c r="J23" s="192">
        <v>0</v>
      </c>
      <c r="K23" s="186">
        <v>0</v>
      </c>
      <c r="L23" s="193">
        <f t="shared" si="0"/>
        <v>0</v>
      </c>
      <c r="M23" s="194">
        <f>IF(ISBLANK(L23),"  ",IF(L84&gt;0,L23/L84,IF(L23&gt;0,1,0)))</f>
        <v>0</v>
      </c>
    </row>
    <row r="24" spans="1:13" s="189" customFormat="1" ht="15" customHeight="1" x14ac:dyDescent="0.2">
      <c r="A24" s="190" t="s">
        <v>23</v>
      </c>
      <c r="B24" s="191">
        <v>0</v>
      </c>
      <c r="C24" s="184">
        <v>0</v>
      </c>
      <c r="D24" s="192">
        <v>0</v>
      </c>
      <c r="E24" s="186">
        <v>0</v>
      </c>
      <c r="F24" s="193">
        <f t="shared" si="1"/>
        <v>0</v>
      </c>
      <c r="G24" s="194">
        <f>IF(ISBLANK(F24),"  ",IF(F84&gt;0,F24/F84,IF(F24&gt;0,1,0)))</f>
        <v>0</v>
      </c>
      <c r="H24" s="191">
        <v>0</v>
      </c>
      <c r="I24" s="184">
        <v>0</v>
      </c>
      <c r="J24" s="192">
        <v>0</v>
      </c>
      <c r="K24" s="186">
        <v>0</v>
      </c>
      <c r="L24" s="193">
        <f t="shared" si="0"/>
        <v>0</v>
      </c>
      <c r="M24" s="194">
        <f>IF(ISBLANK(L24),"  ",IF(L84&gt;0,L24/L84,IF(L24&gt;0,1,0)))</f>
        <v>0</v>
      </c>
    </row>
    <row r="25" spans="1:13" s="189" customFormat="1" ht="15" customHeight="1" x14ac:dyDescent="0.2">
      <c r="A25" s="190" t="s">
        <v>24</v>
      </c>
      <c r="B25" s="191">
        <v>0</v>
      </c>
      <c r="C25" s="184">
        <v>0</v>
      </c>
      <c r="D25" s="192">
        <v>0</v>
      </c>
      <c r="E25" s="186">
        <v>0</v>
      </c>
      <c r="F25" s="193">
        <f t="shared" si="1"/>
        <v>0</v>
      </c>
      <c r="G25" s="194">
        <f>IF(ISBLANK(F25),"  ",IF(F84&gt;0,F25/F84,IF(F25&gt;0,1,0)))</f>
        <v>0</v>
      </c>
      <c r="H25" s="191">
        <v>0</v>
      </c>
      <c r="I25" s="184">
        <v>0</v>
      </c>
      <c r="J25" s="192">
        <v>0</v>
      </c>
      <c r="K25" s="186">
        <v>0</v>
      </c>
      <c r="L25" s="193">
        <f t="shared" si="0"/>
        <v>0</v>
      </c>
      <c r="M25" s="194">
        <f>IF(ISBLANK(L25),"  ",IF(L84&gt;0,L25/L84,IF(L25&gt;0,1,0)))</f>
        <v>0</v>
      </c>
    </row>
    <row r="26" spans="1:13" s="189" customFormat="1" ht="15" customHeight="1" x14ac:dyDescent="0.2">
      <c r="A26" s="190" t="s">
        <v>25</v>
      </c>
      <c r="B26" s="191">
        <v>0</v>
      </c>
      <c r="C26" s="184">
        <v>0</v>
      </c>
      <c r="D26" s="192">
        <v>0</v>
      </c>
      <c r="E26" s="186">
        <v>0</v>
      </c>
      <c r="F26" s="193">
        <f t="shared" si="1"/>
        <v>0</v>
      </c>
      <c r="G26" s="194">
        <f>IF(ISBLANK(F26),"  ",IF(F84&gt;0,F26/F84,IF(F26&gt;0,1,0)))</f>
        <v>0</v>
      </c>
      <c r="H26" s="191">
        <v>0</v>
      </c>
      <c r="I26" s="184">
        <v>0</v>
      </c>
      <c r="J26" s="192">
        <v>0</v>
      </c>
      <c r="K26" s="186">
        <v>0</v>
      </c>
      <c r="L26" s="193">
        <f t="shared" si="0"/>
        <v>0</v>
      </c>
      <c r="M26" s="194">
        <f>IF(ISBLANK(L26),"  ",IF(L84&gt;0,L26/L84,IF(L26&gt;0,1,0)))</f>
        <v>0</v>
      </c>
    </row>
    <row r="27" spans="1:13" s="189" customFormat="1" ht="15" customHeight="1" x14ac:dyDescent="0.2">
      <c r="A27" s="190" t="s">
        <v>26</v>
      </c>
      <c r="B27" s="191">
        <v>0</v>
      </c>
      <c r="C27" s="184">
        <v>0</v>
      </c>
      <c r="D27" s="192">
        <v>0</v>
      </c>
      <c r="E27" s="186">
        <v>0</v>
      </c>
      <c r="F27" s="193">
        <f t="shared" si="1"/>
        <v>0</v>
      </c>
      <c r="G27" s="194">
        <f>IF(ISBLANK(F27),"  ",IF(F84&gt;0,F27/F84,IF(F27&gt;0,1,0)))</f>
        <v>0</v>
      </c>
      <c r="H27" s="191">
        <v>0</v>
      </c>
      <c r="I27" s="184">
        <v>0</v>
      </c>
      <c r="J27" s="192">
        <v>0</v>
      </c>
      <c r="K27" s="186">
        <v>0</v>
      </c>
      <c r="L27" s="193">
        <f t="shared" si="0"/>
        <v>0</v>
      </c>
      <c r="M27" s="194">
        <f>IF(ISBLANK(L27),"  ",IF(L84&gt;0,L27/L84,IF(L27&gt;0,1,0)))</f>
        <v>0</v>
      </c>
    </row>
    <row r="28" spans="1:13" s="189" customFormat="1" ht="15" customHeight="1" x14ac:dyDescent="0.2">
      <c r="A28" s="195" t="s">
        <v>27</v>
      </c>
      <c r="B28" s="191">
        <v>0</v>
      </c>
      <c r="C28" s="184">
        <v>0</v>
      </c>
      <c r="D28" s="192">
        <v>0</v>
      </c>
      <c r="E28" s="186">
        <v>0</v>
      </c>
      <c r="F28" s="193">
        <f t="shared" si="1"/>
        <v>0</v>
      </c>
      <c r="G28" s="194">
        <f>IF(ISBLANK(F28),"  ",IF(F84&gt;0,F28/F84,IF(F28&gt;0,1,0)))</f>
        <v>0</v>
      </c>
      <c r="H28" s="191">
        <v>0</v>
      </c>
      <c r="I28" s="184">
        <v>0</v>
      </c>
      <c r="J28" s="192">
        <v>0</v>
      </c>
      <c r="K28" s="186">
        <v>0</v>
      </c>
      <c r="L28" s="193">
        <f t="shared" si="0"/>
        <v>0</v>
      </c>
      <c r="M28" s="194">
        <f>IF(ISBLANK(L28),"  ",IF(L84&gt;0,L28/L84,IF(L28&gt;0,1,0)))</f>
        <v>0</v>
      </c>
    </row>
    <row r="29" spans="1:13" s="189" customFormat="1" ht="15" customHeight="1" x14ac:dyDescent="0.2">
      <c r="A29" s="195" t="s">
        <v>28</v>
      </c>
      <c r="B29" s="191">
        <v>0</v>
      </c>
      <c r="C29" s="184">
        <v>0</v>
      </c>
      <c r="D29" s="192">
        <v>0</v>
      </c>
      <c r="E29" s="186">
        <v>0</v>
      </c>
      <c r="F29" s="193">
        <f t="shared" si="1"/>
        <v>0</v>
      </c>
      <c r="G29" s="194">
        <f>IF(ISBLANK(F29),"  ",IF(F84&gt;0,F29/F84,IF(F29&gt;0,1,0)))</f>
        <v>0</v>
      </c>
      <c r="H29" s="191">
        <v>0</v>
      </c>
      <c r="I29" s="184">
        <v>0</v>
      </c>
      <c r="J29" s="192">
        <v>0</v>
      </c>
      <c r="K29" s="186">
        <v>0</v>
      </c>
      <c r="L29" s="193">
        <f t="shared" si="0"/>
        <v>0</v>
      </c>
      <c r="M29" s="194">
        <f>IF(ISBLANK(L29),"  ",IF(L84&gt;0,L29/L84,IF(L29&gt;0,1,0)))</f>
        <v>0</v>
      </c>
    </row>
    <row r="30" spans="1:13" s="189" customFormat="1" ht="15" customHeight="1" x14ac:dyDescent="0.2">
      <c r="A30" s="195" t="s">
        <v>71</v>
      </c>
      <c r="B30" s="191">
        <v>0</v>
      </c>
      <c r="C30" s="184">
        <v>0</v>
      </c>
      <c r="D30" s="192">
        <v>0</v>
      </c>
      <c r="E30" s="186">
        <v>0</v>
      </c>
      <c r="F30" s="193">
        <f t="shared" si="1"/>
        <v>0</v>
      </c>
      <c r="G30" s="194">
        <f>IF(ISBLANK(F30),"  ",IF(F84&gt;0,F30/F84,IF(F30&gt;0,1,0)))</f>
        <v>0</v>
      </c>
      <c r="H30" s="191">
        <v>0</v>
      </c>
      <c r="I30" s="184">
        <v>0</v>
      </c>
      <c r="J30" s="192">
        <v>0</v>
      </c>
      <c r="K30" s="186">
        <v>0</v>
      </c>
      <c r="L30" s="193">
        <f t="shared" si="0"/>
        <v>0</v>
      </c>
      <c r="M30" s="194">
        <f>IF(ISBLANK(L30),"  ",IF(L84&gt;0,L30/L84,IF(L30&gt;0,1,0)))</f>
        <v>0</v>
      </c>
    </row>
    <row r="31" spans="1:13" s="189" customFormat="1" ht="15" customHeight="1" x14ac:dyDescent="0.2">
      <c r="A31" s="195" t="s">
        <v>182</v>
      </c>
      <c r="B31" s="191">
        <v>0</v>
      </c>
      <c r="C31" s="184">
        <v>0</v>
      </c>
      <c r="D31" s="192">
        <v>0</v>
      </c>
      <c r="E31" s="186">
        <v>0</v>
      </c>
      <c r="F31" s="193">
        <f t="shared" si="1"/>
        <v>0</v>
      </c>
      <c r="G31" s="194">
        <f>IF(ISBLANK(F31),"  ",IF(F84&gt;0,F31/F84,IF(F31&gt;0,1,0)))</f>
        <v>0</v>
      </c>
      <c r="H31" s="191">
        <v>0</v>
      </c>
      <c r="I31" s="184">
        <v>0</v>
      </c>
      <c r="J31" s="192">
        <v>0</v>
      </c>
      <c r="K31" s="186">
        <v>0</v>
      </c>
      <c r="L31" s="193">
        <f t="shared" si="0"/>
        <v>0</v>
      </c>
      <c r="M31" s="194">
        <f>IF(ISBLANK(L31),"  ",IF(L84&gt;0,L31/L84,IF(L31&gt;0,1,0)))</f>
        <v>0</v>
      </c>
    </row>
    <row r="32" spans="1:13" s="189" customFormat="1" ht="15" customHeight="1" x14ac:dyDescent="0.2">
      <c r="A32" s="196" t="s">
        <v>183</v>
      </c>
      <c r="B32" s="191">
        <v>0</v>
      </c>
      <c r="C32" s="184">
        <v>0</v>
      </c>
      <c r="D32" s="192">
        <v>0</v>
      </c>
      <c r="E32" s="186">
        <v>0</v>
      </c>
      <c r="F32" s="193">
        <f t="shared" si="1"/>
        <v>0</v>
      </c>
      <c r="G32" s="194">
        <f>IF(ISBLANK(F32),"  ",IF(F84&gt;0,F32/F84,IF(F32&gt;0,1,0)))</f>
        <v>0</v>
      </c>
      <c r="H32" s="191">
        <v>0</v>
      </c>
      <c r="I32" s="184">
        <v>0</v>
      </c>
      <c r="J32" s="192">
        <v>0</v>
      </c>
      <c r="K32" s="186">
        <v>0</v>
      </c>
      <c r="L32" s="193">
        <f t="shared" si="0"/>
        <v>0</v>
      </c>
      <c r="M32" s="194">
        <f>IF(ISBLANK(L32),"  ",IF(L84&gt;0,L32/L84,IF(L32&gt;0,1,0)))</f>
        <v>0</v>
      </c>
    </row>
    <row r="33" spans="1:13" s="189" customFormat="1" ht="15" customHeight="1" x14ac:dyDescent="0.2">
      <c r="A33" s="195" t="s">
        <v>175</v>
      </c>
      <c r="B33" s="191">
        <v>0</v>
      </c>
      <c r="C33" s="184">
        <v>0</v>
      </c>
      <c r="D33" s="192">
        <v>0</v>
      </c>
      <c r="E33" s="186">
        <v>0</v>
      </c>
      <c r="F33" s="193">
        <f t="shared" si="1"/>
        <v>0</v>
      </c>
      <c r="G33" s="194">
        <f>IF(ISBLANK(F33),"  ",IF(F84&gt;0,F33/F84,IF(F33&gt;0,1,0)))</f>
        <v>0</v>
      </c>
      <c r="H33" s="191">
        <v>0</v>
      </c>
      <c r="I33" s="184">
        <v>0</v>
      </c>
      <c r="J33" s="192">
        <v>0</v>
      </c>
      <c r="K33" s="186">
        <v>0</v>
      </c>
      <c r="L33" s="193">
        <f t="shared" si="0"/>
        <v>0</v>
      </c>
      <c r="M33" s="194">
        <f>IF(ISBLANK(L33),"  ",IF(L84&gt;0,L33/L84,IF(L33&gt;0,1,0)))</f>
        <v>0</v>
      </c>
    </row>
    <row r="34" spans="1:13" s="189" customFormat="1" ht="15" customHeight="1" x14ac:dyDescent="0.2">
      <c r="A34" s="190" t="s">
        <v>184</v>
      </c>
      <c r="B34" s="191">
        <v>0</v>
      </c>
      <c r="C34" s="184">
        <v>0</v>
      </c>
      <c r="D34" s="192">
        <v>0</v>
      </c>
      <c r="E34" s="186">
        <v>0</v>
      </c>
      <c r="F34" s="193">
        <f t="shared" si="1"/>
        <v>0</v>
      </c>
      <c r="G34" s="194">
        <f>IF(ISBLANK(F34),"  ",IF(F84&gt;0,F34/F84,IF(F34&gt;0,1,0)))</f>
        <v>0</v>
      </c>
      <c r="H34" s="191">
        <v>0</v>
      </c>
      <c r="I34" s="184">
        <v>0</v>
      </c>
      <c r="J34" s="192">
        <v>0</v>
      </c>
      <c r="K34" s="186">
        <v>0</v>
      </c>
      <c r="L34" s="193">
        <f t="shared" si="0"/>
        <v>0</v>
      </c>
      <c r="M34" s="194">
        <f>IF(ISBLANK(L34),"  ",IF(L84&gt;0,L34/L84,IF(L34&gt;0,1,0)))</f>
        <v>0</v>
      </c>
    </row>
    <row r="35" spans="1:13" s="189" customFormat="1" ht="15" customHeight="1" x14ac:dyDescent="0.2">
      <c r="A35" s="190" t="s">
        <v>185</v>
      </c>
      <c r="B35" s="191">
        <v>0</v>
      </c>
      <c r="C35" s="184">
        <v>0</v>
      </c>
      <c r="D35" s="192">
        <v>0</v>
      </c>
      <c r="E35" s="186">
        <v>0</v>
      </c>
      <c r="F35" s="193">
        <f t="shared" ref="F35" si="2">D35+B35</f>
        <v>0</v>
      </c>
      <c r="G35" s="194">
        <f>IF(ISBLANK(F35),"  ",IF(F85&gt;0,F35/F85,IF(F35&gt;0,1,0)))</f>
        <v>0</v>
      </c>
      <c r="H35" s="191">
        <v>0</v>
      </c>
      <c r="I35" s="184">
        <v>0</v>
      </c>
      <c r="J35" s="192">
        <v>0</v>
      </c>
      <c r="K35" s="186">
        <v>0</v>
      </c>
      <c r="L35" s="193">
        <f t="shared" ref="L35" si="3">J35+H35</f>
        <v>0</v>
      </c>
      <c r="M35" s="194">
        <f>IF(ISBLANK(L35),"  ",IF(L85&gt;0,L35/L85,IF(L35&gt;0,1,0)))</f>
        <v>0</v>
      </c>
    </row>
    <row r="36" spans="1:13" s="189" customFormat="1" ht="15" customHeight="1" x14ac:dyDescent="0.2">
      <c r="A36" s="218" t="s">
        <v>193</v>
      </c>
      <c r="B36" s="191">
        <v>0</v>
      </c>
      <c r="C36" s="184">
        <v>0</v>
      </c>
      <c r="D36" s="192">
        <v>0</v>
      </c>
      <c r="E36" s="186">
        <v>0</v>
      </c>
      <c r="F36" s="193">
        <f t="shared" ref="F36:F37" si="4">D36+B36</f>
        <v>0</v>
      </c>
      <c r="G36" s="194">
        <f t="shared" ref="G36:G37" si="5">IF(ISBLANK(F36),"  ",IF(F86&gt;0,F36/F86,IF(F36&gt;0,1,0)))</f>
        <v>0</v>
      </c>
      <c r="H36" s="191">
        <v>0</v>
      </c>
      <c r="I36" s="184">
        <v>0</v>
      </c>
      <c r="J36" s="192">
        <v>0</v>
      </c>
      <c r="K36" s="186">
        <v>0</v>
      </c>
      <c r="L36" s="193">
        <f t="shared" ref="L36:L37" si="6">J36+H36</f>
        <v>0</v>
      </c>
      <c r="M36" s="194">
        <f t="shared" ref="M36:M37" si="7">IF(ISBLANK(L36),"  ",IF(L86&gt;0,L36/L86,IF(L36&gt;0,1,0)))</f>
        <v>0</v>
      </c>
    </row>
    <row r="37" spans="1:13" s="189" customFormat="1" ht="15" customHeight="1" x14ac:dyDescent="0.2">
      <c r="A37" s="218" t="s">
        <v>194</v>
      </c>
      <c r="B37" s="191">
        <v>0</v>
      </c>
      <c r="C37" s="184">
        <v>0</v>
      </c>
      <c r="D37" s="192">
        <v>0</v>
      </c>
      <c r="E37" s="186">
        <v>0</v>
      </c>
      <c r="F37" s="193">
        <f t="shared" si="4"/>
        <v>0</v>
      </c>
      <c r="G37" s="194">
        <f t="shared" si="5"/>
        <v>0</v>
      </c>
      <c r="H37" s="191">
        <v>0</v>
      </c>
      <c r="I37" s="184">
        <v>0</v>
      </c>
      <c r="J37" s="192">
        <v>0</v>
      </c>
      <c r="K37" s="186">
        <v>0</v>
      </c>
      <c r="L37" s="193">
        <f t="shared" si="6"/>
        <v>0</v>
      </c>
      <c r="M37" s="194">
        <f t="shared" si="7"/>
        <v>0</v>
      </c>
    </row>
    <row r="38" spans="1:13" s="189" customFormat="1" ht="15" customHeight="1" x14ac:dyDescent="0.2">
      <c r="A38" s="190" t="s">
        <v>187</v>
      </c>
      <c r="B38" s="191">
        <v>0</v>
      </c>
      <c r="C38" s="184">
        <v>0</v>
      </c>
      <c r="D38" s="192">
        <v>0</v>
      </c>
      <c r="E38" s="186">
        <v>0</v>
      </c>
      <c r="F38" s="193">
        <f t="shared" ref="F38:F41" si="8">D38+B38</f>
        <v>0</v>
      </c>
      <c r="G38" s="194">
        <f>IF(ISBLANK(F38),"  ",IF(F86&gt;0,F38/F86,IF(F38&gt;0,1,0)))</f>
        <v>0</v>
      </c>
      <c r="H38" s="191">
        <v>0</v>
      </c>
      <c r="I38" s="184">
        <v>0</v>
      </c>
      <c r="J38" s="192">
        <v>0</v>
      </c>
      <c r="K38" s="186">
        <v>0</v>
      </c>
      <c r="L38" s="193">
        <f t="shared" ref="L38" si="9">J38+H38</f>
        <v>0</v>
      </c>
      <c r="M38" s="194">
        <f>IF(ISBLANK(L38),"  ",IF(L86&gt;0,L38/L86,IF(L38&gt;0,1,0)))</f>
        <v>0</v>
      </c>
    </row>
    <row r="39" spans="1:13" s="189" customFormat="1" ht="15" customHeight="1" x14ac:dyDescent="0.2">
      <c r="A39" s="190" t="s">
        <v>192</v>
      </c>
      <c r="B39" s="191">
        <v>0</v>
      </c>
      <c r="C39" s="184">
        <v>0</v>
      </c>
      <c r="D39" s="192">
        <v>0</v>
      </c>
      <c r="E39" s="186">
        <v>0</v>
      </c>
      <c r="F39" s="193">
        <f t="shared" ref="F39" si="10">D39+B39</f>
        <v>0</v>
      </c>
      <c r="G39" s="194">
        <f>IF(ISBLANK(F39),"  ",IF(F87&gt;0,F39/F87,IF(F39&gt;0,1,0)))</f>
        <v>0</v>
      </c>
      <c r="H39" s="191">
        <v>500000</v>
      </c>
      <c r="I39" s="184">
        <v>0</v>
      </c>
      <c r="J39" s="192">
        <v>0</v>
      </c>
      <c r="K39" s="186">
        <v>0</v>
      </c>
      <c r="L39" s="193">
        <f t="shared" ref="L39" si="11">J39+H39</f>
        <v>500000</v>
      </c>
      <c r="M39" s="194">
        <f>IF(ISBLANK(L39),"  ",IF(L87&gt;0,L39/L87,IF(L39&gt;0,1,0)))</f>
        <v>1</v>
      </c>
    </row>
    <row r="40" spans="1:13" s="189" customFormat="1" ht="15" customHeight="1" x14ac:dyDescent="0.2">
      <c r="A40" s="190" t="s">
        <v>188</v>
      </c>
      <c r="B40" s="191">
        <v>0</v>
      </c>
      <c r="C40" s="184">
        <v>0</v>
      </c>
      <c r="D40" s="192">
        <v>0</v>
      </c>
      <c r="E40" s="186">
        <v>0</v>
      </c>
      <c r="F40" s="193">
        <f t="shared" si="8"/>
        <v>0</v>
      </c>
      <c r="G40" s="194">
        <f t="shared" ref="G40:G41" si="12">IF(ISBLANK(F40),"  ",IF(F87&gt;0,F40/F87,IF(F40&gt;0,1,0)))</f>
        <v>0</v>
      </c>
      <c r="H40" s="191">
        <v>0</v>
      </c>
      <c r="I40" s="184">
        <v>0</v>
      </c>
      <c r="J40" s="192">
        <v>0</v>
      </c>
      <c r="K40" s="186">
        <v>0</v>
      </c>
      <c r="L40" s="193">
        <v>0</v>
      </c>
      <c r="M40" s="194">
        <v>0</v>
      </c>
    </row>
    <row r="41" spans="1:13" s="189" customFormat="1" ht="15" customHeight="1" x14ac:dyDescent="0.2">
      <c r="A41" s="190" t="s">
        <v>189</v>
      </c>
      <c r="B41" s="191">
        <v>0</v>
      </c>
      <c r="C41" s="184">
        <v>0</v>
      </c>
      <c r="D41" s="192">
        <v>0</v>
      </c>
      <c r="E41" s="186">
        <v>0</v>
      </c>
      <c r="F41" s="193">
        <f t="shared" si="8"/>
        <v>0</v>
      </c>
      <c r="G41" s="194">
        <f t="shared" si="12"/>
        <v>0</v>
      </c>
      <c r="H41" s="191">
        <v>0</v>
      </c>
      <c r="I41" s="184">
        <v>0</v>
      </c>
      <c r="J41" s="192">
        <v>0</v>
      </c>
      <c r="K41" s="186">
        <v>0</v>
      </c>
      <c r="L41" s="193">
        <v>1</v>
      </c>
      <c r="M41" s="194">
        <v>1</v>
      </c>
    </row>
    <row r="42" spans="1:13" ht="15" customHeight="1" x14ac:dyDescent="0.25">
      <c r="A42" s="47" t="s">
        <v>29</v>
      </c>
      <c r="B42" s="143"/>
      <c r="C42" s="164" t="s">
        <v>4</v>
      </c>
      <c r="D42" s="124"/>
      <c r="E42" s="162"/>
      <c r="F42" s="133"/>
      <c r="G42" s="50" t="s">
        <v>4</v>
      </c>
      <c r="H42" s="143" t="s">
        <v>4</v>
      </c>
      <c r="I42" s="164" t="s">
        <v>4</v>
      </c>
      <c r="J42" s="124"/>
      <c r="K42" s="162" t="s">
        <v>4</v>
      </c>
      <c r="L42" s="133"/>
      <c r="M42" s="50" t="s">
        <v>4</v>
      </c>
    </row>
    <row r="43" spans="1:13" ht="15" customHeight="1" x14ac:dyDescent="0.2">
      <c r="A43" s="45" t="s">
        <v>30</v>
      </c>
      <c r="B43" s="142">
        <v>0</v>
      </c>
      <c r="C43" s="35">
        <v>0</v>
      </c>
      <c r="D43" s="127">
        <v>0</v>
      </c>
      <c r="E43" s="36">
        <v>0</v>
      </c>
      <c r="F43" s="132">
        <f t="shared" si="1"/>
        <v>0</v>
      </c>
      <c r="G43" s="37">
        <f>IF(ISBLANK(F43),"  ",IF(F84&gt;0,F43/F84,IF(F43&gt;0,1,0)))</f>
        <v>0</v>
      </c>
      <c r="H43" s="142">
        <v>0</v>
      </c>
      <c r="I43" s="35">
        <v>0</v>
      </c>
      <c r="J43" s="127">
        <v>0</v>
      </c>
      <c r="K43" s="36">
        <v>0</v>
      </c>
      <c r="L43" s="132">
        <f>J43+H43</f>
        <v>0</v>
      </c>
      <c r="M43" s="37">
        <f>IF(ISBLANK(L43),"  ",IF(L84&gt;0,L43/L84,IF(L43&gt;0,1,0)))</f>
        <v>0</v>
      </c>
    </row>
    <row r="44" spans="1:13" ht="15" customHeight="1" x14ac:dyDescent="0.25">
      <c r="A44" s="47" t="s">
        <v>31</v>
      </c>
      <c r="B44" s="143"/>
      <c r="C44" s="164" t="s">
        <v>4</v>
      </c>
      <c r="D44" s="124"/>
      <c r="E44" s="162"/>
      <c r="F44" s="133"/>
      <c r="G44" s="50" t="s">
        <v>4</v>
      </c>
      <c r="H44" s="143"/>
      <c r="I44" s="164" t="s">
        <v>4</v>
      </c>
      <c r="J44" s="124"/>
      <c r="K44" s="162" t="s">
        <v>4</v>
      </c>
      <c r="L44" s="133"/>
      <c r="M44" s="50" t="s">
        <v>4</v>
      </c>
    </row>
    <row r="45" spans="1:13" ht="15" customHeight="1" x14ac:dyDescent="0.2">
      <c r="A45" s="45" t="s">
        <v>30</v>
      </c>
      <c r="B45" s="142">
        <v>0</v>
      </c>
      <c r="C45" s="35">
        <v>0</v>
      </c>
      <c r="D45" s="127">
        <v>0</v>
      </c>
      <c r="E45" s="36">
        <v>0</v>
      </c>
      <c r="F45" s="132">
        <f t="shared" si="1"/>
        <v>0</v>
      </c>
      <c r="G45" s="37">
        <f>IF(ISBLANK(F45),"  ",IF(F84&gt;0,F45/F84,IF(F45&gt;0,1,0)))</f>
        <v>0</v>
      </c>
      <c r="H45" s="142">
        <v>0</v>
      </c>
      <c r="I45" s="35">
        <v>0</v>
      </c>
      <c r="J45" s="127">
        <v>0</v>
      </c>
      <c r="K45" s="36">
        <v>0</v>
      </c>
      <c r="L45" s="132">
        <f>J45+H45</f>
        <v>0</v>
      </c>
      <c r="M45" s="37">
        <f>IF(ISBLANK(L45),"  ",IF(L84&gt;0,L45/L84,IF(L45&gt;0,1,0)))</f>
        <v>0</v>
      </c>
    </row>
    <row r="46" spans="1:13" ht="15" customHeight="1" x14ac:dyDescent="0.2">
      <c r="A46" s="46" t="s">
        <v>101</v>
      </c>
      <c r="B46" s="114"/>
      <c r="C46" s="35" t="s">
        <v>10</v>
      </c>
      <c r="D46" s="124"/>
      <c r="E46" s="36"/>
      <c r="F46" s="133">
        <f t="shared" si="1"/>
        <v>0</v>
      </c>
      <c r="G46" s="41">
        <f>IF(ISBLANK(F46),"  ",IF(F84&gt;0,F46/F84,IF(F46&gt;0,1,0)))</f>
        <v>0</v>
      </c>
      <c r="H46" s="114"/>
      <c r="I46" s="35" t="s">
        <v>10</v>
      </c>
      <c r="J46" s="124"/>
      <c r="K46" s="36" t="s">
        <v>10</v>
      </c>
      <c r="L46" s="133">
        <f>J46+H46</f>
        <v>0</v>
      </c>
      <c r="M46" s="41">
        <f>IF(ISBLANK(L46),"  ",IF(L84&gt;0,L46/L84,IF(L46&gt;0,1,0)))</f>
        <v>0</v>
      </c>
    </row>
    <row r="47" spans="1:13" s="55" customFormat="1" ht="15" customHeight="1" x14ac:dyDescent="0.25">
      <c r="A47" s="47" t="s">
        <v>33</v>
      </c>
      <c r="B47" s="115">
        <v>19259209</v>
      </c>
      <c r="C47" s="111">
        <v>1</v>
      </c>
      <c r="D47" s="128">
        <v>0</v>
      </c>
      <c r="E47" s="52">
        <v>0</v>
      </c>
      <c r="F47" s="115">
        <f>F46+F45+F43+F34+F29+F28+F26+F27+F25+F24+F23+F22+F21+F20+F19+F18+F17+F16+F14+F13+F30+F31+F32+F33</f>
        <v>19259209</v>
      </c>
      <c r="G47" s="53">
        <f>IF(ISBLANK(F47),"  ",IF(F84&gt;0,F47/F84,IF(F47&gt;0,1,0)))</f>
        <v>0.13337814977057239</v>
      </c>
      <c r="H47" s="115">
        <v>19223271</v>
      </c>
      <c r="I47" s="111">
        <v>1</v>
      </c>
      <c r="J47" s="128">
        <v>0</v>
      </c>
      <c r="K47" s="52">
        <v>0</v>
      </c>
      <c r="L47" s="115">
        <f>L46+L45+L43+L34+L29+L28+L26+L27+L25+L24+L23+L22+L21+L20+L19+L18+L17+L16+L14+L13+L30+L31+L32+L33</f>
        <v>18723271</v>
      </c>
      <c r="M47" s="53">
        <f>IF(ISBLANK(L47),"  ",IF(L84&gt;0,L47/L84,IF(L47&gt;0,1,0)))</f>
        <v>0.11880373986196427</v>
      </c>
    </row>
    <row r="48" spans="1:13" ht="15" customHeight="1" x14ac:dyDescent="0.25">
      <c r="A48" s="56" t="s">
        <v>34</v>
      </c>
      <c r="B48" s="116"/>
      <c r="C48" s="109" t="s">
        <v>4</v>
      </c>
      <c r="D48" s="124"/>
      <c r="E48" s="43" t="s">
        <v>4</v>
      </c>
      <c r="F48" s="133"/>
      <c r="G48" s="50" t="s">
        <v>4</v>
      </c>
      <c r="H48" s="116"/>
      <c r="I48" s="42" t="s">
        <v>4</v>
      </c>
      <c r="J48" s="124"/>
      <c r="K48" s="43" t="s">
        <v>4</v>
      </c>
      <c r="L48" s="133"/>
      <c r="M48" s="50" t="s">
        <v>4</v>
      </c>
    </row>
    <row r="49" spans="1:13" ht="15" customHeight="1" x14ac:dyDescent="0.2">
      <c r="A49" s="7" t="s">
        <v>35</v>
      </c>
      <c r="B49" s="142">
        <v>0</v>
      </c>
      <c r="C49" s="35">
        <v>0</v>
      </c>
      <c r="D49" s="127">
        <v>0</v>
      </c>
      <c r="E49" s="36">
        <v>0</v>
      </c>
      <c r="F49" s="132">
        <f>D49+B49</f>
        <v>0</v>
      </c>
      <c r="G49" s="37">
        <f>IF(ISBLANK(F49),"  ",IF(D84&gt;0,F49/D84,IF(F49&gt;0,1,0)))</f>
        <v>0</v>
      </c>
      <c r="H49" s="142">
        <v>0</v>
      </c>
      <c r="I49" s="35">
        <v>0</v>
      </c>
      <c r="J49" s="127">
        <v>0</v>
      </c>
      <c r="K49" s="36">
        <v>0</v>
      </c>
      <c r="L49" s="132">
        <f>J49+H49</f>
        <v>0</v>
      </c>
      <c r="M49" s="37">
        <f>IF(ISBLANK(L49),"  ",IF(J84&gt;0,L49/J84,IF(L49&gt;0,1,0)))</f>
        <v>0</v>
      </c>
    </row>
    <row r="50" spans="1:13" ht="15" customHeight="1" x14ac:dyDescent="0.2">
      <c r="A50" s="58" t="s">
        <v>36</v>
      </c>
      <c r="B50" s="114">
        <v>0</v>
      </c>
      <c r="C50" s="35">
        <v>0</v>
      </c>
      <c r="D50" s="124">
        <v>0</v>
      </c>
      <c r="E50" s="36">
        <v>0</v>
      </c>
      <c r="F50" s="133">
        <f>D50+B50</f>
        <v>0</v>
      </c>
      <c r="G50" s="41">
        <f>IF(ISBLANK(F50),"  ",IF(D84&gt;0,F50/D84,IF(F50&gt;0,1,0)))</f>
        <v>0</v>
      </c>
      <c r="H50" s="114">
        <v>0</v>
      </c>
      <c r="I50" s="35">
        <v>0</v>
      </c>
      <c r="J50" s="124">
        <v>0</v>
      </c>
      <c r="K50" s="36">
        <v>0</v>
      </c>
      <c r="L50" s="133">
        <f>J50+H50</f>
        <v>0</v>
      </c>
      <c r="M50" s="41">
        <f>IF(ISBLANK(L50),"  ",IF(J84&gt;0,L50/J84,IF(L50&gt;0,1,0)))</f>
        <v>0</v>
      </c>
    </row>
    <row r="51" spans="1:13" ht="15" customHeight="1" x14ac:dyDescent="0.2">
      <c r="A51" s="7" t="s">
        <v>37</v>
      </c>
      <c r="B51" s="114">
        <v>0</v>
      </c>
      <c r="C51" s="35">
        <v>0</v>
      </c>
      <c r="D51" s="124">
        <v>0</v>
      </c>
      <c r="E51" s="36">
        <v>0</v>
      </c>
      <c r="F51" s="133">
        <f>D51+B51</f>
        <v>0</v>
      </c>
      <c r="G51" s="41">
        <f>IF(ISBLANK(F51),"  ",IF(D84&gt;0,F51/D84,IF(F51&gt;0,1,0)))</f>
        <v>0</v>
      </c>
      <c r="H51" s="114">
        <v>0</v>
      </c>
      <c r="I51" s="35">
        <v>0</v>
      </c>
      <c r="J51" s="124">
        <v>0</v>
      </c>
      <c r="K51" s="36">
        <v>0</v>
      </c>
      <c r="L51" s="133">
        <f>J51+H51</f>
        <v>0</v>
      </c>
      <c r="M51" s="41">
        <f>IF(ISBLANK(L51),"  ",IF(J84&gt;0,L51/J84,IF(L51&gt;0,1,0)))</f>
        <v>0</v>
      </c>
    </row>
    <row r="52" spans="1:13" ht="15" customHeight="1" x14ac:dyDescent="0.2">
      <c r="A52" s="25" t="s">
        <v>38</v>
      </c>
      <c r="B52" s="114">
        <v>0</v>
      </c>
      <c r="C52" s="35">
        <v>0</v>
      </c>
      <c r="D52" s="124">
        <v>0</v>
      </c>
      <c r="E52" s="36">
        <v>0</v>
      </c>
      <c r="F52" s="133">
        <f>D52+B52</f>
        <v>0</v>
      </c>
      <c r="G52" s="41">
        <f>IF(ISBLANK(F52),"  ",IF(D84&gt;0,F52/D84,IF(F52&gt;0,1,0)))</f>
        <v>0</v>
      </c>
      <c r="H52" s="114">
        <v>0</v>
      </c>
      <c r="I52" s="35">
        <v>0</v>
      </c>
      <c r="J52" s="124">
        <v>0</v>
      </c>
      <c r="K52" s="36">
        <v>0</v>
      </c>
      <c r="L52" s="133">
        <f>J52+H52</f>
        <v>0</v>
      </c>
      <c r="M52" s="41">
        <f>IF(ISBLANK(L52),"  ",IF(J84&gt;0,L52/J84,IF(L52&gt;0,1,0)))</f>
        <v>0</v>
      </c>
    </row>
    <row r="53" spans="1:13" ht="15" customHeight="1" x14ac:dyDescent="0.2">
      <c r="A53" s="58" t="s">
        <v>39</v>
      </c>
      <c r="B53" s="114">
        <v>0</v>
      </c>
      <c r="C53" s="35">
        <v>0</v>
      </c>
      <c r="D53" s="124">
        <v>0</v>
      </c>
      <c r="E53" s="36">
        <v>0</v>
      </c>
      <c r="F53" s="133">
        <f>D53+B53</f>
        <v>0</v>
      </c>
      <c r="G53" s="41">
        <f>IF(ISBLANK(F53),"  ",IF(F84&gt;0,F53/F84,IF(F53&gt;0,1,0)))</f>
        <v>0</v>
      </c>
      <c r="H53" s="114">
        <v>0</v>
      </c>
      <c r="I53" s="35">
        <v>0</v>
      </c>
      <c r="J53" s="124">
        <v>0</v>
      </c>
      <c r="K53" s="36">
        <v>0</v>
      </c>
      <c r="L53" s="133">
        <f>J53+H53</f>
        <v>0</v>
      </c>
      <c r="M53" s="41">
        <f>IF(ISBLANK(L53),"  ",IF(L84&gt;0,L53/L84,IF(L53&gt;0,1,0)))</f>
        <v>0</v>
      </c>
    </row>
    <row r="54" spans="1:13" s="55" customFormat="1" ht="15" customHeight="1" x14ac:dyDescent="0.25">
      <c r="A54" s="56" t="s">
        <v>40</v>
      </c>
      <c r="B54" s="115">
        <v>0</v>
      </c>
      <c r="C54" s="111">
        <v>0</v>
      </c>
      <c r="D54" s="128">
        <v>0</v>
      </c>
      <c r="E54" s="52">
        <v>0</v>
      </c>
      <c r="F54" s="134">
        <f>F53+F52+F51+F50+F49</f>
        <v>0</v>
      </c>
      <c r="G54" s="53">
        <f>IF(ISBLANK(F54),"  ",IF(F84&gt;0,F54/F84,IF(F54&gt;0,1,0)))</f>
        <v>0</v>
      </c>
      <c r="H54" s="115">
        <v>0</v>
      </c>
      <c r="I54" s="111">
        <v>0</v>
      </c>
      <c r="J54" s="128">
        <v>0</v>
      </c>
      <c r="K54" s="52">
        <v>0</v>
      </c>
      <c r="L54" s="134">
        <f>L53+L52+L51+L50+L49</f>
        <v>0</v>
      </c>
      <c r="M54" s="53">
        <f>IF(ISBLANK(L54),"  ",IF(L84&gt;0,L54/L84,IF(L54&gt;0,1,0)))</f>
        <v>0</v>
      </c>
    </row>
    <row r="55" spans="1:13" s="55" customFormat="1" ht="15" customHeight="1" x14ac:dyDescent="0.25">
      <c r="A55" s="60" t="s">
        <v>82</v>
      </c>
      <c r="B55" s="144">
        <v>0</v>
      </c>
      <c r="C55" s="111">
        <v>0</v>
      </c>
      <c r="D55" s="129">
        <v>0</v>
      </c>
      <c r="E55" s="52">
        <v>0</v>
      </c>
      <c r="F55" s="135">
        <f>D55+B55</f>
        <v>0</v>
      </c>
      <c r="G55" s="53">
        <f>IF(ISBLANK(F55),"  ",IF(F84&gt;0,F55/F84,IF(F55&gt;0,1,0)))</f>
        <v>0</v>
      </c>
      <c r="H55" s="144">
        <v>0</v>
      </c>
      <c r="I55" s="111">
        <v>0</v>
      </c>
      <c r="J55" s="129">
        <v>0</v>
      </c>
      <c r="K55" s="52">
        <v>0</v>
      </c>
      <c r="L55" s="135">
        <f>J55+H55</f>
        <v>0</v>
      </c>
      <c r="M55" s="53">
        <f>IF(ISBLANK(L55),"  ",IF(L84&gt;0,L55/L84,IF(L55&gt;0,1,0)))</f>
        <v>0</v>
      </c>
    </row>
    <row r="56" spans="1:13" ht="15" customHeight="1" x14ac:dyDescent="0.25">
      <c r="A56" s="9" t="s">
        <v>42</v>
      </c>
      <c r="B56" s="119"/>
      <c r="C56" s="109" t="s">
        <v>4</v>
      </c>
      <c r="D56" s="127"/>
      <c r="E56" s="43" t="s">
        <v>4</v>
      </c>
      <c r="F56" s="132"/>
      <c r="G56" s="63" t="s">
        <v>4</v>
      </c>
      <c r="H56" s="119"/>
      <c r="I56" s="42" t="s">
        <v>4</v>
      </c>
      <c r="J56" s="127"/>
      <c r="K56" s="43" t="s">
        <v>4</v>
      </c>
      <c r="L56" s="132"/>
      <c r="M56" s="63" t="s">
        <v>4</v>
      </c>
    </row>
    <row r="57" spans="1:13" ht="15" customHeight="1" x14ac:dyDescent="0.2">
      <c r="A57" s="7" t="s">
        <v>43</v>
      </c>
      <c r="B57" s="119">
        <v>26198825.809999999</v>
      </c>
      <c r="C57" s="35">
        <v>1</v>
      </c>
      <c r="D57" s="127">
        <v>0</v>
      </c>
      <c r="E57" s="36">
        <v>0</v>
      </c>
      <c r="F57" s="136">
        <f t="shared" ref="F57:F62" si="13">D57+B57</f>
        <v>26198825.809999999</v>
      </c>
      <c r="G57" s="37">
        <f>IF(ISBLANK(F57),"  ",IF(F84&gt;0,F57/F84,IF(F57&gt;0,1,0)))</f>
        <v>0.18143792471951042</v>
      </c>
      <c r="H57" s="119">
        <v>30375478</v>
      </c>
      <c r="I57" s="35">
        <v>1</v>
      </c>
      <c r="J57" s="127">
        <v>0</v>
      </c>
      <c r="K57" s="36">
        <v>0</v>
      </c>
      <c r="L57" s="136">
        <f t="shared" ref="L57:L73" si="14">J57+H57</f>
        <v>30375478</v>
      </c>
      <c r="M57" s="37">
        <f>IF(ISBLANK(L57),"  ",IF(L84&gt;0,L57/L84,IF(L57&gt;0,1,0)))</f>
        <v>0.19273984692604293</v>
      </c>
    </row>
    <row r="58" spans="1:13" ht="15" customHeight="1" x14ac:dyDescent="0.2">
      <c r="A58" s="25" t="s">
        <v>44</v>
      </c>
      <c r="B58" s="116">
        <v>2311270.7000000002</v>
      </c>
      <c r="C58" s="35">
        <v>1</v>
      </c>
      <c r="D58" s="124">
        <v>0</v>
      </c>
      <c r="E58" s="36">
        <v>0</v>
      </c>
      <c r="F58" s="137">
        <f t="shared" si="13"/>
        <v>2311270.7000000002</v>
      </c>
      <c r="G58" s="41">
        <f>IF(ISBLANK(F58),"  ",IF(F84&gt;0,F58/F84,IF(F58&gt;0,1,0)))</f>
        <v>1.600652496086084E-2</v>
      </c>
      <c r="H58" s="116">
        <v>2682565</v>
      </c>
      <c r="I58" s="35">
        <v>1</v>
      </c>
      <c r="J58" s="124">
        <v>0</v>
      </c>
      <c r="K58" s="36">
        <v>0</v>
      </c>
      <c r="L58" s="137">
        <f t="shared" si="14"/>
        <v>2682565</v>
      </c>
      <c r="M58" s="41">
        <f>IF(ISBLANK(L58),"  ",IF(L84&gt;0,L58/L84,IF(L58&gt;0,1,0)))</f>
        <v>1.7021531890598081E-2</v>
      </c>
    </row>
    <row r="59" spans="1:13" ht="15" customHeight="1" x14ac:dyDescent="0.2">
      <c r="A59" s="64" t="s">
        <v>45</v>
      </c>
      <c r="B59" s="145">
        <v>1144090</v>
      </c>
      <c r="C59" s="35">
        <v>1</v>
      </c>
      <c r="D59" s="123">
        <v>0</v>
      </c>
      <c r="E59" s="36">
        <v>0</v>
      </c>
      <c r="F59" s="138">
        <f t="shared" si="13"/>
        <v>1144090</v>
      </c>
      <c r="G59" s="41">
        <f>IF(ISBLANK(F59),"  ",IF(F84&gt;0,F59/F84,IF(F59&gt;0,1,0)))</f>
        <v>7.9233060595071264E-3</v>
      </c>
      <c r="H59" s="145">
        <v>1144000</v>
      </c>
      <c r="I59" s="35">
        <v>1</v>
      </c>
      <c r="J59" s="123">
        <v>0</v>
      </c>
      <c r="K59" s="36">
        <v>0</v>
      </c>
      <c r="L59" s="138">
        <f t="shared" si="14"/>
        <v>1144000</v>
      </c>
      <c r="M59" s="41">
        <f>IF(ISBLANK(L59),"  ",IF(L84&gt;0,L59/L84,IF(L59&gt;0,1,0)))</f>
        <v>7.2589601679154845E-3</v>
      </c>
    </row>
    <row r="60" spans="1:13" ht="15" customHeight="1" x14ac:dyDescent="0.2">
      <c r="A60" s="64" t="s">
        <v>46</v>
      </c>
      <c r="B60" s="145">
        <v>629249.5</v>
      </c>
      <c r="C60" s="35">
        <v>1</v>
      </c>
      <c r="D60" s="123">
        <v>0</v>
      </c>
      <c r="E60" s="36">
        <v>0</v>
      </c>
      <c r="F60" s="138">
        <f t="shared" si="13"/>
        <v>629249.5</v>
      </c>
      <c r="G60" s="41">
        <f>IF(ISBLANK(F60),"  ",IF(F84&gt;0,F60/F84,IF(F60&gt;0,1,0)))</f>
        <v>4.3578183327289194E-3</v>
      </c>
      <c r="H60" s="145">
        <v>629200</v>
      </c>
      <c r="I60" s="35">
        <v>1</v>
      </c>
      <c r="J60" s="123">
        <v>0</v>
      </c>
      <c r="K60" s="36">
        <v>0</v>
      </c>
      <c r="L60" s="138">
        <f t="shared" si="14"/>
        <v>629200</v>
      </c>
      <c r="M60" s="41">
        <f>IF(ISBLANK(L60),"  ",IF(L84&gt;0,L60/L84,IF(L60&gt;0,1,0)))</f>
        <v>3.9924280923535165E-3</v>
      </c>
    </row>
    <row r="61" spans="1:13" ht="15" customHeight="1" x14ac:dyDescent="0.2">
      <c r="A61" s="64" t="s">
        <v>47</v>
      </c>
      <c r="B61" s="145">
        <v>0</v>
      </c>
      <c r="C61" s="35">
        <v>0</v>
      </c>
      <c r="D61" s="123">
        <v>1158150</v>
      </c>
      <c r="E61" s="36">
        <v>1</v>
      </c>
      <c r="F61" s="138">
        <f t="shared" si="13"/>
        <v>1158150</v>
      </c>
      <c r="G61" s="41">
        <f>IF(ISBLANK(F61),"  ",IF(F84&gt;0,F61/F84,IF(F61&gt;0,1,0)))</f>
        <v>8.0206774928704705E-3</v>
      </c>
      <c r="H61" s="145">
        <v>0</v>
      </c>
      <c r="I61" s="35">
        <v>0</v>
      </c>
      <c r="J61" s="123">
        <v>1148484</v>
      </c>
      <c r="K61" s="36">
        <v>1</v>
      </c>
      <c r="L61" s="138">
        <f t="shared" si="14"/>
        <v>1148484</v>
      </c>
      <c r="M61" s="41">
        <f>IF(ISBLANK(L61),"  ",IF(L84&gt;0,L61/L84,IF(L61&gt;0,1,0)))</f>
        <v>7.2874122460561607E-3</v>
      </c>
    </row>
    <row r="62" spans="1:13" ht="15" customHeight="1" x14ac:dyDescent="0.2">
      <c r="A62" s="25" t="s">
        <v>48</v>
      </c>
      <c r="B62" s="116">
        <v>1402265.82</v>
      </c>
      <c r="C62" s="35">
        <v>0.1828330354504269</v>
      </c>
      <c r="D62" s="124">
        <v>6267386.5300000003</v>
      </c>
      <c r="E62" s="36">
        <v>0.81716696454957305</v>
      </c>
      <c r="F62" s="137">
        <f t="shared" si="13"/>
        <v>7669652.3500000006</v>
      </c>
      <c r="G62" s="41">
        <f>IF(ISBLANK(F62),"  ",IF(F84&gt;0,F62/F84,IF(F62&gt;0,1,0)))</f>
        <v>5.3115579140686549E-2</v>
      </c>
      <c r="H62" s="116">
        <v>1398000</v>
      </c>
      <c r="I62" s="35">
        <v>0.19877131459783359</v>
      </c>
      <c r="J62" s="124">
        <v>5635208</v>
      </c>
      <c r="K62" s="36">
        <v>0.80122868540216641</v>
      </c>
      <c r="L62" s="137">
        <f t="shared" si="14"/>
        <v>7033208</v>
      </c>
      <c r="M62" s="41">
        <f>IF(ISBLANK(L62),"  ",IF(L84&gt;0,L62/L84,IF(L62&gt;0,1,0)))</f>
        <v>4.4627427206874591E-2</v>
      </c>
    </row>
    <row r="63" spans="1:13" s="55" customFormat="1" ht="15" customHeight="1" x14ac:dyDescent="0.25">
      <c r="A63" s="60" t="s">
        <v>49</v>
      </c>
      <c r="B63" s="146">
        <v>31685701.829999998</v>
      </c>
      <c r="C63" s="111">
        <v>0.81014314960698675</v>
      </c>
      <c r="D63" s="128">
        <v>7425536.5300000003</v>
      </c>
      <c r="E63" s="52">
        <v>0.18985685039301323</v>
      </c>
      <c r="F63" s="139">
        <f>F62+F60+F59+F58+F57+F61</f>
        <v>39111238.359999999</v>
      </c>
      <c r="G63" s="53">
        <f>IF(ISBLANK(F63),"  ",IF(F84&gt;0,F63/F84,IF(F63&gt;0,1,0)))</f>
        <v>0.27086183070616432</v>
      </c>
      <c r="H63" s="146">
        <v>36229243</v>
      </c>
      <c r="I63" s="111">
        <v>0.84228716315220065</v>
      </c>
      <c r="J63" s="128">
        <v>6783692</v>
      </c>
      <c r="K63" s="52">
        <v>0.15771283684779938</v>
      </c>
      <c r="L63" s="149">
        <f>J63+H63</f>
        <v>43012935</v>
      </c>
      <c r="M63" s="53">
        <f>IF(ISBLANK(L63),"  ",IF(L84&gt;0,L63/L84,IF(L63&gt;0,1,0)))</f>
        <v>0.27292760652984077</v>
      </c>
    </row>
    <row r="64" spans="1:13" ht="15" customHeight="1" x14ac:dyDescent="0.2">
      <c r="A64" s="34" t="s">
        <v>50</v>
      </c>
      <c r="B64" s="147">
        <v>0</v>
      </c>
      <c r="C64" s="35">
        <v>0</v>
      </c>
      <c r="D64" s="148">
        <v>0</v>
      </c>
      <c r="E64" s="36">
        <v>0</v>
      </c>
      <c r="F64" s="140">
        <f t="shared" ref="F64:F73" si="15">D64+B64</f>
        <v>0</v>
      </c>
      <c r="G64" s="41">
        <f>IF(ISBLANK(F64),"  ",IF(F84&gt;0,F64/F84,IF(F64&gt;0,1,0)))</f>
        <v>0</v>
      </c>
      <c r="H64" s="147">
        <v>0</v>
      </c>
      <c r="I64" s="35">
        <v>0</v>
      </c>
      <c r="J64" s="148">
        <v>0</v>
      </c>
      <c r="K64" s="36">
        <v>0</v>
      </c>
      <c r="L64" s="140">
        <f t="shared" si="14"/>
        <v>0</v>
      </c>
      <c r="M64" s="41">
        <f>IF(ISBLANK(L64),"  ",IF(L84&gt;0,L64/L84,IF(L64&gt;0,1,0)))</f>
        <v>0</v>
      </c>
    </row>
    <row r="65" spans="1:13" ht="15" customHeight="1" x14ac:dyDescent="0.2">
      <c r="A65" s="65" t="s">
        <v>51</v>
      </c>
      <c r="B65" s="114">
        <v>0</v>
      </c>
      <c r="C65" s="35">
        <v>0</v>
      </c>
      <c r="D65" s="124">
        <v>0</v>
      </c>
      <c r="E65" s="36">
        <v>0</v>
      </c>
      <c r="F65" s="133">
        <f t="shared" si="15"/>
        <v>0</v>
      </c>
      <c r="G65" s="41">
        <f>IF(ISBLANK(F65),"  ",IF(F84&gt;0,F65/F84,IF(F65&gt;0,1,0)))</f>
        <v>0</v>
      </c>
      <c r="H65" s="114">
        <v>0</v>
      </c>
      <c r="I65" s="35">
        <v>0</v>
      </c>
      <c r="J65" s="124">
        <v>0</v>
      </c>
      <c r="K65" s="36">
        <v>0</v>
      </c>
      <c r="L65" s="133">
        <f t="shared" si="14"/>
        <v>0</v>
      </c>
      <c r="M65" s="41">
        <f>IF(ISBLANK(L65),"  ",IF(L84&gt;0,L65/L84,IF(L65&gt;0,1,0)))</f>
        <v>0</v>
      </c>
    </row>
    <row r="66" spans="1:13" ht="15" customHeight="1" x14ac:dyDescent="0.2">
      <c r="A66" s="7" t="s">
        <v>52</v>
      </c>
      <c r="B66" s="114">
        <v>0</v>
      </c>
      <c r="C66" s="35">
        <v>0</v>
      </c>
      <c r="D66" s="124">
        <v>0</v>
      </c>
      <c r="E66" s="36">
        <v>0</v>
      </c>
      <c r="F66" s="133">
        <f t="shared" si="15"/>
        <v>0</v>
      </c>
      <c r="G66" s="41">
        <f>IF(ISBLANK(F66),"  ",IF(F84&gt;0,F66/F84,IF(F66&gt;0,1,0)))</f>
        <v>0</v>
      </c>
      <c r="H66" s="114">
        <v>0</v>
      </c>
      <c r="I66" s="35">
        <v>0</v>
      </c>
      <c r="J66" s="124">
        <v>0</v>
      </c>
      <c r="K66" s="36">
        <v>0</v>
      </c>
      <c r="L66" s="133">
        <f t="shared" si="14"/>
        <v>0</v>
      </c>
      <c r="M66" s="41">
        <f>IF(ISBLANK(L66),"  ",IF(L84&gt;0,L66/L84,IF(L66&gt;0,1,0)))</f>
        <v>0</v>
      </c>
    </row>
    <row r="67" spans="1:13" ht="15" customHeight="1" x14ac:dyDescent="0.2">
      <c r="A67" s="58" t="s">
        <v>53</v>
      </c>
      <c r="B67" s="114">
        <v>0</v>
      </c>
      <c r="C67" s="35">
        <v>0</v>
      </c>
      <c r="D67" s="124">
        <v>3882657</v>
      </c>
      <c r="E67" s="36">
        <v>1</v>
      </c>
      <c r="F67" s="133">
        <f t="shared" si="15"/>
        <v>3882657</v>
      </c>
      <c r="G67" s="41">
        <f>IF(ISBLANK(F67),"  ",IF(F84&gt;0,F67/F84,IF(F67&gt;0,1,0)))</f>
        <v>2.688903821822388E-2</v>
      </c>
      <c r="H67" s="114">
        <v>0</v>
      </c>
      <c r="I67" s="35">
        <v>0</v>
      </c>
      <c r="J67" s="124">
        <v>1500000</v>
      </c>
      <c r="K67" s="36">
        <v>1</v>
      </c>
      <c r="L67" s="133">
        <f t="shared" si="14"/>
        <v>1500000</v>
      </c>
      <c r="M67" s="41">
        <f>IF(ISBLANK(L67),"  ",IF(L84&gt;0,L67/L84,IF(L67&gt;0,1,0)))</f>
        <v>9.5178673530360372E-3</v>
      </c>
    </row>
    <row r="68" spans="1:13" ht="15" customHeight="1" x14ac:dyDescent="0.2">
      <c r="A68" s="65" t="s">
        <v>54</v>
      </c>
      <c r="B68" s="114">
        <v>0</v>
      </c>
      <c r="C68" s="35">
        <v>0</v>
      </c>
      <c r="D68" s="124">
        <v>0</v>
      </c>
      <c r="E68" s="36">
        <v>0</v>
      </c>
      <c r="F68" s="133">
        <f t="shared" si="15"/>
        <v>0</v>
      </c>
      <c r="G68" s="41">
        <f>IF(ISBLANK(F68),"  ",IF(F84&gt;0,F68/F84,IF(F68&gt;0,1,0)))</f>
        <v>0</v>
      </c>
      <c r="H68" s="114">
        <v>0</v>
      </c>
      <c r="I68" s="35">
        <v>0</v>
      </c>
      <c r="J68" s="124">
        <v>0</v>
      </c>
      <c r="K68" s="36">
        <v>0</v>
      </c>
      <c r="L68" s="133">
        <f t="shared" si="14"/>
        <v>0</v>
      </c>
      <c r="M68" s="41">
        <f>IF(ISBLANK(L68),"  ",IF(L84&gt;0,L68/L84,IF(L68&gt;0,1,0)))</f>
        <v>0</v>
      </c>
    </row>
    <row r="69" spans="1:13" ht="15" customHeight="1" x14ac:dyDescent="0.2">
      <c r="A69" s="65" t="s">
        <v>55</v>
      </c>
      <c r="B69" s="114">
        <v>0</v>
      </c>
      <c r="C69" s="35">
        <v>0</v>
      </c>
      <c r="D69" s="124">
        <v>7851211</v>
      </c>
      <c r="E69" s="36">
        <v>1</v>
      </c>
      <c r="F69" s="133">
        <f t="shared" si="15"/>
        <v>7851211</v>
      </c>
      <c r="G69" s="41">
        <f>IF(ISBLANK(F69),"  ",IF(F84&gt;0,F69/F84,IF(F69&gt;0,1,0)))</f>
        <v>5.437294941024657E-2</v>
      </c>
      <c r="H69" s="114">
        <v>0</v>
      </c>
      <c r="I69" s="35">
        <v>0</v>
      </c>
      <c r="J69" s="124">
        <v>7619893</v>
      </c>
      <c r="K69" s="36">
        <v>1</v>
      </c>
      <c r="L69" s="133">
        <f t="shared" si="14"/>
        <v>7619893</v>
      </c>
      <c r="M69" s="41">
        <f>IF(ISBLANK(L69),"  ",IF(L84&gt;0,L69/L84,IF(L69&gt;0,1,0)))</f>
        <v>4.8350087212218555E-2</v>
      </c>
    </row>
    <row r="70" spans="1:13" ht="15" customHeight="1" x14ac:dyDescent="0.2">
      <c r="A70" s="34" t="s">
        <v>56</v>
      </c>
      <c r="B70" s="114">
        <v>0</v>
      </c>
      <c r="C70" s="35">
        <v>0</v>
      </c>
      <c r="D70" s="124">
        <v>27494571.889999997</v>
      </c>
      <c r="E70" s="36">
        <v>1</v>
      </c>
      <c r="F70" s="133">
        <f t="shared" si="15"/>
        <v>27494571.889999997</v>
      </c>
      <c r="G70" s="41">
        <f>IF(ISBLANK(F70),"  ",IF(F84&gt;0,F70/F84,IF(F70&gt;0,1,0)))</f>
        <v>0.19041151313235083</v>
      </c>
      <c r="H70" s="114">
        <v>0</v>
      </c>
      <c r="I70" s="35">
        <v>0</v>
      </c>
      <c r="J70" s="124">
        <v>26251431</v>
      </c>
      <c r="K70" s="36">
        <v>1</v>
      </c>
      <c r="L70" s="133">
        <f t="shared" si="14"/>
        <v>26251431</v>
      </c>
      <c r="M70" s="41">
        <f>IF(ISBLANK(L70),"  ",IF(L84&gt;0,L70/L84,IF(L70&gt;0,1,0)))</f>
        <v>0.16657175872358546</v>
      </c>
    </row>
    <row r="71" spans="1:13" ht="15" customHeight="1" x14ac:dyDescent="0.2">
      <c r="A71" s="34" t="s">
        <v>57</v>
      </c>
      <c r="B71" s="114">
        <v>0</v>
      </c>
      <c r="C71" s="35">
        <v>0</v>
      </c>
      <c r="D71" s="124">
        <v>0</v>
      </c>
      <c r="E71" s="36">
        <v>0</v>
      </c>
      <c r="F71" s="133">
        <f t="shared" si="15"/>
        <v>0</v>
      </c>
      <c r="G71" s="41">
        <f>IF(ISBLANK(F71),"  ",IF(F84&gt;0,F71/F84,IF(F71&gt;0,1,0)))</f>
        <v>0</v>
      </c>
      <c r="H71" s="114">
        <v>0</v>
      </c>
      <c r="I71" s="35">
        <v>0</v>
      </c>
      <c r="J71" s="124">
        <v>0</v>
      </c>
      <c r="K71" s="36">
        <v>0</v>
      </c>
      <c r="L71" s="133">
        <f t="shared" si="14"/>
        <v>0</v>
      </c>
      <c r="M71" s="41">
        <f>IF(ISBLANK(L71),"  ",IF(L84&gt;0,L71/L84,IF(L71&gt;0,1,0)))</f>
        <v>0</v>
      </c>
    </row>
    <row r="72" spans="1:13" ht="15" customHeight="1" x14ac:dyDescent="0.2">
      <c r="A72" s="7" t="s">
        <v>58</v>
      </c>
      <c r="B72" s="114">
        <v>0</v>
      </c>
      <c r="C72" s="35">
        <v>0</v>
      </c>
      <c r="D72" s="124">
        <v>299432</v>
      </c>
      <c r="E72" s="36">
        <v>1</v>
      </c>
      <c r="F72" s="133">
        <f t="shared" si="15"/>
        <v>299432</v>
      </c>
      <c r="G72" s="41">
        <f>IF(ISBLANK(F72),"  ",IF(F84&gt;0,F72/F84,IF(F72&gt;0,1,0)))</f>
        <v>2.0736929612271216E-3</v>
      </c>
      <c r="H72" s="114">
        <v>0</v>
      </c>
      <c r="I72" s="35">
        <v>0</v>
      </c>
      <c r="J72" s="124">
        <v>250000</v>
      </c>
      <c r="K72" s="36">
        <v>1</v>
      </c>
      <c r="L72" s="133">
        <f t="shared" si="14"/>
        <v>250000</v>
      </c>
      <c r="M72" s="41">
        <f>IF(ISBLANK(L72),"  ",IF(L84&gt;0,L72/L84,IF(L72&gt;0,1,0)))</f>
        <v>1.5863112255060064E-3</v>
      </c>
    </row>
    <row r="73" spans="1:13" ht="15" customHeight="1" x14ac:dyDescent="0.2">
      <c r="A73" s="58" t="s">
        <v>59</v>
      </c>
      <c r="B73" s="114">
        <v>835949.55</v>
      </c>
      <c r="C73" s="35">
        <v>1</v>
      </c>
      <c r="D73" s="124">
        <v>0</v>
      </c>
      <c r="E73" s="36">
        <v>0</v>
      </c>
      <c r="F73" s="133">
        <f t="shared" si="15"/>
        <v>835949.55</v>
      </c>
      <c r="G73" s="41">
        <f>IF(ISBLANK(F73),"  ",IF(F84&gt;0,F73/F84,IF(F73&gt;0,1,0)))</f>
        <v>5.7893034070372572E-3</v>
      </c>
      <c r="H73" s="114">
        <v>240800</v>
      </c>
      <c r="I73" s="35">
        <v>1</v>
      </c>
      <c r="J73" s="124">
        <v>0</v>
      </c>
      <c r="K73" s="36">
        <v>0</v>
      </c>
      <c r="L73" s="133">
        <f t="shared" si="14"/>
        <v>240800</v>
      </c>
      <c r="M73" s="41">
        <f>IF(ISBLANK(L73),"  ",IF(L84&gt;0,L73/L84,IF(L73&gt;0,1,0)))</f>
        <v>1.5279349724073852E-3</v>
      </c>
    </row>
    <row r="74" spans="1:13" ht="15" customHeight="1" x14ac:dyDescent="0.2">
      <c r="A74" s="34" t="s">
        <v>186</v>
      </c>
      <c r="B74" s="114">
        <v>0</v>
      </c>
      <c r="C74" s="35">
        <v>0</v>
      </c>
      <c r="D74" s="124">
        <v>0</v>
      </c>
      <c r="E74" s="36">
        <v>0</v>
      </c>
      <c r="F74" s="133">
        <f t="shared" ref="F74" si="16">D74+B74</f>
        <v>0</v>
      </c>
      <c r="G74" s="41">
        <f>IF(ISBLANK(F74),"  ",IF(F85&gt;0,F74/F85,IF(F74&gt;0,1,0)))</f>
        <v>0</v>
      </c>
      <c r="H74" s="114">
        <v>0</v>
      </c>
      <c r="I74" s="35">
        <v>0</v>
      </c>
      <c r="J74" s="124">
        <v>0</v>
      </c>
      <c r="K74" s="36">
        <v>0</v>
      </c>
      <c r="L74" s="133">
        <f t="shared" ref="L74" si="17">J74+H74</f>
        <v>0</v>
      </c>
      <c r="M74" s="41">
        <f>IF(ISBLANK(L74),"  ",IF(L85&gt;0,L74/L85,IF(L74&gt;0,1,0)))</f>
        <v>0</v>
      </c>
    </row>
    <row r="75" spans="1:13" s="55" customFormat="1" ht="15" customHeight="1" x14ac:dyDescent="0.25">
      <c r="A75" s="66" t="s">
        <v>60</v>
      </c>
      <c r="B75" s="115">
        <v>32521651.379999999</v>
      </c>
      <c r="C75" s="111">
        <v>0.40920574909715263</v>
      </c>
      <c r="D75" s="128">
        <v>46953408.420000002</v>
      </c>
      <c r="E75" s="52">
        <v>0.59079425090284743</v>
      </c>
      <c r="F75" s="115">
        <f>F74+F73+F72+F71+F70+F69+F68+F67+F66+F65+F64+F63</f>
        <v>79475059.799999997</v>
      </c>
      <c r="G75" s="53">
        <f>IF(ISBLANK(F75),"  ",IF(F84&gt;0,F75/F84,IF(F75&gt;0,1,0)))</f>
        <v>0.55039832783525</v>
      </c>
      <c r="H75" s="115">
        <v>36470043</v>
      </c>
      <c r="I75" s="111">
        <v>0.46237737838015436</v>
      </c>
      <c r="J75" s="128">
        <v>42405016</v>
      </c>
      <c r="K75" s="52">
        <v>0.53762262161984564</v>
      </c>
      <c r="L75" s="115">
        <f>L74+L73+L72+L71+L70+L69+L68+L67+L66+L65+L64+L63</f>
        <v>78875059</v>
      </c>
      <c r="M75" s="53">
        <f>IF(ISBLANK(L75),"  ",IF(L84&gt;0,L75/L84,IF(L75&gt;0,1,0)))</f>
        <v>0.50048156601659421</v>
      </c>
    </row>
    <row r="76" spans="1:13" ht="15" customHeight="1" x14ac:dyDescent="0.25">
      <c r="A76" s="9" t="s">
        <v>61</v>
      </c>
      <c r="B76" s="116"/>
      <c r="C76" s="109" t="s">
        <v>4</v>
      </c>
      <c r="D76" s="124"/>
      <c r="E76" s="43" t="s">
        <v>10</v>
      </c>
      <c r="F76" s="133"/>
      <c r="G76" s="50" t="s">
        <v>4</v>
      </c>
      <c r="H76" s="116"/>
      <c r="I76" s="42" t="s">
        <v>4</v>
      </c>
      <c r="J76" s="124"/>
      <c r="K76" s="43" t="s">
        <v>4</v>
      </c>
      <c r="L76" s="133"/>
      <c r="M76" s="50" t="s">
        <v>4</v>
      </c>
    </row>
    <row r="77" spans="1:13" ht="15" customHeight="1" x14ac:dyDescent="0.2">
      <c r="A77" s="7" t="s">
        <v>62</v>
      </c>
      <c r="B77" s="142">
        <v>0</v>
      </c>
      <c r="C77" s="35">
        <v>0</v>
      </c>
      <c r="D77" s="127">
        <v>0</v>
      </c>
      <c r="E77" s="36">
        <v>0</v>
      </c>
      <c r="F77" s="132">
        <f>D77+B77</f>
        <v>0</v>
      </c>
      <c r="G77" s="37">
        <f>IF(ISBLANK(F77),"  ",IF(F84&gt;0,F77/F84,IF(F77&gt;0,1,0)))</f>
        <v>0</v>
      </c>
      <c r="H77" s="142">
        <v>0</v>
      </c>
      <c r="I77" s="35">
        <v>0</v>
      </c>
      <c r="J77" s="127">
        <v>0</v>
      </c>
      <c r="K77" s="36">
        <v>0</v>
      </c>
      <c r="L77" s="132">
        <f>J77+H77</f>
        <v>0</v>
      </c>
      <c r="M77" s="37">
        <f>IF(ISBLANK(L77),"  ",IF(L84&gt;0,L77/L84,IF(L77&gt;0,1,0)))</f>
        <v>0</v>
      </c>
    </row>
    <row r="78" spans="1:13" ht="15" customHeight="1" x14ac:dyDescent="0.2">
      <c r="A78" s="25" t="s">
        <v>63</v>
      </c>
      <c r="B78" s="114">
        <v>0</v>
      </c>
      <c r="C78" s="35">
        <v>0</v>
      </c>
      <c r="D78" s="124">
        <v>0</v>
      </c>
      <c r="E78" s="36">
        <v>0</v>
      </c>
      <c r="F78" s="133">
        <f>D78+B78</f>
        <v>0</v>
      </c>
      <c r="G78" s="41">
        <f>IF(ISBLANK(F78),"  ",IF(F84&gt;0,F78/F84,IF(F78&gt;0,1,0)))</f>
        <v>0</v>
      </c>
      <c r="H78" s="114">
        <v>0</v>
      </c>
      <c r="I78" s="35">
        <v>0</v>
      </c>
      <c r="J78" s="124">
        <v>0</v>
      </c>
      <c r="K78" s="36">
        <v>0</v>
      </c>
      <c r="L78" s="133">
        <f>J78+H78</f>
        <v>0</v>
      </c>
      <c r="M78" s="41">
        <f>IF(ISBLANK(L78),"  ",IF(L84&gt;0,L78/L84,IF(L78&gt;0,1,0)))</f>
        <v>0</v>
      </c>
    </row>
    <row r="79" spans="1:13" ht="15" customHeight="1" x14ac:dyDescent="0.25">
      <c r="A79" s="56" t="s">
        <v>64</v>
      </c>
      <c r="B79" s="116"/>
      <c r="C79" s="109" t="s">
        <v>4</v>
      </c>
      <c r="D79" s="124"/>
      <c r="E79" s="43" t="s">
        <v>10</v>
      </c>
      <c r="F79" s="133"/>
      <c r="G79" s="50" t="s">
        <v>4</v>
      </c>
      <c r="H79" s="116"/>
      <c r="I79" s="42" t="s">
        <v>4</v>
      </c>
      <c r="J79" s="124"/>
      <c r="K79" s="43" t="s">
        <v>4</v>
      </c>
      <c r="L79" s="133"/>
      <c r="M79" s="50" t="s">
        <v>4</v>
      </c>
    </row>
    <row r="80" spans="1:13" ht="15" customHeight="1" x14ac:dyDescent="0.2">
      <c r="A80" s="7" t="s">
        <v>65</v>
      </c>
      <c r="B80" s="142">
        <v>0</v>
      </c>
      <c r="C80" s="35">
        <v>0</v>
      </c>
      <c r="D80" s="127">
        <v>20478896</v>
      </c>
      <c r="E80" s="36">
        <v>1</v>
      </c>
      <c r="F80" s="132">
        <f>D80+B80</f>
        <v>20478896</v>
      </c>
      <c r="G80" s="37">
        <f>IF(ISBLANK(F80),"  ",IF(F84&gt;0,F80/F84,IF(F80&gt;0,1,0)))</f>
        <v>0.14182499695724657</v>
      </c>
      <c r="H80" s="142">
        <v>0</v>
      </c>
      <c r="I80" s="35">
        <v>0</v>
      </c>
      <c r="J80" s="127">
        <v>20000000</v>
      </c>
      <c r="K80" s="36">
        <v>1</v>
      </c>
      <c r="L80" s="132">
        <f>J80+H80</f>
        <v>20000000</v>
      </c>
      <c r="M80" s="37">
        <f>IF(ISBLANK(L80),"  ",IF(L84&gt;0,L80/L84,IF(L80&gt;0,1,0)))</f>
        <v>0.1269048980404805</v>
      </c>
    </row>
    <row r="81" spans="1:13" ht="15" customHeight="1" x14ac:dyDescent="0.2">
      <c r="A81" s="25" t="s">
        <v>66</v>
      </c>
      <c r="B81" s="114">
        <v>0</v>
      </c>
      <c r="C81" s="35">
        <v>0</v>
      </c>
      <c r="D81" s="124">
        <v>25182368</v>
      </c>
      <c r="E81" s="36">
        <v>1</v>
      </c>
      <c r="F81" s="133">
        <f>D81+B81</f>
        <v>25182368</v>
      </c>
      <c r="G81" s="41">
        <f>IF(ISBLANK(F81),"  ",IF(F84&gt;0,F81/F84,IF(F81&gt;0,1,0)))</f>
        <v>0.17439852543693096</v>
      </c>
      <c r="H81" s="114">
        <v>0</v>
      </c>
      <c r="I81" s="35">
        <v>0</v>
      </c>
      <c r="J81" s="124">
        <v>40000000</v>
      </c>
      <c r="K81" s="36">
        <v>1</v>
      </c>
      <c r="L81" s="133">
        <f>J81+H81</f>
        <v>40000000</v>
      </c>
      <c r="M81" s="41">
        <f>IF(ISBLANK(L81),"  ",IF(L84&gt;0,L81/L84,IF(L81&gt;0,1,0)))</f>
        <v>0.25380979608096099</v>
      </c>
    </row>
    <row r="82" spans="1:13" s="55" customFormat="1" ht="15" customHeight="1" x14ac:dyDescent="0.25">
      <c r="A82" s="56" t="s">
        <v>67</v>
      </c>
      <c r="B82" s="120">
        <v>0</v>
      </c>
      <c r="C82" s="111">
        <v>0</v>
      </c>
      <c r="D82" s="129">
        <v>45661264</v>
      </c>
      <c r="E82" s="52">
        <v>1</v>
      </c>
      <c r="F82" s="134">
        <f>F81+F80+F79+F78+F77</f>
        <v>45661264</v>
      </c>
      <c r="G82" s="53">
        <f>IF(ISBLANK(F82),"  ",IF(F84&gt;0,F82/F84,IF(F82&gt;0,1,0)))</f>
        <v>0.31622352239417756</v>
      </c>
      <c r="H82" s="120">
        <v>0</v>
      </c>
      <c r="I82" s="111">
        <v>0</v>
      </c>
      <c r="J82" s="129">
        <v>60000000</v>
      </c>
      <c r="K82" s="52">
        <v>1</v>
      </c>
      <c r="L82" s="134">
        <f>L81+L80+L79+L78+L77</f>
        <v>60000000</v>
      </c>
      <c r="M82" s="53">
        <f>IF(ISBLANK(L82),"  ",IF(L84&gt;0,L82/L84,IF(L82&gt;0,1,0)))</f>
        <v>0.38071469412144149</v>
      </c>
    </row>
    <row r="83" spans="1:13" s="55" customFormat="1" ht="15" customHeight="1" x14ac:dyDescent="0.25">
      <c r="A83" s="56" t="s">
        <v>68</v>
      </c>
      <c r="B83" s="120">
        <v>0</v>
      </c>
      <c r="C83" s="111">
        <v>0</v>
      </c>
      <c r="D83" s="129">
        <v>0</v>
      </c>
      <c r="E83" s="52">
        <v>0</v>
      </c>
      <c r="F83" s="141">
        <f>D83+B83</f>
        <v>0</v>
      </c>
      <c r="G83" s="53">
        <f>IF(ISBLANK(F83),"  ",IF(F84&gt;0,F83/F84,IF(F83&gt;0,1,0)))</f>
        <v>0</v>
      </c>
      <c r="H83" s="120">
        <v>0</v>
      </c>
      <c r="I83" s="111">
        <v>0</v>
      </c>
      <c r="J83" s="129">
        <v>0</v>
      </c>
      <c r="K83" s="52">
        <v>0</v>
      </c>
      <c r="L83" s="141">
        <f>J83+H83</f>
        <v>0</v>
      </c>
      <c r="M83" s="53">
        <f>IF(ISBLANK(L83),"  ",IF(L84&gt;0,L83/L84,IF(L83&gt;0,1,0)))</f>
        <v>0</v>
      </c>
    </row>
    <row r="84" spans="1:13" s="55" customFormat="1" ht="15" customHeight="1" thickBot="1" x14ac:dyDescent="0.3">
      <c r="A84" s="67" t="s">
        <v>69</v>
      </c>
      <c r="B84" s="121">
        <v>51780860.379999995</v>
      </c>
      <c r="C84" s="69">
        <v>0.35860430981421604</v>
      </c>
      <c r="D84" s="121">
        <v>92614672.420000002</v>
      </c>
      <c r="E84" s="69">
        <v>0.64139569018578391</v>
      </c>
      <c r="F84" s="121">
        <f>F82+F75+F54+F47+F55+F83</f>
        <v>144395532.80000001</v>
      </c>
      <c r="G84" s="70">
        <f>IF(ISBLANK(F84),"  ",IF(F84&gt;0,F84/F84,IF(F84&gt;0,1,0)))</f>
        <v>1</v>
      </c>
      <c r="H84" s="121">
        <v>55693314</v>
      </c>
      <c r="I84" s="69">
        <v>0.35227009671765669</v>
      </c>
      <c r="J84" s="121">
        <v>102405016</v>
      </c>
      <c r="K84" s="69">
        <v>0.64772990328234337</v>
      </c>
      <c r="L84" s="121">
        <f>L82+L75+L54+L47+L55+L83</f>
        <v>157598330</v>
      </c>
      <c r="M84" s="70">
        <f>IF(ISBLANK(L84),"  ",IF(L84&gt;0,L84/L84,IF(L84&gt;0,1,0)))</f>
        <v>1</v>
      </c>
    </row>
    <row r="85" spans="1:13" ht="15" thickTop="1" x14ac:dyDescent="0.2"/>
    <row r="86" spans="1:13" ht="16.5" customHeight="1" x14ac:dyDescent="0.2">
      <c r="A86" s="2" t="s">
        <v>4</v>
      </c>
    </row>
    <row r="87" spans="1:13" x14ac:dyDescent="0.2">
      <c r="A87" s="2" t="s">
        <v>70</v>
      </c>
    </row>
  </sheetData>
  <hyperlinks>
    <hyperlink ref="O2" location="Home!A1" tooltip="Home" display="Home" xr:uid="{00000000-0004-0000-0D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87"/>
  <sheetViews>
    <sheetView zoomScale="75" zoomScaleNormal="75" workbookViewId="0">
      <pane xSplit="1" ySplit="10" topLeftCell="B11" activePane="bottomRight" state="frozen"/>
      <selection activeCell="G37" sqref="G37"/>
      <selection pane="topRight" activeCell="G37" sqref="G37"/>
      <selection pane="bottomLeft" activeCell="G37" sqref="G37"/>
      <selection pane="bottomRight" activeCell="G37" sqref="G37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108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190</v>
      </c>
      <c r="C6" s="11"/>
      <c r="D6" s="12"/>
      <c r="E6" s="11"/>
      <c r="F6" s="12"/>
      <c r="G6" s="13"/>
      <c r="H6" s="10" t="s">
        <v>191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v>37756091</v>
      </c>
      <c r="C13" s="35">
        <v>1</v>
      </c>
      <c r="D13" s="122">
        <v>0</v>
      </c>
      <c r="E13" s="36">
        <v>0</v>
      </c>
      <c r="F13" s="130">
        <f>D13+B13</f>
        <v>37756091</v>
      </c>
      <c r="G13" s="37">
        <f>IF(ISBLANK(F13),"  ",IF(F84&gt;0,F13/F84,IF(F13&gt;0,1,0)))</f>
        <v>0.14650503470540152</v>
      </c>
      <c r="H13" s="112">
        <v>35901290</v>
      </c>
      <c r="I13" s="35">
        <v>1</v>
      </c>
      <c r="J13" s="122">
        <v>0</v>
      </c>
      <c r="K13" s="36">
        <v>0</v>
      </c>
      <c r="L13" s="130">
        <f t="shared" ref="L13:L34" si="0">J13+H13</f>
        <v>35901290</v>
      </c>
      <c r="M13" s="38">
        <f>IF(ISBLANK(L13),"  ",IF(L84&gt;0,L13/L84,IF(L13&gt;0,1,0)))</f>
        <v>0.13785300885539364</v>
      </c>
    </row>
    <row r="14" spans="1:15" ht="15" customHeight="1" x14ac:dyDescent="0.2">
      <c r="A14" s="7" t="s">
        <v>13</v>
      </c>
      <c r="B14" s="142">
        <v>0</v>
      </c>
      <c r="C14" s="35">
        <v>0</v>
      </c>
      <c r="D14" s="127">
        <v>0</v>
      </c>
      <c r="E14" s="36">
        <v>0</v>
      </c>
      <c r="F14" s="131">
        <f>D14+B14</f>
        <v>0</v>
      </c>
      <c r="G14" s="41">
        <f>IF(ISBLANK(F14),"  ",IF(F84&gt;0,F14/F84,IF(F14&gt;0,1,0)))</f>
        <v>0</v>
      </c>
      <c r="H14" s="142">
        <v>0</v>
      </c>
      <c r="I14" s="35">
        <v>0</v>
      </c>
      <c r="J14" s="127">
        <v>0</v>
      </c>
      <c r="K14" s="36">
        <v>0</v>
      </c>
      <c r="L14" s="131">
        <f t="shared" si="0"/>
        <v>0</v>
      </c>
      <c r="M14" s="41">
        <f>IF(ISBLANK(L14),"  ",IF(L84&gt;0,L14/L84,IF(L14&gt;0,1,0)))</f>
        <v>0</v>
      </c>
    </row>
    <row r="15" spans="1:15" ht="15" customHeight="1" x14ac:dyDescent="0.2">
      <c r="A15" s="169" t="s">
        <v>14</v>
      </c>
      <c r="B15" s="116">
        <v>1953260</v>
      </c>
      <c r="C15" s="109">
        <v>1</v>
      </c>
      <c r="D15" s="124">
        <v>0</v>
      </c>
      <c r="E15" s="43">
        <v>0</v>
      </c>
      <c r="F15" s="132">
        <f>D15+B15</f>
        <v>1953260</v>
      </c>
      <c r="G15" s="44">
        <f>IF(ISBLANK(F15),"  ",IF(F84&gt;0,F15/F84,IF(F15&gt;0,1,0)))</f>
        <v>7.5792386475780175E-3</v>
      </c>
      <c r="H15" s="116">
        <v>2412397</v>
      </c>
      <c r="I15" s="42">
        <v>1</v>
      </c>
      <c r="J15" s="114">
        <v>0</v>
      </c>
      <c r="K15" s="43">
        <v>0</v>
      </c>
      <c r="L15" s="132">
        <f t="shared" si="0"/>
        <v>2412397</v>
      </c>
      <c r="M15" s="44">
        <f>IF(ISBLANK(L15),"  ",IF(L84&gt;0,L15/L84,IF(L15&gt;0,1,0)))</f>
        <v>9.2630706307134103E-3</v>
      </c>
    </row>
    <row r="16" spans="1:15" ht="15" customHeight="1" x14ac:dyDescent="0.2">
      <c r="A16" s="170" t="s">
        <v>15</v>
      </c>
      <c r="B16" s="142">
        <v>0</v>
      </c>
      <c r="C16" s="35">
        <v>0</v>
      </c>
      <c r="D16" s="127">
        <v>0</v>
      </c>
      <c r="E16" s="36">
        <v>0</v>
      </c>
      <c r="F16" s="132">
        <f t="shared" ref="F16:F46" si="1">D16+B16</f>
        <v>0</v>
      </c>
      <c r="G16" s="37">
        <f>IF(ISBLANK(F16),"  ",IF(F84&gt;0,F16/F84,IF(F16&gt;0,1,0)))</f>
        <v>0</v>
      </c>
      <c r="H16" s="142">
        <v>0</v>
      </c>
      <c r="I16" s="35">
        <v>0</v>
      </c>
      <c r="J16" s="127">
        <v>0</v>
      </c>
      <c r="K16" s="36">
        <v>0</v>
      </c>
      <c r="L16" s="132">
        <f t="shared" si="0"/>
        <v>0</v>
      </c>
      <c r="M16" s="37">
        <f>IF(ISBLANK(L16),"  ",IF(L84&gt;0,L16/L84,IF(L16&gt;0,1,0)))</f>
        <v>0</v>
      </c>
    </row>
    <row r="17" spans="1:13" ht="15" customHeight="1" x14ac:dyDescent="0.2">
      <c r="A17" s="171" t="s">
        <v>16</v>
      </c>
      <c r="B17" s="114">
        <v>1953260</v>
      </c>
      <c r="C17" s="35">
        <v>1</v>
      </c>
      <c r="D17" s="124">
        <v>0</v>
      </c>
      <c r="E17" s="36">
        <v>0</v>
      </c>
      <c r="F17" s="133">
        <f t="shared" si="1"/>
        <v>1953260</v>
      </c>
      <c r="G17" s="41">
        <f>IF(ISBLANK(F17),"  ",IF(F84&gt;0,F17/F84,IF(F17&gt;0,1,0)))</f>
        <v>7.5792386475780175E-3</v>
      </c>
      <c r="H17" s="114">
        <v>1912397</v>
      </c>
      <c r="I17" s="35">
        <v>1</v>
      </c>
      <c r="J17" s="124">
        <v>0</v>
      </c>
      <c r="K17" s="36">
        <v>0</v>
      </c>
      <c r="L17" s="133">
        <f t="shared" si="0"/>
        <v>1912397</v>
      </c>
      <c r="M17" s="41">
        <f>IF(ISBLANK(L17),"  ",IF(L84&gt;0,L17/L84,IF(L17&gt;0,1,0)))</f>
        <v>7.3431812777765993E-3</v>
      </c>
    </row>
    <row r="18" spans="1:13" ht="15" customHeight="1" x14ac:dyDescent="0.2">
      <c r="A18" s="171" t="s">
        <v>17</v>
      </c>
      <c r="B18" s="114">
        <v>0</v>
      </c>
      <c r="C18" s="35">
        <v>0</v>
      </c>
      <c r="D18" s="124">
        <v>0</v>
      </c>
      <c r="E18" s="36">
        <v>0</v>
      </c>
      <c r="F18" s="133">
        <f t="shared" si="1"/>
        <v>0</v>
      </c>
      <c r="G18" s="41">
        <f>IF(ISBLANK(F18),"  ",IF(F84&gt;0,F18/F84,IF(F18&gt;0,1,0)))</f>
        <v>0</v>
      </c>
      <c r="H18" s="114">
        <v>0</v>
      </c>
      <c r="I18" s="35">
        <v>0</v>
      </c>
      <c r="J18" s="124">
        <v>0</v>
      </c>
      <c r="K18" s="36">
        <v>0</v>
      </c>
      <c r="L18" s="133">
        <f t="shared" si="0"/>
        <v>0</v>
      </c>
      <c r="M18" s="41">
        <f>IF(ISBLANK(L18),"  ",IF(L84&gt;0,L18/L84,IF(L18&gt;0,1,0)))</f>
        <v>0</v>
      </c>
    </row>
    <row r="19" spans="1:13" ht="15" customHeight="1" x14ac:dyDescent="0.2">
      <c r="A19" s="171" t="s">
        <v>18</v>
      </c>
      <c r="B19" s="114">
        <v>0</v>
      </c>
      <c r="C19" s="35">
        <v>0</v>
      </c>
      <c r="D19" s="124">
        <v>0</v>
      </c>
      <c r="E19" s="36">
        <v>0</v>
      </c>
      <c r="F19" s="133">
        <f t="shared" si="1"/>
        <v>0</v>
      </c>
      <c r="G19" s="41">
        <f>IF(ISBLANK(F19),"  ",IF(F84&gt;0,F19/F84,IF(F19&gt;0,1,0)))</f>
        <v>0</v>
      </c>
      <c r="H19" s="114">
        <v>0</v>
      </c>
      <c r="I19" s="35">
        <v>0</v>
      </c>
      <c r="J19" s="124">
        <v>0</v>
      </c>
      <c r="K19" s="36">
        <v>0</v>
      </c>
      <c r="L19" s="133">
        <f t="shared" si="0"/>
        <v>0</v>
      </c>
      <c r="M19" s="41">
        <f>IF(ISBLANK(L19),"  ",IF(L84&gt;0,L19/L84,IF(L19&gt;0,1,0)))</f>
        <v>0</v>
      </c>
    </row>
    <row r="20" spans="1:13" ht="15" customHeight="1" x14ac:dyDescent="0.2">
      <c r="A20" s="171" t="s">
        <v>19</v>
      </c>
      <c r="B20" s="114">
        <v>0</v>
      </c>
      <c r="C20" s="35">
        <v>0</v>
      </c>
      <c r="D20" s="124">
        <v>0</v>
      </c>
      <c r="E20" s="36">
        <v>0</v>
      </c>
      <c r="F20" s="133">
        <f>D20+B20</f>
        <v>0</v>
      </c>
      <c r="G20" s="41">
        <f>IF(ISBLANK(F20),"  ",IF(F84&gt;0,F20/F84,IF(F20&gt;0,1,0)))</f>
        <v>0</v>
      </c>
      <c r="H20" s="114">
        <v>0</v>
      </c>
      <c r="I20" s="35">
        <v>0</v>
      </c>
      <c r="J20" s="124">
        <v>0</v>
      </c>
      <c r="K20" s="36">
        <v>0</v>
      </c>
      <c r="L20" s="133">
        <f t="shared" si="0"/>
        <v>0</v>
      </c>
      <c r="M20" s="41">
        <f>IF(ISBLANK(L20),"  ",IF(L84&gt;0,L20/L84,IF(L20&gt;0,1,0)))</f>
        <v>0</v>
      </c>
    </row>
    <row r="21" spans="1:13" ht="15" customHeight="1" x14ac:dyDescent="0.2">
      <c r="A21" s="171" t="s">
        <v>20</v>
      </c>
      <c r="B21" s="114">
        <v>0</v>
      </c>
      <c r="C21" s="35">
        <v>0</v>
      </c>
      <c r="D21" s="124">
        <v>0</v>
      </c>
      <c r="E21" s="36">
        <v>0</v>
      </c>
      <c r="F21" s="133">
        <f t="shared" si="1"/>
        <v>0</v>
      </c>
      <c r="G21" s="41">
        <f>IF(ISBLANK(F21),"  ",IF(F84&gt;0,F21/F84,IF(F21&gt;0,1,0)))</f>
        <v>0</v>
      </c>
      <c r="H21" s="114">
        <v>0</v>
      </c>
      <c r="I21" s="35">
        <v>0</v>
      </c>
      <c r="J21" s="124">
        <v>0</v>
      </c>
      <c r="K21" s="36">
        <v>0</v>
      </c>
      <c r="L21" s="133">
        <f t="shared" si="0"/>
        <v>0</v>
      </c>
      <c r="M21" s="41">
        <f>IF(ISBLANK(L21),"  ",IF(L84&gt;0,L21/L84,IF(L21&gt;0,1,0)))</f>
        <v>0</v>
      </c>
    </row>
    <row r="22" spans="1:13" ht="15" customHeight="1" x14ac:dyDescent="0.2">
      <c r="A22" s="171" t="s">
        <v>21</v>
      </c>
      <c r="B22" s="114">
        <v>0</v>
      </c>
      <c r="C22" s="35">
        <v>0</v>
      </c>
      <c r="D22" s="124">
        <v>0</v>
      </c>
      <c r="E22" s="36">
        <v>0</v>
      </c>
      <c r="F22" s="133">
        <f t="shared" si="1"/>
        <v>0</v>
      </c>
      <c r="G22" s="41">
        <f>IF(ISBLANK(F22),"  ",IF(F84&gt;0,F22/F84,IF(F22&gt;0,1,0)))</f>
        <v>0</v>
      </c>
      <c r="H22" s="114">
        <v>0</v>
      </c>
      <c r="I22" s="35">
        <v>0</v>
      </c>
      <c r="J22" s="124">
        <v>0</v>
      </c>
      <c r="K22" s="36">
        <v>0</v>
      </c>
      <c r="L22" s="133">
        <f t="shared" si="0"/>
        <v>0</v>
      </c>
      <c r="M22" s="41">
        <f>IF(ISBLANK(L22),"  ",IF(L84&gt;0,L22/L84,IF(L22&gt;0,1,0)))</f>
        <v>0</v>
      </c>
    </row>
    <row r="23" spans="1:13" ht="15" customHeight="1" x14ac:dyDescent="0.2">
      <c r="A23" s="171" t="s">
        <v>22</v>
      </c>
      <c r="B23" s="114">
        <v>0</v>
      </c>
      <c r="C23" s="35">
        <v>0</v>
      </c>
      <c r="D23" s="124">
        <v>0</v>
      </c>
      <c r="E23" s="36">
        <v>0</v>
      </c>
      <c r="F23" s="133">
        <f t="shared" si="1"/>
        <v>0</v>
      </c>
      <c r="G23" s="41">
        <f>IF(ISBLANK(F23),"  ",IF(F84&gt;0,F23/F84,IF(F23&gt;0,1,0)))</f>
        <v>0</v>
      </c>
      <c r="H23" s="114">
        <v>0</v>
      </c>
      <c r="I23" s="35">
        <v>0</v>
      </c>
      <c r="J23" s="124">
        <v>0</v>
      </c>
      <c r="K23" s="36">
        <v>0</v>
      </c>
      <c r="L23" s="133">
        <f t="shared" si="0"/>
        <v>0</v>
      </c>
      <c r="M23" s="41">
        <f>IF(ISBLANK(L23),"  ",IF(L84&gt;0,L23/L84,IF(L23&gt;0,1,0)))</f>
        <v>0</v>
      </c>
    </row>
    <row r="24" spans="1:13" ht="15" customHeight="1" x14ac:dyDescent="0.2">
      <c r="A24" s="171" t="s">
        <v>23</v>
      </c>
      <c r="B24" s="114">
        <v>0</v>
      </c>
      <c r="C24" s="35">
        <v>0</v>
      </c>
      <c r="D24" s="124">
        <v>0</v>
      </c>
      <c r="E24" s="36">
        <v>0</v>
      </c>
      <c r="F24" s="133">
        <f t="shared" si="1"/>
        <v>0</v>
      </c>
      <c r="G24" s="41">
        <f>IF(ISBLANK(F24),"  ",IF(F84&gt;0,F24/F84,IF(F24&gt;0,1,0)))</f>
        <v>0</v>
      </c>
      <c r="H24" s="114">
        <v>0</v>
      </c>
      <c r="I24" s="35">
        <v>0</v>
      </c>
      <c r="J24" s="124">
        <v>0</v>
      </c>
      <c r="K24" s="36">
        <v>0</v>
      </c>
      <c r="L24" s="133">
        <f t="shared" si="0"/>
        <v>0</v>
      </c>
      <c r="M24" s="41">
        <f>IF(ISBLANK(L24),"  ",IF(L84&gt;0,L24/L84,IF(L24&gt;0,1,0)))</f>
        <v>0</v>
      </c>
    </row>
    <row r="25" spans="1:13" ht="15" customHeight="1" x14ac:dyDescent="0.2">
      <c r="A25" s="171" t="s">
        <v>24</v>
      </c>
      <c r="B25" s="114">
        <v>0</v>
      </c>
      <c r="C25" s="35">
        <v>0</v>
      </c>
      <c r="D25" s="124">
        <v>0</v>
      </c>
      <c r="E25" s="36">
        <v>0</v>
      </c>
      <c r="F25" s="133">
        <f t="shared" si="1"/>
        <v>0</v>
      </c>
      <c r="G25" s="41">
        <f>IF(ISBLANK(F25),"  ",IF(F84&gt;0,F25/F84,IF(F25&gt;0,1,0)))</f>
        <v>0</v>
      </c>
      <c r="H25" s="114">
        <v>0</v>
      </c>
      <c r="I25" s="35">
        <v>0</v>
      </c>
      <c r="J25" s="124">
        <v>0</v>
      </c>
      <c r="K25" s="36">
        <v>0</v>
      </c>
      <c r="L25" s="133">
        <f t="shared" si="0"/>
        <v>0</v>
      </c>
      <c r="M25" s="41">
        <f>IF(ISBLANK(L25),"  ",IF(L84&gt;0,L25/L84,IF(L25&gt;0,1,0)))</f>
        <v>0</v>
      </c>
    </row>
    <row r="26" spans="1:13" ht="15" customHeight="1" x14ac:dyDescent="0.2">
      <c r="A26" s="171" t="s">
        <v>25</v>
      </c>
      <c r="B26" s="114">
        <v>0</v>
      </c>
      <c r="C26" s="35">
        <v>0</v>
      </c>
      <c r="D26" s="124">
        <v>0</v>
      </c>
      <c r="E26" s="36">
        <v>0</v>
      </c>
      <c r="F26" s="133">
        <f t="shared" si="1"/>
        <v>0</v>
      </c>
      <c r="G26" s="41">
        <f>IF(ISBLANK(F26),"  ",IF(F84&gt;0,F26/F84,IF(F26&gt;0,1,0)))</f>
        <v>0</v>
      </c>
      <c r="H26" s="114">
        <v>0</v>
      </c>
      <c r="I26" s="35">
        <v>0</v>
      </c>
      <c r="J26" s="124">
        <v>0</v>
      </c>
      <c r="K26" s="36">
        <v>0</v>
      </c>
      <c r="L26" s="133">
        <f t="shared" si="0"/>
        <v>0</v>
      </c>
      <c r="M26" s="41">
        <f>IF(ISBLANK(L26),"  ",IF(L84&gt;0,L26/L84,IF(L26&gt;0,1,0)))</f>
        <v>0</v>
      </c>
    </row>
    <row r="27" spans="1:13" ht="15" customHeight="1" x14ac:dyDescent="0.2">
      <c r="A27" s="171" t="s">
        <v>26</v>
      </c>
      <c r="B27" s="114">
        <v>0</v>
      </c>
      <c r="C27" s="35">
        <v>0</v>
      </c>
      <c r="D27" s="124">
        <v>0</v>
      </c>
      <c r="E27" s="36">
        <v>0</v>
      </c>
      <c r="F27" s="133">
        <f t="shared" si="1"/>
        <v>0</v>
      </c>
      <c r="G27" s="41">
        <f>IF(ISBLANK(F27),"  ",IF(F84&gt;0,F27/F84,IF(F27&gt;0,1,0)))</f>
        <v>0</v>
      </c>
      <c r="H27" s="114">
        <v>0</v>
      </c>
      <c r="I27" s="35">
        <v>0</v>
      </c>
      <c r="J27" s="124">
        <v>0</v>
      </c>
      <c r="K27" s="36">
        <v>0</v>
      </c>
      <c r="L27" s="133">
        <f t="shared" si="0"/>
        <v>0</v>
      </c>
      <c r="M27" s="41">
        <f>IF(ISBLANK(L27),"  ",IF(L84&gt;0,L27/L84,IF(L27&gt;0,1,0)))</f>
        <v>0</v>
      </c>
    </row>
    <row r="28" spans="1:13" ht="15" customHeight="1" x14ac:dyDescent="0.2">
      <c r="A28" s="172" t="s">
        <v>27</v>
      </c>
      <c r="B28" s="114">
        <v>0</v>
      </c>
      <c r="C28" s="35">
        <v>0</v>
      </c>
      <c r="D28" s="124">
        <v>0</v>
      </c>
      <c r="E28" s="36">
        <v>0</v>
      </c>
      <c r="F28" s="133">
        <f t="shared" si="1"/>
        <v>0</v>
      </c>
      <c r="G28" s="41">
        <f>IF(ISBLANK(F28),"  ",IF(F84&gt;0,F28/F84,IF(F28&gt;0,1,0)))</f>
        <v>0</v>
      </c>
      <c r="H28" s="114">
        <v>0</v>
      </c>
      <c r="I28" s="35">
        <v>0</v>
      </c>
      <c r="J28" s="124">
        <v>0</v>
      </c>
      <c r="K28" s="36">
        <v>0</v>
      </c>
      <c r="L28" s="133">
        <f t="shared" si="0"/>
        <v>0</v>
      </c>
      <c r="M28" s="41">
        <f>IF(ISBLANK(L28),"  ",IF(L84&gt;0,L28/L84,IF(L28&gt;0,1,0)))</f>
        <v>0</v>
      </c>
    </row>
    <row r="29" spans="1:13" ht="15" customHeight="1" x14ac:dyDescent="0.2">
      <c r="A29" s="172" t="s">
        <v>28</v>
      </c>
      <c r="B29" s="114">
        <v>0</v>
      </c>
      <c r="C29" s="35">
        <v>0</v>
      </c>
      <c r="D29" s="124">
        <v>0</v>
      </c>
      <c r="E29" s="36">
        <v>0</v>
      </c>
      <c r="F29" s="133">
        <f t="shared" si="1"/>
        <v>0</v>
      </c>
      <c r="G29" s="41">
        <f>IF(ISBLANK(F29),"  ",IF(F84&gt;0,F29/F84,IF(F29&gt;0,1,0)))</f>
        <v>0</v>
      </c>
      <c r="H29" s="114">
        <v>0</v>
      </c>
      <c r="I29" s="35">
        <v>0</v>
      </c>
      <c r="J29" s="124">
        <v>0</v>
      </c>
      <c r="K29" s="36">
        <v>0</v>
      </c>
      <c r="L29" s="133">
        <f t="shared" si="0"/>
        <v>0</v>
      </c>
      <c r="M29" s="41">
        <f>IF(ISBLANK(L29),"  ",IF(L84&gt;0,L29/L84,IF(L29&gt;0,1,0)))</f>
        <v>0</v>
      </c>
    </row>
    <row r="30" spans="1:13" ht="15" customHeight="1" x14ac:dyDescent="0.2">
      <c r="A30" s="172" t="s">
        <v>71</v>
      </c>
      <c r="B30" s="114">
        <v>0</v>
      </c>
      <c r="C30" s="35">
        <v>0</v>
      </c>
      <c r="D30" s="124">
        <v>0</v>
      </c>
      <c r="E30" s="36">
        <v>0</v>
      </c>
      <c r="F30" s="133">
        <f t="shared" si="1"/>
        <v>0</v>
      </c>
      <c r="G30" s="41">
        <f>IF(ISBLANK(F30),"  ",IF(F84&gt;0,F30/F84,IF(F30&gt;0,1,0)))</f>
        <v>0</v>
      </c>
      <c r="H30" s="114">
        <v>0</v>
      </c>
      <c r="I30" s="35">
        <v>0</v>
      </c>
      <c r="J30" s="124">
        <v>0</v>
      </c>
      <c r="K30" s="36">
        <v>0</v>
      </c>
      <c r="L30" s="133">
        <f t="shared" si="0"/>
        <v>0</v>
      </c>
      <c r="M30" s="41">
        <f>IF(ISBLANK(L30),"  ",IF(L84&gt;0,L30/L84,IF(L30&gt;0,1,0)))</f>
        <v>0</v>
      </c>
    </row>
    <row r="31" spans="1:13" ht="15" customHeight="1" x14ac:dyDescent="0.2">
      <c r="A31" s="172" t="s">
        <v>182</v>
      </c>
      <c r="B31" s="114">
        <v>0</v>
      </c>
      <c r="C31" s="35">
        <v>0</v>
      </c>
      <c r="D31" s="124">
        <v>0</v>
      </c>
      <c r="E31" s="36">
        <v>0</v>
      </c>
      <c r="F31" s="133">
        <f t="shared" si="1"/>
        <v>0</v>
      </c>
      <c r="G31" s="41">
        <f>IF(ISBLANK(F31),"  ",IF(F84&gt;0,F31/F84,IF(F31&gt;0,1,0)))</f>
        <v>0</v>
      </c>
      <c r="H31" s="114">
        <v>0</v>
      </c>
      <c r="I31" s="35">
        <v>0</v>
      </c>
      <c r="J31" s="124">
        <v>0</v>
      </c>
      <c r="K31" s="36">
        <v>0</v>
      </c>
      <c r="L31" s="133">
        <f t="shared" si="0"/>
        <v>0</v>
      </c>
      <c r="M31" s="41">
        <f>IF(ISBLANK(L31),"  ",IF(L84&gt;0,L31/L84,IF(L31&gt;0,1,0)))</f>
        <v>0</v>
      </c>
    </row>
    <row r="32" spans="1:13" ht="15" customHeight="1" x14ac:dyDescent="0.2">
      <c r="A32" s="173" t="s">
        <v>183</v>
      </c>
      <c r="B32" s="114">
        <v>0</v>
      </c>
      <c r="C32" s="35">
        <v>0</v>
      </c>
      <c r="D32" s="124">
        <v>0</v>
      </c>
      <c r="E32" s="36">
        <v>0</v>
      </c>
      <c r="F32" s="133">
        <f t="shared" si="1"/>
        <v>0</v>
      </c>
      <c r="G32" s="41">
        <f>IF(ISBLANK(F32),"  ",IF(F84&gt;0,F32/F84,IF(F32&gt;0,1,0)))</f>
        <v>0</v>
      </c>
      <c r="H32" s="114">
        <v>0</v>
      </c>
      <c r="I32" s="35">
        <v>0</v>
      </c>
      <c r="J32" s="124">
        <v>0</v>
      </c>
      <c r="K32" s="36">
        <v>0</v>
      </c>
      <c r="L32" s="133">
        <f t="shared" si="0"/>
        <v>0</v>
      </c>
      <c r="M32" s="41">
        <f>IF(ISBLANK(L32),"  ",IF(L84&gt;0,L32/L84,IF(L32&gt;0,1,0)))</f>
        <v>0</v>
      </c>
    </row>
    <row r="33" spans="1:13" ht="15" customHeight="1" x14ac:dyDescent="0.2">
      <c r="A33" s="172" t="s">
        <v>175</v>
      </c>
      <c r="B33" s="114">
        <v>0</v>
      </c>
      <c r="C33" s="35">
        <v>0</v>
      </c>
      <c r="D33" s="124">
        <v>0</v>
      </c>
      <c r="E33" s="36">
        <v>0</v>
      </c>
      <c r="F33" s="133">
        <f t="shared" si="1"/>
        <v>0</v>
      </c>
      <c r="G33" s="41">
        <f>IF(ISBLANK(F33),"  ",IF(F84&gt;0,F33/F84,IF(F33&gt;0,1,0)))</f>
        <v>0</v>
      </c>
      <c r="H33" s="114">
        <v>0</v>
      </c>
      <c r="I33" s="35">
        <v>0</v>
      </c>
      <c r="J33" s="124">
        <v>0</v>
      </c>
      <c r="K33" s="36">
        <v>0</v>
      </c>
      <c r="L33" s="133">
        <f t="shared" si="0"/>
        <v>0</v>
      </c>
      <c r="M33" s="41">
        <f>IF(ISBLANK(L33),"  ",IF(L84&gt;0,L33/L84,IF(L33&gt;0,1,0)))</f>
        <v>0</v>
      </c>
    </row>
    <row r="34" spans="1:13" ht="15" customHeight="1" x14ac:dyDescent="0.2">
      <c r="A34" s="171" t="s">
        <v>184</v>
      </c>
      <c r="B34" s="114">
        <v>0</v>
      </c>
      <c r="C34" s="35">
        <v>0</v>
      </c>
      <c r="D34" s="124">
        <v>0</v>
      </c>
      <c r="E34" s="36">
        <v>0</v>
      </c>
      <c r="F34" s="133">
        <f t="shared" si="1"/>
        <v>0</v>
      </c>
      <c r="G34" s="41">
        <f>IF(ISBLANK(F34),"  ",IF(F84&gt;0,F34/F84,IF(F34&gt;0,1,0)))</f>
        <v>0</v>
      </c>
      <c r="H34" s="114">
        <v>0</v>
      </c>
      <c r="I34" s="35">
        <v>0</v>
      </c>
      <c r="J34" s="124">
        <v>0</v>
      </c>
      <c r="K34" s="36">
        <v>0</v>
      </c>
      <c r="L34" s="133">
        <f t="shared" si="0"/>
        <v>0</v>
      </c>
      <c r="M34" s="41">
        <f>IF(ISBLANK(L34),"  ",IF(L84&gt;0,L34/L84,IF(L34&gt;0,1,0)))</f>
        <v>0</v>
      </c>
    </row>
    <row r="35" spans="1:13" ht="15" customHeight="1" x14ac:dyDescent="0.2">
      <c r="A35" s="171" t="s">
        <v>185</v>
      </c>
      <c r="B35" s="114">
        <v>0</v>
      </c>
      <c r="C35" s="35">
        <v>0</v>
      </c>
      <c r="D35" s="124">
        <v>0</v>
      </c>
      <c r="E35" s="36">
        <v>0</v>
      </c>
      <c r="F35" s="133">
        <f t="shared" ref="F35" si="2">D35+B35</f>
        <v>0</v>
      </c>
      <c r="G35" s="41">
        <f>IF(ISBLANK(F35),"  ",IF(F85&gt;0,F35/F85,IF(F35&gt;0,1,0)))</f>
        <v>0</v>
      </c>
      <c r="H35" s="114">
        <v>0</v>
      </c>
      <c r="I35" s="35">
        <v>0</v>
      </c>
      <c r="J35" s="124">
        <v>0</v>
      </c>
      <c r="K35" s="36">
        <v>0</v>
      </c>
      <c r="L35" s="133">
        <f t="shared" ref="L35" si="3">J35+H35</f>
        <v>0</v>
      </c>
      <c r="M35" s="41">
        <f>IF(ISBLANK(L35),"  ",IF(L85&gt;0,L35/L85,IF(L35&gt;0,1,0)))</f>
        <v>0</v>
      </c>
    </row>
    <row r="36" spans="1:13" ht="15" customHeight="1" x14ac:dyDescent="0.2">
      <c r="A36" s="218" t="s">
        <v>193</v>
      </c>
      <c r="B36" s="114">
        <v>0</v>
      </c>
      <c r="C36" s="35">
        <v>0</v>
      </c>
      <c r="D36" s="124">
        <v>0</v>
      </c>
      <c r="E36" s="36">
        <v>0</v>
      </c>
      <c r="F36" s="133">
        <f t="shared" ref="F36:F37" si="4">D36+B36</f>
        <v>0</v>
      </c>
      <c r="G36" s="41">
        <f t="shared" ref="G36:G37" si="5">IF(ISBLANK(F36),"  ",IF(F86&gt;0,F36/F86,IF(F36&gt;0,1,0)))</f>
        <v>0</v>
      </c>
      <c r="H36" s="114">
        <v>0</v>
      </c>
      <c r="I36" s="35">
        <v>0</v>
      </c>
      <c r="J36" s="124">
        <v>0</v>
      </c>
      <c r="K36" s="36">
        <v>0</v>
      </c>
      <c r="L36" s="133">
        <f t="shared" ref="L36:L37" si="6">J36+H36</f>
        <v>0</v>
      </c>
      <c r="M36" s="41">
        <f t="shared" ref="M36:M37" si="7">IF(ISBLANK(L36),"  ",IF(L86&gt;0,L36/L86,IF(L36&gt;0,1,0)))</f>
        <v>0</v>
      </c>
    </row>
    <row r="37" spans="1:13" ht="15" customHeight="1" x14ac:dyDescent="0.2">
      <c r="A37" s="218" t="s">
        <v>194</v>
      </c>
      <c r="B37" s="114">
        <v>0</v>
      </c>
      <c r="C37" s="35">
        <v>0</v>
      </c>
      <c r="D37" s="124">
        <v>0</v>
      </c>
      <c r="E37" s="36">
        <v>0</v>
      </c>
      <c r="F37" s="133">
        <f t="shared" si="4"/>
        <v>0</v>
      </c>
      <c r="G37" s="41">
        <f t="shared" si="5"/>
        <v>0</v>
      </c>
      <c r="H37" s="114">
        <v>0</v>
      </c>
      <c r="I37" s="35">
        <v>0</v>
      </c>
      <c r="J37" s="124">
        <v>0</v>
      </c>
      <c r="K37" s="36">
        <v>0</v>
      </c>
      <c r="L37" s="133">
        <f t="shared" si="6"/>
        <v>0</v>
      </c>
      <c r="M37" s="41">
        <f t="shared" si="7"/>
        <v>0</v>
      </c>
    </row>
    <row r="38" spans="1:13" ht="15" customHeight="1" x14ac:dyDescent="0.2">
      <c r="A38" s="171" t="s">
        <v>187</v>
      </c>
      <c r="B38" s="114">
        <v>0</v>
      </c>
      <c r="C38" s="35">
        <v>0</v>
      </c>
      <c r="D38" s="124">
        <v>0</v>
      </c>
      <c r="E38" s="36">
        <v>0</v>
      </c>
      <c r="F38" s="133">
        <f t="shared" ref="F38:F41" si="8">D38+B38</f>
        <v>0</v>
      </c>
      <c r="G38" s="41">
        <f>IF(ISBLANK(F38),"  ",IF(F86&gt;0,F38/F86,IF(F38&gt;0,1,0)))</f>
        <v>0</v>
      </c>
      <c r="H38" s="114">
        <v>0</v>
      </c>
      <c r="I38" s="35">
        <v>0</v>
      </c>
      <c r="J38" s="124">
        <v>0</v>
      </c>
      <c r="K38" s="36">
        <v>0</v>
      </c>
      <c r="L38" s="133">
        <f t="shared" ref="L38" si="9">J38+H38</f>
        <v>0</v>
      </c>
      <c r="M38" s="41">
        <f>IF(ISBLANK(L38),"  ",IF(L86&gt;0,L38/L86,IF(L38&gt;0,1,0)))</f>
        <v>0</v>
      </c>
    </row>
    <row r="39" spans="1:13" ht="15" customHeight="1" x14ac:dyDescent="0.2">
      <c r="A39" s="171" t="s">
        <v>192</v>
      </c>
      <c r="B39" s="114">
        <v>0</v>
      </c>
      <c r="C39" s="35">
        <v>0</v>
      </c>
      <c r="D39" s="124">
        <v>0</v>
      </c>
      <c r="E39" s="36">
        <v>0</v>
      </c>
      <c r="F39" s="133">
        <f t="shared" ref="F39" si="10">D39+B39</f>
        <v>0</v>
      </c>
      <c r="G39" s="41">
        <f>IF(ISBLANK(F39),"  ",IF(F87&gt;0,F39/F87,IF(F39&gt;0,1,0)))</f>
        <v>0</v>
      </c>
      <c r="H39" s="114">
        <v>500000</v>
      </c>
      <c r="I39" s="35">
        <v>1</v>
      </c>
      <c r="J39" s="124">
        <v>0</v>
      </c>
      <c r="K39" s="36">
        <v>0</v>
      </c>
      <c r="L39" s="133">
        <f t="shared" ref="L39" si="11">J39+H39</f>
        <v>500000</v>
      </c>
      <c r="M39" s="41">
        <f>IF(ISBLANK(L39),"  ",IF(L87&gt;0,L39/L87,IF(L39&gt;0,1,0)))</f>
        <v>1</v>
      </c>
    </row>
    <row r="40" spans="1:13" ht="15" customHeight="1" x14ac:dyDescent="0.2">
      <c r="A40" s="171" t="s">
        <v>188</v>
      </c>
      <c r="B40" s="114">
        <v>0</v>
      </c>
      <c r="C40" s="35">
        <v>0</v>
      </c>
      <c r="D40" s="124">
        <v>0</v>
      </c>
      <c r="E40" s="36">
        <v>0</v>
      </c>
      <c r="F40" s="133">
        <f t="shared" si="8"/>
        <v>0</v>
      </c>
      <c r="G40" s="41">
        <f t="shared" ref="G40:G41" si="12">IF(ISBLANK(F40),"  ",IF(F87&gt;0,F40/F87,IF(F40&gt;0,1,0)))</f>
        <v>0</v>
      </c>
      <c r="H40" s="114">
        <v>0</v>
      </c>
      <c r="I40" s="35">
        <v>0</v>
      </c>
      <c r="J40" s="124">
        <v>0</v>
      </c>
      <c r="K40" s="36">
        <v>0</v>
      </c>
      <c r="L40" s="133">
        <f t="shared" ref="L40:L41" si="13">J40+H40</f>
        <v>0</v>
      </c>
      <c r="M40" s="41">
        <f t="shared" ref="M40:M41" si="14">IF(ISBLANK(L40),"  ",IF(L87&gt;0,L40/L87,IF(L40&gt;0,1,0)))</f>
        <v>0</v>
      </c>
    </row>
    <row r="41" spans="1:13" ht="15" customHeight="1" x14ac:dyDescent="0.2">
      <c r="A41" s="171" t="s">
        <v>189</v>
      </c>
      <c r="B41" s="114">
        <v>0</v>
      </c>
      <c r="C41" s="35">
        <v>0</v>
      </c>
      <c r="D41" s="124">
        <v>0</v>
      </c>
      <c r="E41" s="36">
        <v>0</v>
      </c>
      <c r="F41" s="133">
        <f t="shared" si="8"/>
        <v>0</v>
      </c>
      <c r="G41" s="41">
        <f t="shared" si="12"/>
        <v>0</v>
      </c>
      <c r="H41" s="114">
        <v>0</v>
      </c>
      <c r="I41" s="35">
        <v>0</v>
      </c>
      <c r="J41" s="124">
        <v>0</v>
      </c>
      <c r="K41" s="36">
        <v>0</v>
      </c>
      <c r="L41" s="133">
        <f t="shared" si="13"/>
        <v>0</v>
      </c>
      <c r="M41" s="41">
        <f t="shared" si="14"/>
        <v>0</v>
      </c>
    </row>
    <row r="42" spans="1:13" ht="15" customHeight="1" x14ac:dyDescent="0.25">
      <c r="A42" s="47" t="s">
        <v>29</v>
      </c>
      <c r="B42" s="143"/>
      <c r="C42" s="164" t="s">
        <v>4</v>
      </c>
      <c r="D42" s="124"/>
      <c r="E42" s="162"/>
      <c r="F42" s="133"/>
      <c r="G42" s="50" t="s">
        <v>4</v>
      </c>
      <c r="H42" s="143" t="s">
        <v>4</v>
      </c>
      <c r="I42" s="164" t="s">
        <v>4</v>
      </c>
      <c r="J42" s="124"/>
      <c r="K42" s="162" t="s">
        <v>4</v>
      </c>
      <c r="L42" s="133"/>
      <c r="M42" s="50" t="s">
        <v>4</v>
      </c>
    </row>
    <row r="43" spans="1:13" ht="15" customHeight="1" x14ac:dyDescent="0.2">
      <c r="A43" s="45" t="s">
        <v>30</v>
      </c>
      <c r="B43" s="142">
        <v>0</v>
      </c>
      <c r="C43" s="35">
        <v>0</v>
      </c>
      <c r="D43" s="127">
        <v>0</v>
      </c>
      <c r="E43" s="36">
        <v>0</v>
      </c>
      <c r="F43" s="132">
        <f t="shared" si="1"/>
        <v>0</v>
      </c>
      <c r="G43" s="37">
        <f>IF(ISBLANK(F43),"  ",IF(F84&gt;0,F43/F84,IF(F43&gt;0,1,0)))</f>
        <v>0</v>
      </c>
      <c r="H43" s="142">
        <v>0</v>
      </c>
      <c r="I43" s="35">
        <v>0</v>
      </c>
      <c r="J43" s="127">
        <v>0</v>
      </c>
      <c r="K43" s="36">
        <v>0</v>
      </c>
      <c r="L43" s="132">
        <f>J43+H43</f>
        <v>0</v>
      </c>
      <c r="M43" s="37">
        <f>IF(ISBLANK(L43),"  ",IF(L84&gt;0,L43/L84,IF(L43&gt;0,1,0)))</f>
        <v>0</v>
      </c>
    </row>
    <row r="44" spans="1:13" ht="15" customHeight="1" x14ac:dyDescent="0.25">
      <c r="A44" s="47" t="s">
        <v>31</v>
      </c>
      <c r="B44" s="143"/>
      <c r="C44" s="164" t="s">
        <v>4</v>
      </c>
      <c r="D44" s="124"/>
      <c r="E44" s="162"/>
      <c r="F44" s="133"/>
      <c r="G44" s="50" t="s">
        <v>4</v>
      </c>
      <c r="H44" s="143"/>
      <c r="I44" s="164" t="s">
        <v>4</v>
      </c>
      <c r="J44" s="124"/>
      <c r="K44" s="162" t="s">
        <v>4</v>
      </c>
      <c r="L44" s="133"/>
      <c r="M44" s="50" t="s">
        <v>4</v>
      </c>
    </row>
    <row r="45" spans="1:13" ht="15" customHeight="1" x14ac:dyDescent="0.2">
      <c r="A45" s="45" t="s">
        <v>30</v>
      </c>
      <c r="B45" s="142">
        <v>0</v>
      </c>
      <c r="C45" s="35">
        <v>0</v>
      </c>
      <c r="D45" s="127">
        <v>0</v>
      </c>
      <c r="E45" s="36">
        <v>0</v>
      </c>
      <c r="F45" s="132">
        <f t="shared" si="1"/>
        <v>0</v>
      </c>
      <c r="G45" s="37">
        <f>IF(ISBLANK(F45),"  ",IF(F84&gt;0,F45/F84,IF(F45&gt;0,1,0)))</f>
        <v>0</v>
      </c>
      <c r="H45" s="142">
        <v>0</v>
      </c>
      <c r="I45" s="35">
        <v>0</v>
      </c>
      <c r="J45" s="127">
        <v>0</v>
      </c>
      <c r="K45" s="36">
        <v>0</v>
      </c>
      <c r="L45" s="132">
        <f>J45+H45</f>
        <v>0</v>
      </c>
      <c r="M45" s="37">
        <f>IF(ISBLANK(L45),"  ",IF(L84&gt;0,L45/L84,IF(L45&gt;0,1,0)))</f>
        <v>0</v>
      </c>
    </row>
    <row r="46" spans="1:13" ht="15" customHeight="1" x14ac:dyDescent="0.2">
      <c r="A46" s="46" t="s">
        <v>101</v>
      </c>
      <c r="B46" s="114"/>
      <c r="C46" s="35" t="s">
        <v>10</v>
      </c>
      <c r="D46" s="124"/>
      <c r="E46" s="36"/>
      <c r="F46" s="133">
        <f t="shared" si="1"/>
        <v>0</v>
      </c>
      <c r="G46" s="41">
        <f>IF(ISBLANK(F46),"  ",IF(F84&gt;0,F46/F84,IF(F46&gt;0,1,0)))</f>
        <v>0</v>
      </c>
      <c r="H46" s="114"/>
      <c r="I46" s="35" t="s">
        <v>10</v>
      </c>
      <c r="J46" s="124"/>
      <c r="K46" s="36" t="s">
        <v>10</v>
      </c>
      <c r="L46" s="133">
        <f>J46+H46</f>
        <v>0</v>
      </c>
      <c r="M46" s="41">
        <f>IF(ISBLANK(L46),"  ",IF(L84&gt;0,L46/L84,IF(L46&gt;0,1,0)))</f>
        <v>0</v>
      </c>
    </row>
    <row r="47" spans="1:13" s="55" customFormat="1" ht="15" customHeight="1" x14ac:dyDescent="0.25">
      <c r="A47" s="47" t="s">
        <v>33</v>
      </c>
      <c r="B47" s="115">
        <v>39709351</v>
      </c>
      <c r="C47" s="111">
        <v>1</v>
      </c>
      <c r="D47" s="128">
        <v>0</v>
      </c>
      <c r="E47" s="52">
        <v>0</v>
      </c>
      <c r="F47" s="115">
        <f>F46+F45+F43+F34+F29+F28+F26+F27+F25+F24+F23+F22+F21+F20+F19+F18+F17+F16+F14+F13+F30+F31+F32+F33</f>
        <v>39709351</v>
      </c>
      <c r="G47" s="53">
        <f>IF(ISBLANK(F47),"  ",IF(F84&gt;0,F47/F84,IF(F47&gt;0,1,0)))</f>
        <v>0.15408427335297953</v>
      </c>
      <c r="H47" s="115">
        <v>38313687</v>
      </c>
      <c r="I47" s="111">
        <v>1</v>
      </c>
      <c r="J47" s="115">
        <v>0</v>
      </c>
      <c r="K47" s="52">
        <v>0</v>
      </c>
      <c r="L47" s="115">
        <f>L46+L45+L43+L34+L29+L28+L26+L27+L25+L24+L23+L22+L21+L20+L19+L18+L17+L16+L14+L13+L30+L31+L32+L33</f>
        <v>37813687</v>
      </c>
      <c r="M47" s="53">
        <f>IF(ISBLANK(L47),"  ",IF(L84&gt;0,L47/L84,IF(L47&gt;0,1,0)))</f>
        <v>0.14519619013317026</v>
      </c>
    </row>
    <row r="48" spans="1:13" ht="15" customHeight="1" x14ac:dyDescent="0.25">
      <c r="A48" s="56" t="s">
        <v>34</v>
      </c>
      <c r="B48" s="116"/>
      <c r="C48" s="109" t="s">
        <v>4</v>
      </c>
      <c r="D48" s="124"/>
      <c r="E48" s="43" t="s">
        <v>4</v>
      </c>
      <c r="F48" s="133"/>
      <c r="G48" s="50" t="s">
        <v>4</v>
      </c>
      <c r="H48" s="116"/>
      <c r="I48" s="42" t="s">
        <v>4</v>
      </c>
      <c r="J48" s="124"/>
      <c r="K48" s="43" t="s">
        <v>4</v>
      </c>
      <c r="L48" s="133"/>
      <c r="M48" s="50" t="s">
        <v>4</v>
      </c>
    </row>
    <row r="49" spans="1:13" ht="15" customHeight="1" x14ac:dyDescent="0.2">
      <c r="A49" s="7" t="s">
        <v>35</v>
      </c>
      <c r="B49" s="142">
        <v>0</v>
      </c>
      <c r="C49" s="35">
        <v>0</v>
      </c>
      <c r="D49" s="127">
        <v>0</v>
      </c>
      <c r="E49" s="36">
        <v>0</v>
      </c>
      <c r="F49" s="132">
        <f>D49+B49</f>
        <v>0</v>
      </c>
      <c r="G49" s="37">
        <f>IF(ISBLANK(F49),"  ",IF(D84&gt;0,F49/D84,IF(F49&gt;0,1,0)))</f>
        <v>0</v>
      </c>
      <c r="H49" s="142">
        <v>0</v>
      </c>
      <c r="I49" s="35">
        <v>0</v>
      </c>
      <c r="J49" s="127">
        <v>0</v>
      </c>
      <c r="K49" s="36">
        <v>0</v>
      </c>
      <c r="L49" s="132">
        <f>J49+H49</f>
        <v>0</v>
      </c>
      <c r="M49" s="37">
        <f>IF(ISBLANK(L49),"  ",IF(J84&gt;0,L49/J84,IF(L49&gt;0,1,0)))</f>
        <v>0</v>
      </c>
    </row>
    <row r="50" spans="1:13" ht="15" customHeight="1" x14ac:dyDescent="0.2">
      <c r="A50" s="58" t="s">
        <v>36</v>
      </c>
      <c r="B50" s="114">
        <v>0</v>
      </c>
      <c r="C50" s="35">
        <v>0</v>
      </c>
      <c r="D50" s="124">
        <v>0</v>
      </c>
      <c r="E50" s="36">
        <v>0</v>
      </c>
      <c r="F50" s="133">
        <f>D50+B50</f>
        <v>0</v>
      </c>
      <c r="G50" s="41">
        <f>IF(ISBLANK(F50),"  ",IF(D84&gt;0,F50/D84,IF(F50&gt;0,1,0)))</f>
        <v>0</v>
      </c>
      <c r="H50" s="114">
        <v>0</v>
      </c>
      <c r="I50" s="35">
        <v>0</v>
      </c>
      <c r="J50" s="124">
        <v>0</v>
      </c>
      <c r="K50" s="36">
        <v>0</v>
      </c>
      <c r="L50" s="133">
        <f>J50+H50</f>
        <v>0</v>
      </c>
      <c r="M50" s="41">
        <f>IF(ISBLANK(L50),"  ",IF(J84&gt;0,L50/J84,IF(L50&gt;0,1,0)))</f>
        <v>0</v>
      </c>
    </row>
    <row r="51" spans="1:13" ht="15" customHeight="1" x14ac:dyDescent="0.2">
      <c r="A51" s="7" t="s">
        <v>37</v>
      </c>
      <c r="B51" s="114">
        <v>0</v>
      </c>
      <c r="C51" s="35">
        <v>0</v>
      </c>
      <c r="D51" s="124">
        <v>0</v>
      </c>
      <c r="E51" s="36">
        <v>0</v>
      </c>
      <c r="F51" s="133">
        <f>D51+B51</f>
        <v>0</v>
      </c>
      <c r="G51" s="41">
        <f>IF(ISBLANK(F51),"  ",IF(D84&gt;0,F51/D84,IF(F51&gt;0,1,0)))</f>
        <v>0</v>
      </c>
      <c r="H51" s="114">
        <v>0</v>
      </c>
      <c r="I51" s="35">
        <v>0</v>
      </c>
      <c r="J51" s="124">
        <v>0</v>
      </c>
      <c r="K51" s="36">
        <v>0</v>
      </c>
      <c r="L51" s="133">
        <f>J51+H51</f>
        <v>0</v>
      </c>
      <c r="M51" s="41">
        <f>IF(ISBLANK(L51),"  ",IF(J84&gt;0,L51/J84,IF(L51&gt;0,1,0)))</f>
        <v>0</v>
      </c>
    </row>
    <row r="52" spans="1:13" ht="15" customHeight="1" x14ac:dyDescent="0.2">
      <c r="A52" s="25" t="s">
        <v>38</v>
      </c>
      <c r="B52" s="114">
        <v>0</v>
      </c>
      <c r="C52" s="35">
        <v>0</v>
      </c>
      <c r="D52" s="124">
        <v>1983137</v>
      </c>
      <c r="E52" s="36">
        <v>1</v>
      </c>
      <c r="F52" s="133">
        <f>D52+B52</f>
        <v>1983137</v>
      </c>
      <c r="G52" s="41">
        <f>IF(ISBLANK(F52),"  ",IF(D84&gt;0,F52/D84,IF(F52&gt;0,1,0)))</f>
        <v>1.6119382613560499E-2</v>
      </c>
      <c r="H52" s="114">
        <v>0</v>
      </c>
      <c r="I52" s="35">
        <v>0</v>
      </c>
      <c r="J52" s="124">
        <v>1990000</v>
      </c>
      <c r="K52" s="36">
        <v>1</v>
      </c>
      <c r="L52" s="133">
        <f>J52+H52</f>
        <v>1990000</v>
      </c>
      <c r="M52" s="41">
        <f>IF(ISBLANK(L52),"  ",IF(J84&gt;0,L52/J84,IF(L52&gt;0,1,0)))</f>
        <v>1.6685904368470381E-2</v>
      </c>
    </row>
    <row r="53" spans="1:13" ht="15" customHeight="1" x14ac:dyDescent="0.2">
      <c r="A53" s="58" t="s">
        <v>39</v>
      </c>
      <c r="B53" s="114">
        <v>0</v>
      </c>
      <c r="C53" s="35">
        <v>0</v>
      </c>
      <c r="D53" s="124">
        <v>2195876</v>
      </c>
      <c r="E53" s="36">
        <v>1</v>
      </c>
      <c r="F53" s="133">
        <f>D53+B53</f>
        <v>2195876</v>
      </c>
      <c r="G53" s="41">
        <f>IF(ISBLANK(F53),"  ",IF(F84&gt;0,F53/F84,IF(F53&gt;0,1,0)))</f>
        <v>8.5206619930214243E-3</v>
      </c>
      <c r="H53" s="114">
        <v>0</v>
      </c>
      <c r="I53" s="35">
        <v>0</v>
      </c>
      <c r="J53" s="124">
        <v>3600000</v>
      </c>
      <c r="K53" s="36">
        <v>1</v>
      </c>
      <c r="L53" s="133">
        <f>J53+H53</f>
        <v>3600000</v>
      </c>
      <c r="M53" s="41">
        <f>IF(ISBLANK(L53),"  ",IF(L84&gt;0,L53/L84,IF(L53&gt;0,1,0)))</f>
        <v>1.3823203341145044E-2</v>
      </c>
    </row>
    <row r="54" spans="1:13" s="55" customFormat="1" ht="15" customHeight="1" x14ac:dyDescent="0.25">
      <c r="A54" s="56" t="s">
        <v>40</v>
      </c>
      <c r="B54" s="115">
        <v>0</v>
      </c>
      <c r="C54" s="111">
        <v>0</v>
      </c>
      <c r="D54" s="128">
        <v>4179013</v>
      </c>
      <c r="E54" s="52">
        <v>1</v>
      </c>
      <c r="F54" s="134">
        <f>F53+F52+F51+F50+F49</f>
        <v>4179013</v>
      </c>
      <c r="G54" s="53">
        <f>IF(ISBLANK(F54),"  ",IF(F84&gt;0,F54/F84,IF(F54&gt;0,1,0)))</f>
        <v>1.621583242288838E-2</v>
      </c>
      <c r="H54" s="115">
        <v>0</v>
      </c>
      <c r="I54" s="111">
        <v>0</v>
      </c>
      <c r="J54" s="128">
        <v>5590000</v>
      </c>
      <c r="K54" s="52">
        <v>1</v>
      </c>
      <c r="L54" s="134">
        <f>L53+L52+L51+L50+L49</f>
        <v>5590000</v>
      </c>
      <c r="M54" s="53">
        <f>IF(ISBLANK(L54),"  ",IF(L84&gt;0,L54/L84,IF(L54&gt;0,1,0)))</f>
        <v>2.1464362965833553E-2</v>
      </c>
    </row>
    <row r="55" spans="1:13" s="55" customFormat="1" ht="15" customHeight="1" x14ac:dyDescent="0.25">
      <c r="A55" s="60" t="s">
        <v>82</v>
      </c>
      <c r="B55" s="144">
        <v>0</v>
      </c>
      <c r="C55" s="111">
        <v>0</v>
      </c>
      <c r="D55" s="129">
        <v>0</v>
      </c>
      <c r="E55" s="52">
        <v>0</v>
      </c>
      <c r="F55" s="135">
        <f>D55+B55</f>
        <v>0</v>
      </c>
      <c r="G55" s="53">
        <f>IF(ISBLANK(F55),"  ",IF(F84&gt;0,F55/F84,IF(F55&gt;0,1,0)))</f>
        <v>0</v>
      </c>
      <c r="H55" s="144">
        <v>0</v>
      </c>
      <c r="I55" s="111">
        <v>0</v>
      </c>
      <c r="J55" s="144">
        <v>0</v>
      </c>
      <c r="K55" s="52">
        <v>0</v>
      </c>
      <c r="L55" s="135">
        <f>J55+H55</f>
        <v>0</v>
      </c>
      <c r="M55" s="53">
        <f>IF(ISBLANK(L55),"  ",IF(L84&gt;0,L55/L84,IF(L55&gt;0,1,0)))</f>
        <v>0</v>
      </c>
    </row>
    <row r="56" spans="1:13" ht="15" customHeight="1" x14ac:dyDescent="0.25">
      <c r="A56" s="9" t="s">
        <v>42</v>
      </c>
      <c r="B56" s="119"/>
      <c r="C56" s="109" t="s">
        <v>4</v>
      </c>
      <c r="D56" s="127"/>
      <c r="E56" s="43" t="s">
        <v>4</v>
      </c>
      <c r="F56" s="132"/>
      <c r="G56" s="63" t="s">
        <v>4</v>
      </c>
      <c r="H56" s="119"/>
      <c r="I56" s="42" t="s">
        <v>4</v>
      </c>
      <c r="J56" s="127"/>
      <c r="K56" s="43" t="s">
        <v>4</v>
      </c>
      <c r="L56" s="132"/>
      <c r="M56" s="63" t="s">
        <v>4</v>
      </c>
    </row>
    <row r="57" spans="1:13" ht="15" customHeight="1" x14ac:dyDescent="0.2">
      <c r="A57" s="7" t="s">
        <v>43</v>
      </c>
      <c r="B57" s="119">
        <v>76289586</v>
      </c>
      <c r="C57" s="35">
        <v>1</v>
      </c>
      <c r="D57" s="127">
        <v>0</v>
      </c>
      <c r="E57" s="36">
        <v>0</v>
      </c>
      <c r="F57" s="136">
        <f t="shared" ref="F57:F62" si="15">D57+B57</f>
        <v>76289586</v>
      </c>
      <c r="G57" s="37">
        <f>IF(ISBLANK(F57),"  ",IF(F84&gt;0,F57/F84,IF(F57&gt;0,1,0)))</f>
        <v>0.29602663169210802</v>
      </c>
      <c r="H57" s="119">
        <v>74026000</v>
      </c>
      <c r="I57" s="35">
        <v>1</v>
      </c>
      <c r="J57" s="127">
        <v>0</v>
      </c>
      <c r="K57" s="36">
        <v>0</v>
      </c>
      <c r="L57" s="136">
        <f t="shared" ref="L57:L73" si="16">J57+H57</f>
        <v>74026000</v>
      </c>
      <c r="M57" s="37">
        <f>IF(ISBLANK(L57),"  ",IF(L84&gt;0,L57/L84,IF(L57&gt;0,1,0)))</f>
        <v>0.2842434584810008</v>
      </c>
    </row>
    <row r="58" spans="1:13" ht="15" customHeight="1" x14ac:dyDescent="0.2">
      <c r="A58" s="25" t="s">
        <v>44</v>
      </c>
      <c r="B58" s="116">
        <v>8373135</v>
      </c>
      <c r="C58" s="35">
        <v>1</v>
      </c>
      <c r="D58" s="124">
        <v>0</v>
      </c>
      <c r="E58" s="36">
        <v>0</v>
      </c>
      <c r="F58" s="137">
        <f t="shared" si="15"/>
        <v>8373135</v>
      </c>
      <c r="G58" s="41">
        <f>IF(ISBLANK(F58),"  ",IF(F84&gt;0,F58/F84,IF(F58&gt;0,1,0)))</f>
        <v>3.2490292328408998E-2</v>
      </c>
      <c r="H58" s="116">
        <v>9943000</v>
      </c>
      <c r="I58" s="35">
        <v>1</v>
      </c>
      <c r="J58" s="124">
        <v>0</v>
      </c>
      <c r="K58" s="36">
        <v>0</v>
      </c>
      <c r="L58" s="137">
        <f t="shared" si="16"/>
        <v>9943000</v>
      </c>
      <c r="M58" s="41">
        <f>IF(ISBLANK(L58),"  ",IF(L84&gt;0,L58/L84,IF(L58&gt;0,1,0)))</f>
        <v>3.8178919672501435E-2</v>
      </c>
    </row>
    <row r="59" spans="1:13" ht="15" customHeight="1" x14ac:dyDescent="0.2">
      <c r="A59" s="64" t="s">
        <v>45</v>
      </c>
      <c r="B59" s="145">
        <v>2038335</v>
      </c>
      <c r="C59" s="35">
        <v>1</v>
      </c>
      <c r="D59" s="123">
        <v>0</v>
      </c>
      <c r="E59" s="36">
        <v>0</v>
      </c>
      <c r="F59" s="138">
        <f t="shared" si="15"/>
        <v>2038335</v>
      </c>
      <c r="G59" s="41">
        <f>IF(ISBLANK(F59),"  ",IF(F84&gt;0,F59/F84,IF(F59&gt;0,1,0)))</f>
        <v>7.9093553386189955E-3</v>
      </c>
      <c r="H59" s="145">
        <v>2139000</v>
      </c>
      <c r="I59" s="35">
        <v>1</v>
      </c>
      <c r="J59" s="123">
        <v>0</v>
      </c>
      <c r="K59" s="36">
        <v>0</v>
      </c>
      <c r="L59" s="138">
        <f t="shared" si="16"/>
        <v>2139000</v>
      </c>
      <c r="M59" s="41">
        <f>IF(ISBLANK(L59),"  ",IF(L84&gt;0,L59/L84,IF(L59&gt;0,1,0)))</f>
        <v>8.2132866518636796E-3</v>
      </c>
    </row>
    <row r="60" spans="1:13" ht="15" customHeight="1" x14ac:dyDescent="0.2">
      <c r="A60" s="64" t="s">
        <v>46</v>
      </c>
      <c r="B60" s="145">
        <v>1173913</v>
      </c>
      <c r="C60" s="35">
        <v>1</v>
      </c>
      <c r="D60" s="123">
        <v>0</v>
      </c>
      <c r="E60" s="36">
        <v>0</v>
      </c>
      <c r="F60" s="138">
        <f t="shared" si="15"/>
        <v>1173913</v>
      </c>
      <c r="G60" s="41">
        <f>IF(ISBLANK(F60),"  ",IF(F84&gt;0,F60/F84,IF(F60&gt;0,1,0)))</f>
        <v>4.5551369395237977E-3</v>
      </c>
      <c r="H60" s="145">
        <v>1232000</v>
      </c>
      <c r="I60" s="35">
        <v>1</v>
      </c>
      <c r="J60" s="123">
        <v>0</v>
      </c>
      <c r="K60" s="36">
        <v>0</v>
      </c>
      <c r="L60" s="138">
        <f t="shared" si="16"/>
        <v>1232000</v>
      </c>
      <c r="M60" s="41">
        <f>IF(ISBLANK(L60),"  ",IF(L84&gt;0,L60/L84,IF(L60&gt;0,1,0)))</f>
        <v>4.7306073656363037E-3</v>
      </c>
    </row>
    <row r="61" spans="1:13" ht="15" customHeight="1" x14ac:dyDescent="0.2">
      <c r="A61" s="64" t="s">
        <v>47</v>
      </c>
      <c r="B61" s="145">
        <v>0</v>
      </c>
      <c r="C61" s="35">
        <v>0</v>
      </c>
      <c r="D61" s="123">
        <v>0</v>
      </c>
      <c r="E61" s="36">
        <v>0</v>
      </c>
      <c r="F61" s="138">
        <f t="shared" si="15"/>
        <v>0</v>
      </c>
      <c r="G61" s="41">
        <f>IF(ISBLANK(F61),"  ",IF(F84&gt;0,F61/F84,IF(F61&gt;0,1,0)))</f>
        <v>0</v>
      </c>
      <c r="H61" s="145">
        <v>0</v>
      </c>
      <c r="I61" s="35">
        <v>0</v>
      </c>
      <c r="J61" s="123">
        <v>0</v>
      </c>
      <c r="K61" s="36">
        <v>0</v>
      </c>
      <c r="L61" s="138">
        <f t="shared" si="16"/>
        <v>0</v>
      </c>
      <c r="M61" s="41">
        <f>IF(ISBLANK(L61),"  ",IF(L84&gt;0,L61/L84,IF(L61&gt;0,1,0)))</f>
        <v>0</v>
      </c>
    </row>
    <row r="62" spans="1:13" ht="15" customHeight="1" x14ac:dyDescent="0.2">
      <c r="A62" s="25" t="s">
        <v>48</v>
      </c>
      <c r="B62" s="116">
        <v>3134142</v>
      </c>
      <c r="C62" s="35">
        <v>0.23016567064916998</v>
      </c>
      <c r="D62" s="124">
        <v>10482754</v>
      </c>
      <c r="E62" s="36">
        <v>0.76983432935083007</v>
      </c>
      <c r="F62" s="137">
        <f t="shared" si="15"/>
        <v>13616896</v>
      </c>
      <c r="G62" s="41">
        <f>IF(ISBLANK(F62),"  ",IF(F84&gt;0,F62/F84,IF(F62&gt;0,1,0)))</f>
        <v>5.2837668525055816E-2</v>
      </c>
      <c r="H62" s="116">
        <v>2045000</v>
      </c>
      <c r="I62" s="35">
        <v>0.16293522428491752</v>
      </c>
      <c r="J62" s="124">
        <v>10506000</v>
      </c>
      <c r="K62" s="36">
        <v>0.83706477571508242</v>
      </c>
      <c r="L62" s="137">
        <f t="shared" si="16"/>
        <v>12551000</v>
      </c>
      <c r="M62" s="41">
        <f>IF(ISBLANK(L62),"  ",IF(L84&gt;0,L62/L84,IF(L62&gt;0,1,0)))</f>
        <v>4.8193062537419847E-2</v>
      </c>
    </row>
    <row r="63" spans="1:13" s="55" customFormat="1" ht="15" customHeight="1" x14ac:dyDescent="0.25">
      <c r="A63" s="60" t="s">
        <v>49</v>
      </c>
      <c r="B63" s="146">
        <v>91009111</v>
      </c>
      <c r="C63" s="111">
        <v>0.89671335727252621</v>
      </c>
      <c r="D63" s="128">
        <v>10482754</v>
      </c>
      <c r="E63" s="52">
        <v>0.10328664272747377</v>
      </c>
      <c r="F63" s="139">
        <f>F62+F60+F59+F58+F57+F61</f>
        <v>101491865</v>
      </c>
      <c r="G63" s="53">
        <f>IF(ISBLANK(F63),"  ",IF(F84&gt;0,F63/F84,IF(F63&gt;0,1,0)))</f>
        <v>0.39381908482371564</v>
      </c>
      <c r="H63" s="146">
        <v>89385000</v>
      </c>
      <c r="I63" s="111">
        <v>0.89482535964200982</v>
      </c>
      <c r="J63" s="128">
        <v>10506000</v>
      </c>
      <c r="K63" s="52">
        <v>0.10517464035799021</v>
      </c>
      <c r="L63" s="149">
        <f t="shared" si="16"/>
        <v>99891000</v>
      </c>
      <c r="M63" s="53">
        <f>IF(ISBLANK(L63),"  ",IF(L84&gt;0,L63/L84,IF(L63&gt;0,1,0)))</f>
        <v>0.38355933470842207</v>
      </c>
    </row>
    <row r="64" spans="1:13" ht="15" customHeight="1" x14ac:dyDescent="0.2">
      <c r="A64" s="34" t="s">
        <v>50</v>
      </c>
      <c r="B64" s="147">
        <v>0</v>
      </c>
      <c r="C64" s="35">
        <v>0</v>
      </c>
      <c r="D64" s="148">
        <v>0</v>
      </c>
      <c r="E64" s="36">
        <v>0</v>
      </c>
      <c r="F64" s="140">
        <f t="shared" ref="F64:F73" si="17">D64+B64</f>
        <v>0</v>
      </c>
      <c r="G64" s="41">
        <f>IF(ISBLANK(F64),"  ",IF(F84&gt;0,F64/F84,IF(F64&gt;0,1,0)))</f>
        <v>0</v>
      </c>
      <c r="H64" s="147">
        <v>0</v>
      </c>
      <c r="I64" s="35">
        <v>0</v>
      </c>
      <c r="J64" s="148">
        <v>0</v>
      </c>
      <c r="K64" s="36">
        <v>0</v>
      </c>
      <c r="L64" s="140">
        <f t="shared" si="16"/>
        <v>0</v>
      </c>
      <c r="M64" s="41">
        <f>IF(ISBLANK(L64),"  ",IF(L84&gt;0,L64/L84,IF(L64&gt;0,1,0)))</f>
        <v>0</v>
      </c>
    </row>
    <row r="65" spans="1:13" ht="15" customHeight="1" x14ac:dyDescent="0.2">
      <c r="A65" s="65" t="s">
        <v>51</v>
      </c>
      <c r="B65" s="114">
        <v>0</v>
      </c>
      <c r="C65" s="35">
        <v>0</v>
      </c>
      <c r="D65" s="124">
        <v>0</v>
      </c>
      <c r="E65" s="36">
        <v>0</v>
      </c>
      <c r="F65" s="133">
        <f t="shared" si="17"/>
        <v>0</v>
      </c>
      <c r="G65" s="41">
        <f>IF(ISBLANK(F65),"  ",IF(F84&gt;0,F65/F84,IF(F65&gt;0,1,0)))</f>
        <v>0</v>
      </c>
      <c r="H65" s="114">
        <v>0</v>
      </c>
      <c r="I65" s="35">
        <v>0</v>
      </c>
      <c r="J65" s="124">
        <v>0</v>
      </c>
      <c r="K65" s="36">
        <v>0</v>
      </c>
      <c r="L65" s="133">
        <f t="shared" si="16"/>
        <v>0</v>
      </c>
      <c r="M65" s="41">
        <f>IF(ISBLANK(L65),"  ",IF(L84&gt;0,L65/L84,IF(L65&gt;0,1,0)))</f>
        <v>0</v>
      </c>
    </row>
    <row r="66" spans="1:13" ht="15" customHeight="1" x14ac:dyDescent="0.2">
      <c r="A66" s="7" t="s">
        <v>52</v>
      </c>
      <c r="B66" s="114">
        <v>0</v>
      </c>
      <c r="C66" s="35">
        <v>0</v>
      </c>
      <c r="D66" s="124">
        <v>979784</v>
      </c>
      <c r="E66" s="36">
        <v>1</v>
      </c>
      <c r="F66" s="133">
        <f t="shared" si="17"/>
        <v>979784</v>
      </c>
      <c r="G66" s="41">
        <f>IF(ISBLANK(F66),"  ",IF(F84&gt;0,F66/F84,IF(F66&gt;0,1,0)))</f>
        <v>3.8018577962373574E-3</v>
      </c>
      <c r="H66" s="114">
        <v>0</v>
      </c>
      <c r="I66" s="35">
        <v>0</v>
      </c>
      <c r="J66" s="124">
        <v>980000</v>
      </c>
      <c r="K66" s="36">
        <v>1</v>
      </c>
      <c r="L66" s="133">
        <f t="shared" si="16"/>
        <v>980000</v>
      </c>
      <c r="M66" s="41">
        <f>IF(ISBLANK(L66),"  ",IF(L84&gt;0,L66/L84,IF(L66&gt;0,1,0)))</f>
        <v>3.7629831317561508E-3</v>
      </c>
    </row>
    <row r="67" spans="1:13" ht="15" customHeight="1" x14ac:dyDescent="0.2">
      <c r="A67" s="58" t="s">
        <v>53</v>
      </c>
      <c r="B67" s="114">
        <v>0</v>
      </c>
      <c r="C67" s="35">
        <v>0</v>
      </c>
      <c r="D67" s="124">
        <v>2133222</v>
      </c>
      <c r="E67" s="36">
        <v>1</v>
      </c>
      <c r="F67" s="133">
        <f t="shared" si="17"/>
        <v>2133222</v>
      </c>
      <c r="G67" s="41">
        <f>IF(ISBLANK(F67),"  ",IF(F84&gt;0,F67/F84,IF(F67&gt;0,1,0)))</f>
        <v>8.2775455526983982E-3</v>
      </c>
      <c r="H67" s="114">
        <v>0</v>
      </c>
      <c r="I67" s="35">
        <v>0</v>
      </c>
      <c r="J67" s="124">
        <v>2100000</v>
      </c>
      <c r="K67" s="36">
        <v>1</v>
      </c>
      <c r="L67" s="133">
        <f t="shared" si="16"/>
        <v>2100000</v>
      </c>
      <c r="M67" s="41">
        <f>IF(ISBLANK(L67),"  ",IF(L84&gt;0,L67/L84,IF(L67&gt;0,1,0)))</f>
        <v>8.063535282334609E-3</v>
      </c>
    </row>
    <row r="68" spans="1:13" ht="15" customHeight="1" x14ac:dyDescent="0.2">
      <c r="A68" s="65" t="s">
        <v>54</v>
      </c>
      <c r="B68" s="114">
        <v>189765</v>
      </c>
      <c r="C68" s="35">
        <v>1</v>
      </c>
      <c r="D68" s="124">
        <v>0</v>
      </c>
      <c r="E68" s="36">
        <v>0</v>
      </c>
      <c r="F68" s="133">
        <f t="shared" si="17"/>
        <v>189765</v>
      </c>
      <c r="G68" s="41">
        <f>IF(ISBLANK(F68),"  ",IF(F84&gt;0,F68/F84,IF(F68&gt;0,1,0)))</f>
        <v>7.3634550544097695E-4</v>
      </c>
      <c r="H68" s="114">
        <v>190000</v>
      </c>
      <c r="I68" s="35">
        <v>1</v>
      </c>
      <c r="J68" s="124">
        <v>0</v>
      </c>
      <c r="K68" s="36">
        <v>0</v>
      </c>
      <c r="L68" s="133">
        <f t="shared" si="16"/>
        <v>190000</v>
      </c>
      <c r="M68" s="41">
        <f>IF(ISBLANK(L68),"  ",IF(L84&gt;0,L68/L84,IF(L68&gt;0,1,0)))</f>
        <v>7.295579541159884E-4</v>
      </c>
    </row>
    <row r="69" spans="1:13" ht="15" customHeight="1" x14ac:dyDescent="0.2">
      <c r="A69" s="65" t="s">
        <v>55</v>
      </c>
      <c r="B69" s="114">
        <v>0</v>
      </c>
      <c r="C69" s="35">
        <v>0</v>
      </c>
      <c r="D69" s="124">
        <v>9786933</v>
      </c>
      <c r="E69" s="36">
        <v>1</v>
      </c>
      <c r="F69" s="133">
        <f t="shared" si="17"/>
        <v>9786933</v>
      </c>
      <c r="G69" s="41">
        <f>IF(ISBLANK(F69),"  ",IF(F84&gt;0,F69/F84,IF(F69&gt;0,1,0)))</f>
        <v>3.797625550866586E-2</v>
      </c>
      <c r="H69" s="114">
        <v>0</v>
      </c>
      <c r="I69" s="35">
        <v>0</v>
      </c>
      <c r="J69" s="124">
        <v>13823000</v>
      </c>
      <c r="K69" s="36">
        <v>1</v>
      </c>
      <c r="L69" s="133">
        <f t="shared" si="16"/>
        <v>13823000</v>
      </c>
      <c r="M69" s="41">
        <f>IF(ISBLANK(L69),"  ",IF(L84&gt;0,L69/L84,IF(L69&gt;0,1,0)))</f>
        <v>5.307726105129109E-2</v>
      </c>
    </row>
    <row r="70" spans="1:13" ht="15" customHeight="1" x14ac:dyDescent="0.2">
      <c r="A70" s="34" t="s">
        <v>56</v>
      </c>
      <c r="B70" s="114">
        <v>0</v>
      </c>
      <c r="C70" s="35">
        <v>0</v>
      </c>
      <c r="D70" s="124">
        <v>51214882</v>
      </c>
      <c r="E70" s="36">
        <v>1</v>
      </c>
      <c r="F70" s="133">
        <f t="shared" si="17"/>
        <v>51214882</v>
      </c>
      <c r="G70" s="41">
        <f>IF(ISBLANK(F70),"  ",IF(F84&gt;0,F70/F84,IF(F70&gt;0,1,0)))</f>
        <v>0.19872920808573757</v>
      </c>
      <c r="H70" s="114">
        <v>0</v>
      </c>
      <c r="I70" s="35">
        <v>0</v>
      </c>
      <c r="J70" s="124">
        <v>52123340</v>
      </c>
      <c r="K70" s="36">
        <v>1</v>
      </c>
      <c r="L70" s="133">
        <f t="shared" si="16"/>
        <v>52123340</v>
      </c>
      <c r="M70" s="41">
        <f>IF(ISBLANK(L70),"  ",IF(L84&gt;0,L70/L84,IF(L70&gt;0,1,0)))</f>
        <v>0.20014209101101085</v>
      </c>
    </row>
    <row r="71" spans="1:13" ht="15" customHeight="1" x14ac:dyDescent="0.2">
      <c r="A71" s="34" t="s">
        <v>57</v>
      </c>
      <c r="B71" s="114">
        <v>0</v>
      </c>
      <c r="C71" s="35">
        <v>0</v>
      </c>
      <c r="D71" s="124">
        <v>114402</v>
      </c>
      <c r="E71" s="36">
        <v>1</v>
      </c>
      <c r="F71" s="133">
        <f t="shared" si="17"/>
        <v>114402</v>
      </c>
      <c r="G71" s="41">
        <f>IF(ISBLANK(F71),"  ",IF(F84&gt;0,F71/F84,IF(F71&gt;0,1,0)))</f>
        <v>4.4391430724031636E-4</v>
      </c>
      <c r="H71" s="114">
        <v>0</v>
      </c>
      <c r="I71" s="35">
        <v>0</v>
      </c>
      <c r="J71" s="124">
        <v>75000</v>
      </c>
      <c r="K71" s="36">
        <v>1</v>
      </c>
      <c r="L71" s="133">
        <f t="shared" si="16"/>
        <v>75000</v>
      </c>
      <c r="M71" s="41">
        <f>IF(ISBLANK(L71),"  ",IF(L84&gt;0,L71/L84,IF(L71&gt;0,1,0)))</f>
        <v>2.8798340294052173E-4</v>
      </c>
    </row>
    <row r="72" spans="1:13" ht="15" customHeight="1" x14ac:dyDescent="0.2">
      <c r="A72" s="7" t="s">
        <v>58</v>
      </c>
      <c r="B72" s="114">
        <v>0</v>
      </c>
      <c r="C72" s="35">
        <v>0</v>
      </c>
      <c r="D72" s="124">
        <v>16752186</v>
      </c>
      <c r="E72" s="36">
        <v>1</v>
      </c>
      <c r="F72" s="133">
        <f t="shared" si="17"/>
        <v>16752186</v>
      </c>
      <c r="G72" s="41">
        <f>IF(ISBLANK(F72),"  ",IF(F84&gt;0,F72/F84,IF(F72&gt;0,1,0)))</f>
        <v>6.5003540523338108E-2</v>
      </c>
      <c r="H72" s="114">
        <v>0</v>
      </c>
      <c r="I72" s="35">
        <v>0</v>
      </c>
      <c r="J72" s="124">
        <v>6700000</v>
      </c>
      <c r="K72" s="36">
        <v>1</v>
      </c>
      <c r="L72" s="133">
        <f t="shared" si="16"/>
        <v>6700000</v>
      </c>
      <c r="M72" s="41">
        <f>IF(ISBLANK(L72),"  ",IF(L84&gt;0,L72/L84,IF(L72&gt;0,1,0)))</f>
        <v>2.5726517329353275E-2</v>
      </c>
    </row>
    <row r="73" spans="1:13" ht="15" customHeight="1" x14ac:dyDescent="0.2">
      <c r="A73" s="58" t="s">
        <v>59</v>
      </c>
      <c r="B73" s="114">
        <v>3775575</v>
      </c>
      <c r="C73" s="35">
        <v>0.60305994732853985</v>
      </c>
      <c r="D73" s="124">
        <v>2485121</v>
      </c>
      <c r="E73" s="36">
        <v>0.39694005267146015</v>
      </c>
      <c r="F73" s="133">
        <f t="shared" si="17"/>
        <v>6260696</v>
      </c>
      <c r="G73" s="41">
        <f>IF(ISBLANK(F73),"  ",IF(F84&gt;0,F73/F84,IF(F73&gt;0,1,0)))</f>
        <v>2.4293391091783533E-2</v>
      </c>
      <c r="H73" s="114">
        <v>13780648</v>
      </c>
      <c r="I73" s="35">
        <v>0.84722403927590217</v>
      </c>
      <c r="J73" s="124">
        <v>2485000</v>
      </c>
      <c r="K73" s="36">
        <v>0.1527759607240978</v>
      </c>
      <c r="L73" s="133">
        <f t="shared" si="16"/>
        <v>16265648</v>
      </c>
      <c r="M73" s="41">
        <f>IF(ISBLANK(L73),"  ",IF(L84&gt;0,L73/L84,IF(L73&gt;0,1,0)))</f>
        <v>6.2456488827635888E-2</v>
      </c>
    </row>
    <row r="74" spans="1:13" ht="15" customHeight="1" x14ac:dyDescent="0.2">
      <c r="A74" s="34" t="s">
        <v>186</v>
      </c>
      <c r="B74" s="114">
        <v>0</v>
      </c>
      <c r="C74" s="35">
        <v>0</v>
      </c>
      <c r="D74" s="124">
        <v>0</v>
      </c>
      <c r="E74" s="36">
        <v>0</v>
      </c>
      <c r="F74" s="133">
        <f t="shared" ref="F74" si="18">D74+B74</f>
        <v>0</v>
      </c>
      <c r="G74" s="41">
        <f>IF(ISBLANK(F74),"  ",IF(F85&gt;0,F74/F85,IF(F74&gt;0,1,0)))</f>
        <v>0</v>
      </c>
      <c r="H74" s="114">
        <v>0</v>
      </c>
      <c r="I74" s="35">
        <v>0</v>
      </c>
      <c r="J74" s="124">
        <v>0</v>
      </c>
      <c r="K74" s="36">
        <v>0</v>
      </c>
      <c r="L74" s="133">
        <f t="shared" ref="L74" si="19">J74+H74</f>
        <v>0</v>
      </c>
      <c r="M74" s="41">
        <f>IF(ISBLANK(L74),"  ",IF(L85&gt;0,L74/L85,IF(L74&gt;0,1,0)))</f>
        <v>0</v>
      </c>
    </row>
    <row r="75" spans="1:13" s="55" customFormat="1" ht="15" customHeight="1" x14ac:dyDescent="0.25">
      <c r="A75" s="66" t="s">
        <v>60</v>
      </c>
      <c r="B75" s="115">
        <v>94974451</v>
      </c>
      <c r="C75" s="111">
        <v>0.50271317682767602</v>
      </c>
      <c r="D75" s="128">
        <v>93949284</v>
      </c>
      <c r="E75" s="52">
        <v>0.49728682317232403</v>
      </c>
      <c r="F75" s="115">
        <f>F74+F73+F72+F71+F70+F69+F68+F67+F66+F65+F64+F63</f>
        <v>188923735</v>
      </c>
      <c r="G75" s="53">
        <f>IF(ISBLANK(F75),"  ",IF(F84&gt;0,F75/F84,IF(F75&gt;0,1,0)))</f>
        <v>0.73308114319485773</v>
      </c>
      <c r="H75" s="115">
        <v>103355648</v>
      </c>
      <c r="I75" s="111">
        <v>0.53789607206295598</v>
      </c>
      <c r="J75" s="128">
        <v>88792340</v>
      </c>
      <c r="K75" s="52">
        <v>0.46210392793704402</v>
      </c>
      <c r="L75" s="115">
        <f>L74+L73+L72+L71+L70+L69+L68+L67+L66+L65+L64+L63</f>
        <v>192147988</v>
      </c>
      <c r="M75" s="53">
        <f>IF(ISBLANK(L75),"  ",IF(L84&gt;0,L75/L84,IF(L75&gt;0,1,0)))</f>
        <v>0.73780575269886051</v>
      </c>
    </row>
    <row r="76" spans="1:13" ht="15" customHeight="1" x14ac:dyDescent="0.25">
      <c r="A76" s="9" t="s">
        <v>61</v>
      </c>
      <c r="B76" s="116"/>
      <c r="C76" s="109" t="s">
        <v>4</v>
      </c>
      <c r="D76" s="124"/>
      <c r="E76" s="43" t="s">
        <v>10</v>
      </c>
      <c r="F76" s="133"/>
      <c r="G76" s="50" t="s">
        <v>4</v>
      </c>
      <c r="H76" s="116"/>
      <c r="I76" s="42" t="s">
        <v>4</v>
      </c>
      <c r="J76" s="124"/>
      <c r="K76" s="43" t="s">
        <v>4</v>
      </c>
      <c r="L76" s="133"/>
      <c r="M76" s="50" t="s">
        <v>4</v>
      </c>
    </row>
    <row r="77" spans="1:13" ht="15" customHeight="1" x14ac:dyDescent="0.2">
      <c r="A77" s="7" t="s">
        <v>62</v>
      </c>
      <c r="B77" s="142">
        <v>0</v>
      </c>
      <c r="C77" s="35">
        <v>0</v>
      </c>
      <c r="D77" s="127">
        <v>0</v>
      </c>
      <c r="E77" s="36">
        <v>0</v>
      </c>
      <c r="F77" s="132">
        <f>D77+B77</f>
        <v>0</v>
      </c>
      <c r="G77" s="37">
        <f>IF(ISBLANK(F77),"  ",IF(F84&gt;0,F77/F84,IF(F77&gt;0,1,0)))</f>
        <v>0</v>
      </c>
      <c r="H77" s="142">
        <v>0</v>
      </c>
      <c r="I77" s="35">
        <v>0</v>
      </c>
      <c r="J77" s="127">
        <v>0</v>
      </c>
      <c r="K77" s="36">
        <v>0</v>
      </c>
      <c r="L77" s="132">
        <f>J77+H77</f>
        <v>0</v>
      </c>
      <c r="M77" s="37">
        <f>IF(ISBLANK(L77),"  ",IF(L84&gt;0,L77/L84,IF(L77&gt;0,1,0)))</f>
        <v>0</v>
      </c>
    </row>
    <row r="78" spans="1:13" ht="15" customHeight="1" x14ac:dyDescent="0.2">
      <c r="A78" s="25" t="s">
        <v>63</v>
      </c>
      <c r="B78" s="114">
        <v>0</v>
      </c>
      <c r="C78" s="35">
        <v>0</v>
      </c>
      <c r="D78" s="124">
        <v>0</v>
      </c>
      <c r="E78" s="36">
        <v>0</v>
      </c>
      <c r="F78" s="133">
        <f>D78+B78</f>
        <v>0</v>
      </c>
      <c r="G78" s="41">
        <f>IF(ISBLANK(F78),"  ",IF(F84&gt;0,F78/F84,IF(F78&gt;0,1,0)))</f>
        <v>0</v>
      </c>
      <c r="H78" s="114">
        <v>0</v>
      </c>
      <c r="I78" s="35">
        <v>0</v>
      </c>
      <c r="J78" s="124">
        <v>0</v>
      </c>
      <c r="K78" s="36">
        <v>0</v>
      </c>
      <c r="L78" s="133">
        <f>J78+H78</f>
        <v>0</v>
      </c>
      <c r="M78" s="41">
        <f>IF(ISBLANK(L78),"  ",IF(L84&gt;0,L78/L84,IF(L78&gt;0,1,0)))</f>
        <v>0</v>
      </c>
    </row>
    <row r="79" spans="1:13" ht="15" customHeight="1" x14ac:dyDescent="0.25">
      <c r="A79" s="56" t="s">
        <v>64</v>
      </c>
      <c r="B79" s="116"/>
      <c r="C79" s="109" t="s">
        <v>4</v>
      </c>
      <c r="D79" s="124"/>
      <c r="E79" s="43" t="s">
        <v>10</v>
      </c>
      <c r="F79" s="133"/>
      <c r="G79" s="50" t="s">
        <v>4</v>
      </c>
      <c r="H79" s="116"/>
      <c r="I79" s="42" t="s">
        <v>4</v>
      </c>
      <c r="J79" s="124"/>
      <c r="K79" s="43" t="s">
        <v>4</v>
      </c>
      <c r="L79" s="133"/>
      <c r="M79" s="50" t="s">
        <v>4</v>
      </c>
    </row>
    <row r="80" spans="1:13" ht="15" customHeight="1" x14ac:dyDescent="0.2">
      <c r="A80" s="7" t="s">
        <v>65</v>
      </c>
      <c r="B80" s="142">
        <v>0</v>
      </c>
      <c r="C80" s="35">
        <v>0</v>
      </c>
      <c r="D80" s="127">
        <v>12855170</v>
      </c>
      <c r="E80" s="36">
        <v>1</v>
      </c>
      <c r="F80" s="132">
        <f>D80+B80</f>
        <v>12855170</v>
      </c>
      <c r="G80" s="37">
        <f>IF(ISBLANK(F80),"  ",IF(F84&gt;0,F80/F84,IF(F80&gt;0,1,0)))</f>
        <v>4.9881941618210329E-2</v>
      </c>
      <c r="H80" s="142">
        <v>0</v>
      </c>
      <c r="I80" s="35">
        <v>0</v>
      </c>
      <c r="J80" s="127">
        <v>12900000</v>
      </c>
      <c r="K80" s="36">
        <v>1</v>
      </c>
      <c r="L80" s="132">
        <f>J80+H80</f>
        <v>12900000</v>
      </c>
      <c r="M80" s="37">
        <f>IF(ISBLANK(L80),"  ",IF(L84&gt;0,L80/L84,IF(L80&gt;0,1,0)))</f>
        <v>4.9533145305769737E-2</v>
      </c>
    </row>
    <row r="81" spans="1:13" ht="15" customHeight="1" x14ac:dyDescent="0.2">
      <c r="A81" s="25" t="s">
        <v>66</v>
      </c>
      <c r="B81" s="114">
        <v>0</v>
      </c>
      <c r="C81" s="35">
        <v>0</v>
      </c>
      <c r="D81" s="124">
        <v>12044632</v>
      </c>
      <c r="E81" s="36">
        <v>1</v>
      </c>
      <c r="F81" s="133">
        <f>D81+B81</f>
        <v>12044632</v>
      </c>
      <c r="G81" s="41">
        <f>IF(ISBLANK(F81),"  ",IF(F84&gt;0,F81/F84,IF(F81&gt;0,1,0)))</f>
        <v>4.673680941106402E-2</v>
      </c>
      <c r="H81" s="114">
        <v>0</v>
      </c>
      <c r="I81" s="35">
        <v>0</v>
      </c>
      <c r="J81" s="124">
        <v>11980000</v>
      </c>
      <c r="K81" s="36">
        <v>1</v>
      </c>
      <c r="L81" s="133">
        <f>J81+H81</f>
        <v>11980000</v>
      </c>
      <c r="M81" s="41">
        <f>IF(ISBLANK(L81),"  ",IF(L84&gt;0,L81/L84,IF(L81&gt;0,1,0)))</f>
        <v>4.6000548896366004E-2</v>
      </c>
    </row>
    <row r="82" spans="1:13" s="55" customFormat="1" ht="15" customHeight="1" x14ac:dyDescent="0.25">
      <c r="A82" s="56" t="s">
        <v>67</v>
      </c>
      <c r="B82" s="120">
        <v>0</v>
      </c>
      <c r="C82" s="111">
        <v>0</v>
      </c>
      <c r="D82" s="129">
        <v>24899802</v>
      </c>
      <c r="E82" s="52">
        <v>1</v>
      </c>
      <c r="F82" s="134">
        <f>F81+F80+F79+F78+F77</f>
        <v>24899802</v>
      </c>
      <c r="G82" s="53">
        <f>IF(ISBLANK(F82),"  ",IF(F84&gt;0,F82/F84,IF(F82&gt;0,1,0)))</f>
        <v>9.661875102927435E-2</v>
      </c>
      <c r="H82" s="120">
        <v>0</v>
      </c>
      <c r="I82" s="111">
        <v>0</v>
      </c>
      <c r="J82" s="129">
        <v>24880000</v>
      </c>
      <c r="K82" s="52">
        <v>1</v>
      </c>
      <c r="L82" s="134">
        <f>L81+L80+L79+L78+L77</f>
        <v>24880000</v>
      </c>
      <c r="M82" s="53">
        <f>IF(ISBLANK(L82),"  ",IF(L84&gt;0,L82/L84,IF(L82&gt;0,1,0)))</f>
        <v>9.5533694202135741E-2</v>
      </c>
    </row>
    <row r="83" spans="1:13" s="55" customFormat="1" ht="15" customHeight="1" x14ac:dyDescent="0.25">
      <c r="A83" s="56" t="s">
        <v>68</v>
      </c>
      <c r="B83" s="120">
        <v>0</v>
      </c>
      <c r="C83" s="111">
        <v>0</v>
      </c>
      <c r="D83" s="129">
        <v>0</v>
      </c>
      <c r="E83" s="52">
        <v>0</v>
      </c>
      <c r="F83" s="141">
        <f>D83+B83</f>
        <v>0</v>
      </c>
      <c r="G83" s="53">
        <f>IF(ISBLANK(F83),"  ",IF(F84&gt;0,F83/F84,IF(F83&gt;0,1,0)))</f>
        <v>0</v>
      </c>
      <c r="H83" s="120">
        <v>0</v>
      </c>
      <c r="I83" s="111">
        <v>0</v>
      </c>
      <c r="J83" s="144">
        <v>0</v>
      </c>
      <c r="K83" s="52">
        <v>0</v>
      </c>
      <c r="L83" s="141">
        <f>J83+H83</f>
        <v>0</v>
      </c>
      <c r="M83" s="53">
        <f>IF(ISBLANK(L83),"  ",IF(L84&gt;0,L83/L84,IF(L83&gt;0,1,0)))</f>
        <v>0</v>
      </c>
    </row>
    <row r="84" spans="1:13" s="55" customFormat="1" ht="15" customHeight="1" thickBot="1" x14ac:dyDescent="0.3">
      <c r="A84" s="67" t="s">
        <v>69</v>
      </c>
      <c r="B84" s="121">
        <v>134683802</v>
      </c>
      <c r="C84" s="69">
        <v>0.5226138237209309</v>
      </c>
      <c r="D84" s="121">
        <v>123028099</v>
      </c>
      <c r="E84" s="69">
        <v>0.4773861762790691</v>
      </c>
      <c r="F84" s="121">
        <f>F82+F75+F54+F47+F55+F83</f>
        <v>257711901</v>
      </c>
      <c r="G84" s="70">
        <f>IF(ISBLANK(F84),"  ",IF(F84&gt;0,F84/F84,IF(F84&gt;0,1,0)))</f>
        <v>1</v>
      </c>
      <c r="H84" s="121">
        <v>141669335</v>
      </c>
      <c r="I84" s="69">
        <v>0.5429365177684925</v>
      </c>
      <c r="J84" s="121">
        <v>119262340</v>
      </c>
      <c r="K84" s="69">
        <v>0.45706348223150756</v>
      </c>
      <c r="L84" s="121">
        <f>L82+L75+L54+L47+L55+L83</f>
        <v>260431675</v>
      </c>
      <c r="M84" s="70">
        <f>IF(ISBLANK(L84),"  ",IF(L84&gt;0,L84/L84,IF(L84&gt;0,1,0)))</f>
        <v>1</v>
      </c>
    </row>
    <row r="85" spans="1:13" ht="15" thickTop="1" x14ac:dyDescent="0.2"/>
    <row r="86" spans="1:13" ht="16.5" customHeight="1" x14ac:dyDescent="0.2">
      <c r="A86" s="2" t="s">
        <v>4</v>
      </c>
    </row>
    <row r="87" spans="1:13" x14ac:dyDescent="0.2">
      <c r="A87" s="2" t="s">
        <v>70</v>
      </c>
    </row>
  </sheetData>
  <hyperlinks>
    <hyperlink ref="O2" location="Home!A1" tooltip="Home" display="Home" xr:uid="{00000000-0004-0000-0E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O87"/>
  <sheetViews>
    <sheetView zoomScale="75" zoomScaleNormal="75" workbookViewId="0">
      <pane xSplit="1" ySplit="10" topLeftCell="B11" activePane="bottomRight" state="frozen"/>
      <selection activeCell="G37" sqref="G37"/>
      <selection pane="topRight" activeCell="G37" sqref="G37"/>
      <selection pane="bottomLeft" activeCell="G37" sqref="G37"/>
      <selection pane="bottomRight" activeCell="G37" sqref="G37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109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190</v>
      </c>
      <c r="C6" s="11"/>
      <c r="D6" s="12"/>
      <c r="E6" s="11"/>
      <c r="F6" s="12"/>
      <c r="G6" s="13"/>
      <c r="H6" s="10" t="s">
        <v>191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v>23762101</v>
      </c>
      <c r="C13" s="35">
        <v>1</v>
      </c>
      <c r="D13" s="122">
        <v>0</v>
      </c>
      <c r="E13" s="36">
        <v>0</v>
      </c>
      <c r="F13" s="130">
        <f>D13+B13</f>
        <v>23762101</v>
      </c>
      <c r="G13" s="37">
        <f>IF(ISBLANK(F13),"  ",IF(F84&gt;0,F13/F84,IF(F13&gt;0,1,0)))</f>
        <v>0.20806755075823627</v>
      </c>
      <c r="H13" s="112">
        <v>19980131</v>
      </c>
      <c r="I13" s="35">
        <v>1</v>
      </c>
      <c r="J13" s="122">
        <v>0</v>
      </c>
      <c r="K13" s="36">
        <v>0</v>
      </c>
      <c r="L13" s="130">
        <f t="shared" ref="L13:L34" si="0">J13+H13</f>
        <v>19980131</v>
      </c>
      <c r="M13" s="38">
        <f>IF(ISBLANK(L13),"  ",IF(L84&gt;0,L13/L84,IF(L13&gt;0,1,0)))</f>
        <v>0.16987165965682852</v>
      </c>
    </row>
    <row r="14" spans="1:15" ht="15" customHeight="1" x14ac:dyDescent="0.2">
      <c r="A14" s="7" t="s">
        <v>13</v>
      </c>
      <c r="B14" s="142">
        <v>0</v>
      </c>
      <c r="C14" s="35">
        <v>0</v>
      </c>
      <c r="D14" s="127">
        <v>0</v>
      </c>
      <c r="E14" s="36">
        <v>0</v>
      </c>
      <c r="F14" s="131">
        <f>D14+B14</f>
        <v>0</v>
      </c>
      <c r="G14" s="41">
        <f>IF(ISBLANK(F14),"  ",IF(F84&gt;0,F14/F84,IF(F14&gt;0,1,0)))</f>
        <v>0</v>
      </c>
      <c r="H14" s="142">
        <v>0</v>
      </c>
      <c r="I14" s="35">
        <v>0</v>
      </c>
      <c r="J14" s="127">
        <v>0</v>
      </c>
      <c r="K14" s="36">
        <v>0</v>
      </c>
      <c r="L14" s="131">
        <f t="shared" si="0"/>
        <v>0</v>
      </c>
      <c r="M14" s="41">
        <f>IF(ISBLANK(L14),"  ",IF(L84&gt;0,L14/L84,IF(L14&gt;0,1,0)))</f>
        <v>0</v>
      </c>
    </row>
    <row r="15" spans="1:15" ht="15" customHeight="1" x14ac:dyDescent="0.2">
      <c r="A15" s="169" t="s">
        <v>14</v>
      </c>
      <c r="B15" s="116">
        <v>3474214</v>
      </c>
      <c r="C15" s="109">
        <v>1</v>
      </c>
      <c r="D15" s="124">
        <v>0</v>
      </c>
      <c r="E15" s="43">
        <v>0</v>
      </c>
      <c r="F15" s="132">
        <f>D15+B15</f>
        <v>3474214</v>
      </c>
      <c r="G15" s="44">
        <f>IF(ISBLANK(F15),"  ",IF(F84&gt;0,F15/F84,IF(F15&gt;0,1,0)))</f>
        <v>3.0421181939676762E-2</v>
      </c>
      <c r="H15" s="116">
        <v>3867103</v>
      </c>
      <c r="I15" s="42">
        <v>1</v>
      </c>
      <c r="J15" s="124">
        <v>0</v>
      </c>
      <c r="K15" s="43">
        <v>0</v>
      </c>
      <c r="L15" s="132">
        <f t="shared" si="0"/>
        <v>3867103</v>
      </c>
      <c r="M15" s="44">
        <f>IF(ISBLANK(L15),"  ",IF(L84&gt;0,L15/L84,IF(L15&gt;0,1,0)))</f>
        <v>3.287822310443813E-2</v>
      </c>
    </row>
    <row r="16" spans="1:15" ht="15" customHeight="1" x14ac:dyDescent="0.2">
      <c r="A16" s="170" t="s">
        <v>15</v>
      </c>
      <c r="B16" s="142">
        <v>0</v>
      </c>
      <c r="C16" s="35">
        <v>0</v>
      </c>
      <c r="D16" s="127">
        <v>0</v>
      </c>
      <c r="E16" s="36">
        <v>0</v>
      </c>
      <c r="F16" s="132">
        <f t="shared" ref="F16:F46" si="1">D16+B16</f>
        <v>0</v>
      </c>
      <c r="G16" s="37">
        <f>IF(ISBLANK(F16),"  ",IF(F84&gt;0,F16/F84,IF(F16&gt;0,1,0)))</f>
        <v>0</v>
      </c>
      <c r="H16" s="142">
        <v>0</v>
      </c>
      <c r="I16" s="35">
        <v>0</v>
      </c>
      <c r="J16" s="127">
        <v>0</v>
      </c>
      <c r="K16" s="36">
        <v>0</v>
      </c>
      <c r="L16" s="132">
        <f t="shared" si="0"/>
        <v>0</v>
      </c>
      <c r="M16" s="37">
        <f>IF(ISBLANK(L16),"  ",IF(L84&gt;0,L16/L84,IF(L16&gt;0,1,0)))</f>
        <v>0</v>
      </c>
    </row>
    <row r="17" spans="1:13" ht="15" customHeight="1" x14ac:dyDescent="0.2">
      <c r="A17" s="171" t="s">
        <v>16</v>
      </c>
      <c r="B17" s="114">
        <v>1259606</v>
      </c>
      <c r="C17" s="35">
        <v>1</v>
      </c>
      <c r="D17" s="124">
        <v>0</v>
      </c>
      <c r="E17" s="36">
        <v>0</v>
      </c>
      <c r="F17" s="133">
        <f t="shared" si="1"/>
        <v>1259606</v>
      </c>
      <c r="G17" s="41">
        <f>IF(ISBLANK(F17),"  ",IF(F84&gt;0,F17/F84,IF(F17&gt;0,1,0)))</f>
        <v>1.1029459698886851E-2</v>
      </c>
      <c r="H17" s="114">
        <v>1233255</v>
      </c>
      <c r="I17" s="35">
        <v>1</v>
      </c>
      <c r="J17" s="124">
        <v>0</v>
      </c>
      <c r="K17" s="36">
        <v>0</v>
      </c>
      <c r="L17" s="133">
        <f t="shared" si="0"/>
        <v>1233255</v>
      </c>
      <c r="M17" s="41">
        <f>IF(ISBLANK(L17),"  ",IF(L84&gt;0,L17/L84,IF(L17&gt;0,1,0)))</f>
        <v>1.0485170173813277E-2</v>
      </c>
    </row>
    <row r="18" spans="1:13" ht="15" customHeight="1" x14ac:dyDescent="0.2">
      <c r="A18" s="171" t="s">
        <v>17</v>
      </c>
      <c r="B18" s="114">
        <v>0</v>
      </c>
      <c r="C18" s="35">
        <v>0</v>
      </c>
      <c r="D18" s="124">
        <v>0</v>
      </c>
      <c r="E18" s="36">
        <v>0</v>
      </c>
      <c r="F18" s="133">
        <f t="shared" si="1"/>
        <v>0</v>
      </c>
      <c r="G18" s="41">
        <f>IF(ISBLANK(F18),"  ",IF(F84&gt;0,F18/F84,IF(F18&gt;0,1,0)))</f>
        <v>0</v>
      </c>
      <c r="H18" s="114">
        <v>0</v>
      </c>
      <c r="I18" s="35">
        <v>0</v>
      </c>
      <c r="J18" s="124">
        <v>0</v>
      </c>
      <c r="K18" s="36">
        <v>0</v>
      </c>
      <c r="L18" s="133">
        <f t="shared" si="0"/>
        <v>0</v>
      </c>
      <c r="M18" s="41">
        <f>IF(ISBLANK(L18),"  ",IF(L84&gt;0,L18/L84,IF(L18&gt;0,1,0)))</f>
        <v>0</v>
      </c>
    </row>
    <row r="19" spans="1:13" ht="15" customHeight="1" x14ac:dyDescent="0.2">
      <c r="A19" s="171" t="s">
        <v>18</v>
      </c>
      <c r="B19" s="114">
        <v>343620</v>
      </c>
      <c r="C19" s="35">
        <v>1</v>
      </c>
      <c r="D19" s="124">
        <v>0</v>
      </c>
      <c r="E19" s="36">
        <v>0</v>
      </c>
      <c r="F19" s="133">
        <f t="shared" si="1"/>
        <v>343620</v>
      </c>
      <c r="G19" s="41">
        <f>IF(ISBLANK(F19),"  ",IF(F84&gt;0,F19/F84,IF(F19&gt;0,1,0)))</f>
        <v>3.008832080612112E-3</v>
      </c>
      <c r="H19" s="114">
        <v>681775</v>
      </c>
      <c r="I19" s="35">
        <v>1</v>
      </c>
      <c r="J19" s="124">
        <v>0</v>
      </c>
      <c r="K19" s="36">
        <v>0</v>
      </c>
      <c r="L19" s="133">
        <f t="shared" si="0"/>
        <v>681775</v>
      </c>
      <c r="M19" s="41">
        <f>IF(ISBLANK(L19),"  ",IF(L84&gt;0,L19/L84,IF(L19&gt;0,1,0)))</f>
        <v>5.7964710422836697E-3</v>
      </c>
    </row>
    <row r="20" spans="1:13" ht="15" customHeight="1" x14ac:dyDescent="0.2">
      <c r="A20" s="171" t="s">
        <v>19</v>
      </c>
      <c r="B20" s="114">
        <v>1870988</v>
      </c>
      <c r="C20" s="35">
        <v>1</v>
      </c>
      <c r="D20" s="124">
        <v>0</v>
      </c>
      <c r="E20" s="36">
        <v>0</v>
      </c>
      <c r="F20" s="133">
        <f>D20+B20</f>
        <v>1870988</v>
      </c>
      <c r="G20" s="41">
        <f>IF(ISBLANK(F20),"  ",IF(F84&gt;0,F20/F84,IF(F20&gt;0,1,0)))</f>
        <v>1.6382890160177795E-2</v>
      </c>
      <c r="H20" s="114">
        <v>1452073</v>
      </c>
      <c r="I20" s="35">
        <v>1</v>
      </c>
      <c r="J20" s="124">
        <v>0</v>
      </c>
      <c r="K20" s="36">
        <v>0</v>
      </c>
      <c r="L20" s="133">
        <f t="shared" si="0"/>
        <v>1452073</v>
      </c>
      <c r="M20" s="41">
        <f>IF(ISBLANK(L20),"  ",IF(L84&gt;0,L20/L84,IF(L20&gt;0,1,0)))</f>
        <v>1.2345567226404569E-2</v>
      </c>
    </row>
    <row r="21" spans="1:13" ht="15" customHeight="1" x14ac:dyDescent="0.2">
      <c r="A21" s="171" t="s">
        <v>20</v>
      </c>
      <c r="B21" s="114">
        <v>0</v>
      </c>
      <c r="C21" s="35">
        <v>0</v>
      </c>
      <c r="D21" s="124">
        <v>0</v>
      </c>
      <c r="E21" s="36">
        <v>0</v>
      </c>
      <c r="F21" s="133">
        <f t="shared" si="1"/>
        <v>0</v>
      </c>
      <c r="G21" s="41">
        <f>IF(ISBLANK(F21),"  ",IF(F84&gt;0,F21/F84,IF(F21&gt;0,1,0)))</f>
        <v>0</v>
      </c>
      <c r="H21" s="114">
        <v>0</v>
      </c>
      <c r="I21" s="35">
        <v>0</v>
      </c>
      <c r="J21" s="124">
        <v>0</v>
      </c>
      <c r="K21" s="36">
        <v>0</v>
      </c>
      <c r="L21" s="133">
        <f t="shared" si="0"/>
        <v>0</v>
      </c>
      <c r="M21" s="41">
        <f>IF(ISBLANK(L21),"  ",IF(L84&gt;0,L21/L84,IF(L21&gt;0,1,0)))</f>
        <v>0</v>
      </c>
    </row>
    <row r="22" spans="1:13" ht="15" customHeight="1" x14ac:dyDescent="0.2">
      <c r="A22" s="171" t="s">
        <v>21</v>
      </c>
      <c r="B22" s="114">
        <v>0</v>
      </c>
      <c r="C22" s="35">
        <v>0</v>
      </c>
      <c r="D22" s="124">
        <v>0</v>
      </c>
      <c r="E22" s="36">
        <v>0</v>
      </c>
      <c r="F22" s="133">
        <f t="shared" si="1"/>
        <v>0</v>
      </c>
      <c r="G22" s="41">
        <f>IF(ISBLANK(F22),"  ",IF(F84&gt;0,F22/F84,IF(F22&gt;0,1,0)))</f>
        <v>0</v>
      </c>
      <c r="H22" s="114">
        <v>0</v>
      </c>
      <c r="I22" s="35">
        <v>0</v>
      </c>
      <c r="J22" s="124">
        <v>0</v>
      </c>
      <c r="K22" s="36">
        <v>0</v>
      </c>
      <c r="L22" s="133">
        <f t="shared" si="0"/>
        <v>0</v>
      </c>
      <c r="M22" s="41">
        <f>IF(ISBLANK(L22),"  ",IF(L84&gt;0,L22/L84,IF(L22&gt;0,1,0)))</f>
        <v>0</v>
      </c>
    </row>
    <row r="23" spans="1:13" ht="15" customHeight="1" x14ac:dyDescent="0.2">
      <c r="A23" s="171" t="s">
        <v>22</v>
      </c>
      <c r="B23" s="114">
        <v>0</v>
      </c>
      <c r="C23" s="35">
        <v>0</v>
      </c>
      <c r="D23" s="124">
        <v>0</v>
      </c>
      <c r="E23" s="36">
        <v>0</v>
      </c>
      <c r="F23" s="133">
        <f t="shared" si="1"/>
        <v>0</v>
      </c>
      <c r="G23" s="41">
        <f>IF(ISBLANK(F23),"  ",IF(F84&gt;0,F23/F84,IF(F23&gt;0,1,0)))</f>
        <v>0</v>
      </c>
      <c r="H23" s="114">
        <v>0</v>
      </c>
      <c r="I23" s="35">
        <v>0</v>
      </c>
      <c r="J23" s="124">
        <v>0</v>
      </c>
      <c r="K23" s="36">
        <v>0</v>
      </c>
      <c r="L23" s="133">
        <f t="shared" si="0"/>
        <v>0</v>
      </c>
      <c r="M23" s="41">
        <f>IF(ISBLANK(L23),"  ",IF(L84&gt;0,L23/L84,IF(L23&gt;0,1,0)))</f>
        <v>0</v>
      </c>
    </row>
    <row r="24" spans="1:13" ht="15" customHeight="1" x14ac:dyDescent="0.2">
      <c r="A24" s="171" t="s">
        <v>23</v>
      </c>
      <c r="B24" s="114">
        <v>0</v>
      </c>
      <c r="C24" s="35">
        <v>0</v>
      </c>
      <c r="D24" s="124">
        <v>0</v>
      </c>
      <c r="E24" s="36">
        <v>0</v>
      </c>
      <c r="F24" s="133">
        <f t="shared" si="1"/>
        <v>0</v>
      </c>
      <c r="G24" s="41">
        <f>IF(ISBLANK(F24),"  ",IF(F84&gt;0,F24/F84,IF(F24&gt;0,1,0)))</f>
        <v>0</v>
      </c>
      <c r="H24" s="114">
        <v>0</v>
      </c>
      <c r="I24" s="35">
        <v>0</v>
      </c>
      <c r="J24" s="124">
        <v>0</v>
      </c>
      <c r="K24" s="36">
        <v>0</v>
      </c>
      <c r="L24" s="133">
        <f t="shared" si="0"/>
        <v>0</v>
      </c>
      <c r="M24" s="41">
        <f>IF(ISBLANK(L24),"  ",IF(L84&gt;0,L24/L84,IF(L24&gt;0,1,0)))</f>
        <v>0</v>
      </c>
    </row>
    <row r="25" spans="1:13" ht="15" customHeight="1" x14ac:dyDescent="0.2">
      <c r="A25" s="171" t="s">
        <v>24</v>
      </c>
      <c r="B25" s="114">
        <v>0</v>
      </c>
      <c r="C25" s="35">
        <v>0</v>
      </c>
      <c r="D25" s="124">
        <v>0</v>
      </c>
      <c r="E25" s="36">
        <v>0</v>
      </c>
      <c r="F25" s="133">
        <f t="shared" si="1"/>
        <v>0</v>
      </c>
      <c r="G25" s="41">
        <f>IF(ISBLANK(F25),"  ",IF(F84&gt;0,F25/F84,IF(F25&gt;0,1,0)))</f>
        <v>0</v>
      </c>
      <c r="H25" s="114">
        <v>0</v>
      </c>
      <c r="I25" s="35">
        <v>0</v>
      </c>
      <c r="J25" s="124">
        <v>0</v>
      </c>
      <c r="K25" s="36">
        <v>0</v>
      </c>
      <c r="L25" s="133">
        <f t="shared" si="0"/>
        <v>0</v>
      </c>
      <c r="M25" s="41">
        <f>IF(ISBLANK(L25),"  ",IF(L84&gt;0,L25/L84,IF(L25&gt;0,1,0)))</f>
        <v>0</v>
      </c>
    </row>
    <row r="26" spans="1:13" ht="15" customHeight="1" x14ac:dyDescent="0.2">
      <c r="A26" s="171" t="s">
        <v>25</v>
      </c>
      <c r="B26" s="114">
        <v>0</v>
      </c>
      <c r="C26" s="35">
        <v>0</v>
      </c>
      <c r="D26" s="124">
        <v>0</v>
      </c>
      <c r="E26" s="36">
        <v>0</v>
      </c>
      <c r="F26" s="133">
        <f t="shared" si="1"/>
        <v>0</v>
      </c>
      <c r="G26" s="41">
        <f>IF(ISBLANK(F26),"  ",IF(F84&gt;0,F26/F84,IF(F26&gt;0,1,0)))</f>
        <v>0</v>
      </c>
      <c r="H26" s="114">
        <v>0</v>
      </c>
      <c r="I26" s="35">
        <v>0</v>
      </c>
      <c r="J26" s="124">
        <v>0</v>
      </c>
      <c r="K26" s="36">
        <v>0</v>
      </c>
      <c r="L26" s="133">
        <f t="shared" si="0"/>
        <v>0</v>
      </c>
      <c r="M26" s="41">
        <f>IF(ISBLANK(L26),"  ",IF(L84&gt;0,L26/L84,IF(L26&gt;0,1,0)))</f>
        <v>0</v>
      </c>
    </row>
    <row r="27" spans="1:13" ht="15" customHeight="1" x14ac:dyDescent="0.2">
      <c r="A27" s="171" t="s">
        <v>26</v>
      </c>
      <c r="B27" s="114">
        <v>0</v>
      </c>
      <c r="C27" s="35">
        <v>0</v>
      </c>
      <c r="D27" s="124">
        <v>0</v>
      </c>
      <c r="E27" s="36">
        <v>0</v>
      </c>
      <c r="F27" s="133">
        <f t="shared" si="1"/>
        <v>0</v>
      </c>
      <c r="G27" s="41">
        <f>IF(ISBLANK(F27),"  ",IF(F84&gt;0,F27/F84,IF(F27&gt;0,1,0)))</f>
        <v>0</v>
      </c>
      <c r="H27" s="114">
        <v>0</v>
      </c>
      <c r="I27" s="35">
        <v>0</v>
      </c>
      <c r="J27" s="124">
        <v>0</v>
      </c>
      <c r="K27" s="36">
        <v>0</v>
      </c>
      <c r="L27" s="133">
        <f t="shared" si="0"/>
        <v>0</v>
      </c>
      <c r="M27" s="41">
        <f>IF(ISBLANK(L27),"  ",IF(L84&gt;0,L27/L84,IF(L27&gt;0,1,0)))</f>
        <v>0</v>
      </c>
    </row>
    <row r="28" spans="1:13" ht="15" customHeight="1" x14ac:dyDescent="0.2">
      <c r="A28" s="172" t="s">
        <v>27</v>
      </c>
      <c r="B28" s="114">
        <v>0</v>
      </c>
      <c r="C28" s="35">
        <v>0</v>
      </c>
      <c r="D28" s="124">
        <v>0</v>
      </c>
      <c r="E28" s="36">
        <v>0</v>
      </c>
      <c r="F28" s="133">
        <f t="shared" si="1"/>
        <v>0</v>
      </c>
      <c r="G28" s="41">
        <f>IF(ISBLANK(F28),"  ",IF(F84&gt;0,F28/F84,IF(F28&gt;0,1,0)))</f>
        <v>0</v>
      </c>
      <c r="H28" s="114">
        <v>0</v>
      </c>
      <c r="I28" s="35">
        <v>0</v>
      </c>
      <c r="J28" s="124">
        <v>0</v>
      </c>
      <c r="K28" s="36">
        <v>0</v>
      </c>
      <c r="L28" s="133">
        <f t="shared" si="0"/>
        <v>0</v>
      </c>
      <c r="M28" s="41">
        <f>IF(ISBLANK(L28),"  ",IF(L84&gt;0,L28/L84,IF(L28&gt;0,1,0)))</f>
        <v>0</v>
      </c>
    </row>
    <row r="29" spans="1:13" ht="15" customHeight="1" x14ac:dyDescent="0.2">
      <c r="A29" s="172" t="s">
        <v>28</v>
      </c>
      <c r="B29" s="114">
        <v>0</v>
      </c>
      <c r="C29" s="35">
        <v>0</v>
      </c>
      <c r="D29" s="124">
        <v>0</v>
      </c>
      <c r="E29" s="36">
        <v>0</v>
      </c>
      <c r="F29" s="133">
        <f t="shared" si="1"/>
        <v>0</v>
      </c>
      <c r="G29" s="41">
        <f>IF(ISBLANK(F29),"  ",IF(F84&gt;0,F29/F84,IF(F29&gt;0,1,0)))</f>
        <v>0</v>
      </c>
      <c r="H29" s="114">
        <v>0</v>
      </c>
      <c r="I29" s="35">
        <v>0</v>
      </c>
      <c r="J29" s="124">
        <v>0</v>
      </c>
      <c r="K29" s="36">
        <v>0</v>
      </c>
      <c r="L29" s="133">
        <f t="shared" si="0"/>
        <v>0</v>
      </c>
      <c r="M29" s="41">
        <f>IF(ISBLANK(L29),"  ",IF(L84&gt;0,L29/L84,IF(L29&gt;0,1,0)))</f>
        <v>0</v>
      </c>
    </row>
    <row r="30" spans="1:13" ht="15" customHeight="1" x14ac:dyDescent="0.2">
      <c r="A30" s="172" t="s">
        <v>71</v>
      </c>
      <c r="B30" s="114">
        <v>0</v>
      </c>
      <c r="C30" s="35">
        <v>0</v>
      </c>
      <c r="D30" s="124">
        <v>0</v>
      </c>
      <c r="E30" s="36">
        <v>0</v>
      </c>
      <c r="F30" s="133">
        <f t="shared" si="1"/>
        <v>0</v>
      </c>
      <c r="G30" s="41">
        <f>IF(ISBLANK(F30),"  ",IF(F84&gt;0,F30/F84,IF(F30&gt;0,1,0)))</f>
        <v>0</v>
      </c>
      <c r="H30" s="114">
        <v>0</v>
      </c>
      <c r="I30" s="35">
        <v>0</v>
      </c>
      <c r="J30" s="124">
        <v>0</v>
      </c>
      <c r="K30" s="36">
        <v>0</v>
      </c>
      <c r="L30" s="133">
        <f t="shared" si="0"/>
        <v>0</v>
      </c>
      <c r="M30" s="41">
        <f>IF(ISBLANK(L30),"  ",IF(L84&gt;0,L30/L84,IF(L30&gt;0,1,0)))</f>
        <v>0</v>
      </c>
    </row>
    <row r="31" spans="1:13" ht="15" customHeight="1" x14ac:dyDescent="0.2">
      <c r="A31" s="172" t="s">
        <v>182</v>
      </c>
      <c r="B31" s="114">
        <v>0</v>
      </c>
      <c r="C31" s="35">
        <v>0</v>
      </c>
      <c r="D31" s="124">
        <v>0</v>
      </c>
      <c r="E31" s="36">
        <v>0</v>
      </c>
      <c r="F31" s="133">
        <f t="shared" si="1"/>
        <v>0</v>
      </c>
      <c r="G31" s="41">
        <f>IF(ISBLANK(F31),"  ",IF(F84&gt;0,F31/F84,IF(F31&gt;0,1,0)))</f>
        <v>0</v>
      </c>
      <c r="H31" s="114">
        <v>0</v>
      </c>
      <c r="I31" s="35">
        <v>0</v>
      </c>
      <c r="J31" s="124">
        <v>0</v>
      </c>
      <c r="K31" s="36">
        <v>0</v>
      </c>
      <c r="L31" s="133">
        <f t="shared" si="0"/>
        <v>0</v>
      </c>
      <c r="M31" s="41">
        <f>IF(ISBLANK(L31),"  ",IF(L84&gt;0,L31/L84,IF(L31&gt;0,1,0)))</f>
        <v>0</v>
      </c>
    </row>
    <row r="32" spans="1:13" ht="15" customHeight="1" x14ac:dyDescent="0.2">
      <c r="A32" s="173" t="s">
        <v>183</v>
      </c>
      <c r="B32" s="114">
        <v>0</v>
      </c>
      <c r="C32" s="35">
        <v>0</v>
      </c>
      <c r="D32" s="124">
        <v>0</v>
      </c>
      <c r="E32" s="36">
        <v>0</v>
      </c>
      <c r="F32" s="133">
        <f t="shared" si="1"/>
        <v>0</v>
      </c>
      <c r="G32" s="41">
        <f>IF(ISBLANK(F32),"  ",IF(F84&gt;0,F32/F84,IF(F32&gt;0,1,0)))</f>
        <v>0</v>
      </c>
      <c r="H32" s="114">
        <v>0</v>
      </c>
      <c r="I32" s="35">
        <v>0</v>
      </c>
      <c r="J32" s="124">
        <v>0</v>
      </c>
      <c r="K32" s="36">
        <v>0</v>
      </c>
      <c r="L32" s="133">
        <f t="shared" si="0"/>
        <v>0</v>
      </c>
      <c r="M32" s="41">
        <f>IF(ISBLANK(L32),"  ",IF(L84&gt;0,L32/L84,IF(L32&gt;0,1,0)))</f>
        <v>0</v>
      </c>
    </row>
    <row r="33" spans="1:13" ht="15" customHeight="1" x14ac:dyDescent="0.2">
      <c r="A33" s="172" t="s">
        <v>175</v>
      </c>
      <c r="B33" s="114">
        <v>0</v>
      </c>
      <c r="C33" s="35">
        <v>0</v>
      </c>
      <c r="D33" s="124">
        <v>0</v>
      </c>
      <c r="E33" s="36">
        <v>0</v>
      </c>
      <c r="F33" s="133">
        <f t="shared" si="1"/>
        <v>0</v>
      </c>
      <c r="G33" s="41">
        <f>IF(ISBLANK(F33),"  ",IF(F84&gt;0,F33/F84,IF(F33&gt;0,1,0)))</f>
        <v>0</v>
      </c>
      <c r="H33" s="114">
        <v>0</v>
      </c>
      <c r="I33" s="35">
        <v>0</v>
      </c>
      <c r="J33" s="124">
        <v>0</v>
      </c>
      <c r="K33" s="36">
        <v>0</v>
      </c>
      <c r="L33" s="133">
        <f t="shared" si="0"/>
        <v>0</v>
      </c>
      <c r="M33" s="41">
        <f>IF(ISBLANK(L33),"  ",IF(L84&gt;0,L33/L84,IF(L33&gt;0,1,0)))</f>
        <v>0</v>
      </c>
    </row>
    <row r="34" spans="1:13" ht="15" customHeight="1" x14ac:dyDescent="0.2">
      <c r="A34" s="171" t="s">
        <v>184</v>
      </c>
      <c r="B34" s="114">
        <v>0</v>
      </c>
      <c r="C34" s="35">
        <v>0</v>
      </c>
      <c r="D34" s="124">
        <v>0</v>
      </c>
      <c r="E34" s="36">
        <v>0</v>
      </c>
      <c r="F34" s="133">
        <f t="shared" si="1"/>
        <v>0</v>
      </c>
      <c r="G34" s="41">
        <f>IF(ISBLANK(F34),"  ",IF(F84&gt;0,F34/F84,IF(F34&gt;0,1,0)))</f>
        <v>0</v>
      </c>
      <c r="H34" s="114">
        <v>0</v>
      </c>
      <c r="I34" s="35">
        <v>0</v>
      </c>
      <c r="J34" s="124">
        <v>0</v>
      </c>
      <c r="K34" s="36">
        <v>0</v>
      </c>
      <c r="L34" s="133">
        <f t="shared" si="0"/>
        <v>0</v>
      </c>
      <c r="M34" s="41">
        <f>IF(ISBLANK(L34),"  ",IF(L84&gt;0,L34/L84,IF(L34&gt;0,1,0)))</f>
        <v>0</v>
      </c>
    </row>
    <row r="35" spans="1:13" ht="15" customHeight="1" x14ac:dyDescent="0.2">
      <c r="A35" s="171" t="s">
        <v>185</v>
      </c>
      <c r="B35" s="114">
        <v>0</v>
      </c>
      <c r="C35" s="35">
        <v>0</v>
      </c>
      <c r="D35" s="124">
        <v>0</v>
      </c>
      <c r="E35" s="36">
        <v>0</v>
      </c>
      <c r="F35" s="133">
        <f t="shared" ref="F35" si="2">D35+B35</f>
        <v>0</v>
      </c>
      <c r="G35" s="41">
        <f>IF(ISBLANK(F35),"  ",IF(F85&gt;0,F35/F85,IF(F35&gt;0,1,0)))</f>
        <v>0</v>
      </c>
      <c r="H35" s="114">
        <v>0</v>
      </c>
      <c r="I35" s="35">
        <v>0</v>
      </c>
      <c r="J35" s="124">
        <v>0</v>
      </c>
      <c r="K35" s="36">
        <v>0</v>
      </c>
      <c r="L35" s="133">
        <f t="shared" ref="L35" si="3">J35+H35</f>
        <v>0</v>
      </c>
      <c r="M35" s="41">
        <f>IF(ISBLANK(L35),"  ",IF(L85&gt;0,L35/L85,IF(L35&gt;0,1,0)))</f>
        <v>0</v>
      </c>
    </row>
    <row r="36" spans="1:13" ht="15" customHeight="1" x14ac:dyDescent="0.2">
      <c r="A36" s="218" t="s">
        <v>193</v>
      </c>
      <c r="B36" s="114">
        <v>0</v>
      </c>
      <c r="C36" s="35">
        <v>0</v>
      </c>
      <c r="D36" s="124">
        <v>0</v>
      </c>
      <c r="E36" s="36">
        <v>0</v>
      </c>
      <c r="F36" s="133">
        <f t="shared" ref="F36:F37" si="4">D36+B36</f>
        <v>0</v>
      </c>
      <c r="G36" s="41">
        <f t="shared" ref="G36:G37" si="5">IF(ISBLANK(F36),"  ",IF(F86&gt;0,F36/F86,IF(F36&gt;0,1,0)))</f>
        <v>0</v>
      </c>
      <c r="H36" s="114">
        <v>0</v>
      </c>
      <c r="I36" s="35">
        <v>0</v>
      </c>
      <c r="J36" s="124">
        <v>0</v>
      </c>
      <c r="K36" s="36">
        <v>0</v>
      </c>
      <c r="L36" s="133">
        <f t="shared" ref="L36:L37" si="6">J36+H36</f>
        <v>0</v>
      </c>
      <c r="M36" s="41">
        <f t="shared" ref="M36:M37" si="7">IF(ISBLANK(L36),"  ",IF(L86&gt;0,L36/L86,IF(L36&gt;0,1,0)))</f>
        <v>0</v>
      </c>
    </row>
    <row r="37" spans="1:13" ht="15" customHeight="1" x14ac:dyDescent="0.2">
      <c r="A37" s="218" t="s">
        <v>194</v>
      </c>
      <c r="B37" s="114">
        <v>0</v>
      </c>
      <c r="C37" s="35">
        <v>0</v>
      </c>
      <c r="D37" s="124">
        <v>0</v>
      </c>
      <c r="E37" s="36">
        <v>0</v>
      </c>
      <c r="F37" s="133">
        <f t="shared" si="4"/>
        <v>0</v>
      </c>
      <c r="G37" s="41">
        <f t="shared" si="5"/>
        <v>0</v>
      </c>
      <c r="H37" s="114">
        <v>0</v>
      </c>
      <c r="I37" s="35">
        <v>0</v>
      </c>
      <c r="J37" s="124">
        <v>0</v>
      </c>
      <c r="K37" s="36">
        <v>0</v>
      </c>
      <c r="L37" s="133">
        <f t="shared" si="6"/>
        <v>0</v>
      </c>
      <c r="M37" s="41">
        <f t="shared" si="7"/>
        <v>0</v>
      </c>
    </row>
    <row r="38" spans="1:13" ht="15" customHeight="1" x14ac:dyDescent="0.2">
      <c r="A38" s="171" t="s">
        <v>187</v>
      </c>
      <c r="B38" s="114">
        <v>0</v>
      </c>
      <c r="C38" s="35">
        <v>0</v>
      </c>
      <c r="D38" s="124">
        <v>0</v>
      </c>
      <c r="E38" s="36">
        <v>0</v>
      </c>
      <c r="F38" s="133">
        <f t="shared" ref="F38:F41" si="8">D38+B38</f>
        <v>0</v>
      </c>
      <c r="G38" s="41">
        <f>IF(ISBLANK(F38),"  ",IF(F86&gt;0,F38/F86,IF(F38&gt;0,1,0)))</f>
        <v>0</v>
      </c>
      <c r="H38" s="114">
        <v>0</v>
      </c>
      <c r="I38" s="35">
        <v>0</v>
      </c>
      <c r="J38" s="124">
        <v>0</v>
      </c>
      <c r="K38" s="36">
        <v>0</v>
      </c>
      <c r="L38" s="133">
        <f t="shared" ref="L38" si="9">J38+H38</f>
        <v>0</v>
      </c>
      <c r="M38" s="41">
        <f>IF(ISBLANK(L38),"  ",IF(L86&gt;0,L38/L86,IF(L38&gt;0,1,0)))</f>
        <v>0</v>
      </c>
    </row>
    <row r="39" spans="1:13" ht="15" customHeight="1" x14ac:dyDescent="0.2">
      <c r="A39" s="171" t="s">
        <v>192</v>
      </c>
      <c r="B39" s="114">
        <v>0</v>
      </c>
      <c r="C39" s="35">
        <v>0</v>
      </c>
      <c r="D39" s="124">
        <v>0</v>
      </c>
      <c r="E39" s="36">
        <v>0</v>
      </c>
      <c r="F39" s="133">
        <f t="shared" ref="F39" si="10">D39+B39</f>
        <v>0</v>
      </c>
      <c r="G39" s="41">
        <f>IF(ISBLANK(F39),"  ",IF(F87&gt;0,F39/F87,IF(F39&gt;0,1,0)))</f>
        <v>0</v>
      </c>
      <c r="H39" s="114">
        <v>500000</v>
      </c>
      <c r="I39" s="35">
        <v>1</v>
      </c>
      <c r="J39" s="124">
        <v>0</v>
      </c>
      <c r="K39" s="36">
        <v>0</v>
      </c>
      <c r="L39" s="133">
        <f t="shared" ref="L39" si="11">J39+H39</f>
        <v>500000</v>
      </c>
      <c r="M39" s="41">
        <f>IF(ISBLANK(L39),"  ",IF(L87&gt;0,L39/L87,IF(L39&gt;0,1,0)))</f>
        <v>1</v>
      </c>
    </row>
    <row r="40" spans="1:13" ht="15" customHeight="1" x14ac:dyDescent="0.2">
      <c r="A40" s="171" t="s">
        <v>188</v>
      </c>
      <c r="B40" s="114">
        <v>0</v>
      </c>
      <c r="C40" s="35">
        <v>0</v>
      </c>
      <c r="D40" s="124">
        <v>0</v>
      </c>
      <c r="E40" s="36">
        <v>0</v>
      </c>
      <c r="F40" s="133">
        <f t="shared" si="8"/>
        <v>0</v>
      </c>
      <c r="G40" s="41">
        <f t="shared" ref="G40:G41" si="12">IF(ISBLANK(F40),"  ",IF(F87&gt;0,F40/F87,IF(F40&gt;0,1,0)))</f>
        <v>0</v>
      </c>
      <c r="H40" s="114">
        <v>0</v>
      </c>
      <c r="I40" s="35">
        <v>0</v>
      </c>
      <c r="J40" s="124">
        <v>0</v>
      </c>
      <c r="K40" s="36">
        <v>0</v>
      </c>
      <c r="L40" s="133">
        <f t="shared" ref="L40:L41" si="13">J40+H40</f>
        <v>0</v>
      </c>
      <c r="M40" s="41">
        <f t="shared" ref="M40:M41" si="14">IF(ISBLANK(L40),"  ",IF(L87&gt;0,L40/L87,IF(L40&gt;0,1,0)))</f>
        <v>0</v>
      </c>
    </row>
    <row r="41" spans="1:13" ht="15" customHeight="1" x14ac:dyDescent="0.2">
      <c r="A41" s="171" t="s">
        <v>189</v>
      </c>
      <c r="B41" s="114">
        <v>0</v>
      </c>
      <c r="C41" s="35">
        <v>0</v>
      </c>
      <c r="D41" s="124">
        <v>0</v>
      </c>
      <c r="E41" s="36">
        <v>0</v>
      </c>
      <c r="F41" s="133">
        <f t="shared" si="8"/>
        <v>0</v>
      </c>
      <c r="G41" s="41">
        <f t="shared" si="12"/>
        <v>0</v>
      </c>
      <c r="H41" s="114">
        <v>0</v>
      </c>
      <c r="I41" s="35">
        <v>0</v>
      </c>
      <c r="J41" s="124">
        <v>0</v>
      </c>
      <c r="K41" s="36">
        <v>0</v>
      </c>
      <c r="L41" s="133">
        <f t="shared" si="13"/>
        <v>0</v>
      </c>
      <c r="M41" s="41">
        <f t="shared" si="14"/>
        <v>0</v>
      </c>
    </row>
    <row r="42" spans="1:13" ht="15" customHeight="1" x14ac:dyDescent="0.25">
      <c r="A42" s="47" t="s">
        <v>29</v>
      </c>
      <c r="B42" s="143"/>
      <c r="C42" s="164" t="s">
        <v>4</v>
      </c>
      <c r="D42" s="124"/>
      <c r="E42" s="162"/>
      <c r="F42" s="133"/>
      <c r="G42" s="50" t="s">
        <v>4</v>
      </c>
      <c r="H42" s="143" t="s">
        <v>4</v>
      </c>
      <c r="I42" s="164" t="s">
        <v>4</v>
      </c>
      <c r="J42" s="124"/>
      <c r="K42" s="162" t="s">
        <v>4</v>
      </c>
      <c r="L42" s="133"/>
      <c r="M42" s="50" t="s">
        <v>4</v>
      </c>
    </row>
    <row r="43" spans="1:13" ht="15" customHeight="1" x14ac:dyDescent="0.2">
      <c r="A43" s="45" t="s">
        <v>30</v>
      </c>
      <c r="B43" s="142">
        <v>0</v>
      </c>
      <c r="C43" s="35">
        <v>0</v>
      </c>
      <c r="D43" s="127">
        <v>0</v>
      </c>
      <c r="E43" s="36">
        <v>0</v>
      </c>
      <c r="F43" s="132">
        <f t="shared" si="1"/>
        <v>0</v>
      </c>
      <c r="G43" s="37">
        <f>IF(ISBLANK(F43),"  ",IF(F84&gt;0,F43/F84,IF(F43&gt;0,1,0)))</f>
        <v>0</v>
      </c>
      <c r="H43" s="142">
        <v>0</v>
      </c>
      <c r="I43" s="35">
        <v>0</v>
      </c>
      <c r="J43" s="127">
        <v>0</v>
      </c>
      <c r="K43" s="36">
        <v>0</v>
      </c>
      <c r="L43" s="132">
        <f>J43+H43</f>
        <v>0</v>
      </c>
      <c r="M43" s="37">
        <f>IF(ISBLANK(L43),"  ",IF(L84&gt;0,L43/L84,IF(L43&gt;0,1,0)))</f>
        <v>0</v>
      </c>
    </row>
    <row r="44" spans="1:13" ht="15" customHeight="1" x14ac:dyDescent="0.25">
      <c r="A44" s="47" t="s">
        <v>31</v>
      </c>
      <c r="B44" s="143"/>
      <c r="C44" s="164" t="s">
        <v>4</v>
      </c>
      <c r="D44" s="124"/>
      <c r="E44" s="162"/>
      <c r="F44" s="133"/>
      <c r="G44" s="50" t="s">
        <v>4</v>
      </c>
      <c r="H44" s="143"/>
      <c r="I44" s="164" t="s">
        <v>4</v>
      </c>
      <c r="J44" s="124"/>
      <c r="K44" s="162" t="s">
        <v>4</v>
      </c>
      <c r="L44" s="133"/>
      <c r="M44" s="50" t="s">
        <v>4</v>
      </c>
    </row>
    <row r="45" spans="1:13" ht="15" customHeight="1" x14ac:dyDescent="0.2">
      <c r="A45" s="45" t="s">
        <v>30</v>
      </c>
      <c r="B45" s="142">
        <v>0</v>
      </c>
      <c r="C45" s="35">
        <v>0</v>
      </c>
      <c r="D45" s="127">
        <v>0</v>
      </c>
      <c r="E45" s="36">
        <v>0</v>
      </c>
      <c r="F45" s="132">
        <f t="shared" si="1"/>
        <v>0</v>
      </c>
      <c r="G45" s="37">
        <f>IF(ISBLANK(F45),"  ",IF(F84&gt;0,F45/F84,IF(F45&gt;0,1,0)))</f>
        <v>0</v>
      </c>
      <c r="H45" s="142">
        <v>0</v>
      </c>
      <c r="I45" s="35">
        <v>0</v>
      </c>
      <c r="J45" s="127">
        <v>0</v>
      </c>
      <c r="K45" s="36">
        <v>0</v>
      </c>
      <c r="L45" s="132">
        <f>J45+H45</f>
        <v>0</v>
      </c>
      <c r="M45" s="37">
        <f>IF(ISBLANK(L45),"  ",IF(L84&gt;0,L45/L84,IF(L45&gt;0,1,0)))</f>
        <v>0</v>
      </c>
    </row>
    <row r="46" spans="1:13" ht="15" customHeight="1" x14ac:dyDescent="0.2">
      <c r="A46" s="46" t="s">
        <v>32</v>
      </c>
      <c r="B46" s="114"/>
      <c r="C46" s="35" t="s">
        <v>10</v>
      </c>
      <c r="D46" s="124"/>
      <c r="E46" s="36"/>
      <c r="F46" s="133">
        <f t="shared" si="1"/>
        <v>0</v>
      </c>
      <c r="G46" s="41">
        <f>IF(ISBLANK(F46),"  ",IF(F84&gt;0,F46/F84,IF(F46&gt;0,1,0)))</f>
        <v>0</v>
      </c>
      <c r="H46" s="114"/>
      <c r="I46" s="35" t="s">
        <v>10</v>
      </c>
      <c r="J46" s="124"/>
      <c r="K46" s="36" t="s">
        <v>10</v>
      </c>
      <c r="L46" s="133">
        <f>J46+H46</f>
        <v>0</v>
      </c>
      <c r="M46" s="41">
        <f>IF(ISBLANK(L46),"  ",IF(L84&gt;0,L46/L84,IF(L46&gt;0,1,0)))</f>
        <v>0</v>
      </c>
    </row>
    <row r="47" spans="1:13" s="55" customFormat="1" ht="15" customHeight="1" x14ac:dyDescent="0.25">
      <c r="A47" s="47" t="s">
        <v>33</v>
      </c>
      <c r="B47" s="115">
        <v>27236315</v>
      </c>
      <c r="C47" s="111">
        <v>1</v>
      </c>
      <c r="D47" s="128">
        <v>0</v>
      </c>
      <c r="E47" s="52">
        <v>0</v>
      </c>
      <c r="F47" s="115">
        <f>F46+F45+F43+F34+F29+F28+F26+F27+F25+F24+F23+F22+F21+F20+F19+F18+F17+F16+F14+F13+F30+F31+F32+F33</f>
        <v>27236315</v>
      </c>
      <c r="G47" s="53">
        <f>IF(ISBLANK(F47),"  ",IF(F84&gt;0,F47/F84,IF(F47&gt;0,1,0)))</f>
        <v>0.23848873269791304</v>
      </c>
      <c r="H47" s="115">
        <v>23847234</v>
      </c>
      <c r="I47" s="111">
        <v>1</v>
      </c>
      <c r="J47" s="128">
        <v>0</v>
      </c>
      <c r="K47" s="52">
        <v>0</v>
      </c>
      <c r="L47" s="115">
        <f>L46+L45+L43+L34+L29+L28+L26+L27+L25+L24+L23+L22+L21+L20+L19+L18+L17+L16+L14+L13+L30+L31+L32+L33</f>
        <v>23347234</v>
      </c>
      <c r="M47" s="53">
        <f>IF(ISBLANK(L47),"  ",IF(L84&gt;0,L47/L84,IF(L47&gt;0,1,0)))</f>
        <v>0.19849886809933001</v>
      </c>
    </row>
    <row r="48" spans="1:13" ht="15" customHeight="1" x14ac:dyDescent="0.25">
      <c r="A48" s="56" t="s">
        <v>34</v>
      </c>
      <c r="B48" s="116"/>
      <c r="C48" s="109" t="s">
        <v>4</v>
      </c>
      <c r="D48" s="124"/>
      <c r="E48" s="43" t="s">
        <v>4</v>
      </c>
      <c r="F48" s="133"/>
      <c r="G48" s="50" t="s">
        <v>4</v>
      </c>
      <c r="H48" s="116"/>
      <c r="I48" s="42" t="s">
        <v>4</v>
      </c>
      <c r="J48" s="124"/>
      <c r="K48" s="43" t="s">
        <v>4</v>
      </c>
      <c r="L48" s="133"/>
      <c r="M48" s="50" t="s">
        <v>4</v>
      </c>
    </row>
    <row r="49" spans="1:13" ht="15" customHeight="1" x14ac:dyDescent="0.2">
      <c r="A49" s="7" t="s">
        <v>35</v>
      </c>
      <c r="B49" s="142">
        <v>0</v>
      </c>
      <c r="C49" s="35">
        <v>0</v>
      </c>
      <c r="D49" s="127">
        <v>0</v>
      </c>
      <c r="E49" s="36">
        <v>0</v>
      </c>
      <c r="F49" s="132">
        <f>D49+B49</f>
        <v>0</v>
      </c>
      <c r="G49" s="37">
        <f>IF(ISBLANK(F49),"  ",IF(D84&gt;0,F49/D84,IF(F49&gt;0,1,0)))</f>
        <v>0</v>
      </c>
      <c r="H49" s="142">
        <v>0</v>
      </c>
      <c r="I49" s="35">
        <v>0</v>
      </c>
      <c r="J49" s="127">
        <v>0</v>
      </c>
      <c r="K49" s="36">
        <v>0</v>
      </c>
      <c r="L49" s="132">
        <f>J49+H49</f>
        <v>0</v>
      </c>
      <c r="M49" s="37">
        <f>IF(ISBLANK(L49),"  ",IF(J84&gt;0,L49/J84,IF(L49&gt;0,1,0)))</f>
        <v>0</v>
      </c>
    </row>
    <row r="50" spans="1:13" ht="15" customHeight="1" x14ac:dyDescent="0.2">
      <c r="A50" s="58" t="s">
        <v>36</v>
      </c>
      <c r="B50" s="114">
        <v>0</v>
      </c>
      <c r="C50" s="35">
        <v>0</v>
      </c>
      <c r="D50" s="124">
        <v>0</v>
      </c>
      <c r="E50" s="36">
        <v>0</v>
      </c>
      <c r="F50" s="133">
        <f>D50+B50</f>
        <v>0</v>
      </c>
      <c r="G50" s="41">
        <f>IF(ISBLANK(F50),"  ",IF(D84&gt;0,F50/D84,IF(F50&gt;0,1,0)))</f>
        <v>0</v>
      </c>
      <c r="H50" s="114">
        <v>0</v>
      </c>
      <c r="I50" s="35">
        <v>0</v>
      </c>
      <c r="J50" s="124">
        <v>0</v>
      </c>
      <c r="K50" s="36">
        <v>0</v>
      </c>
      <c r="L50" s="133">
        <f>J50+H50</f>
        <v>0</v>
      </c>
      <c r="M50" s="41">
        <f>IF(ISBLANK(L50),"  ",IF(J84&gt;0,L50/J84,IF(L50&gt;0,1,0)))</f>
        <v>0</v>
      </c>
    </row>
    <row r="51" spans="1:13" ht="15" customHeight="1" x14ac:dyDescent="0.2">
      <c r="A51" s="7" t="s">
        <v>37</v>
      </c>
      <c r="B51" s="114">
        <v>0</v>
      </c>
      <c r="C51" s="35">
        <v>0</v>
      </c>
      <c r="D51" s="124">
        <v>0</v>
      </c>
      <c r="E51" s="36">
        <v>0</v>
      </c>
      <c r="F51" s="133">
        <f>D51+B51</f>
        <v>0</v>
      </c>
      <c r="G51" s="41">
        <f>IF(ISBLANK(F51),"  ",IF(D84&gt;0,F51/D84,IF(F51&gt;0,1,0)))</f>
        <v>0</v>
      </c>
      <c r="H51" s="114">
        <v>0</v>
      </c>
      <c r="I51" s="35">
        <v>0</v>
      </c>
      <c r="J51" s="124">
        <v>0</v>
      </c>
      <c r="K51" s="36">
        <v>0</v>
      </c>
      <c r="L51" s="133">
        <f>J51+H51</f>
        <v>0</v>
      </c>
      <c r="M51" s="41">
        <f>IF(ISBLANK(L51),"  ",IF(J84&gt;0,L51/J84,IF(L51&gt;0,1,0)))</f>
        <v>0</v>
      </c>
    </row>
    <row r="52" spans="1:13" ht="15" customHeight="1" x14ac:dyDescent="0.2">
      <c r="A52" s="25" t="s">
        <v>38</v>
      </c>
      <c r="B52" s="114">
        <v>0</v>
      </c>
      <c r="C52" s="35">
        <v>0</v>
      </c>
      <c r="D52" s="124">
        <v>0</v>
      </c>
      <c r="E52" s="36">
        <v>0</v>
      </c>
      <c r="F52" s="133">
        <f>D52+B52</f>
        <v>0</v>
      </c>
      <c r="G52" s="41">
        <f>IF(ISBLANK(F52),"  ",IF(D84&gt;0,F52/D84,IF(F52&gt;0,1,0)))</f>
        <v>0</v>
      </c>
      <c r="H52" s="114">
        <v>0</v>
      </c>
      <c r="I52" s="35">
        <v>0</v>
      </c>
      <c r="J52" s="124">
        <v>0</v>
      </c>
      <c r="K52" s="36">
        <v>0</v>
      </c>
      <c r="L52" s="133">
        <f>J52+H52</f>
        <v>0</v>
      </c>
      <c r="M52" s="41">
        <f>IF(ISBLANK(L52),"  ",IF(J84&gt;0,L52/J84,IF(L52&gt;0,1,0)))</f>
        <v>0</v>
      </c>
    </row>
    <row r="53" spans="1:13" ht="15" customHeight="1" x14ac:dyDescent="0.2">
      <c r="A53" s="58" t="s">
        <v>39</v>
      </c>
      <c r="B53" s="114">
        <v>0</v>
      </c>
      <c r="C53" s="35">
        <v>0</v>
      </c>
      <c r="D53" s="124">
        <v>0</v>
      </c>
      <c r="E53" s="36">
        <v>0</v>
      </c>
      <c r="F53" s="133">
        <f>D53+B53</f>
        <v>0</v>
      </c>
      <c r="G53" s="41">
        <f>IF(ISBLANK(F53),"  ",IF(F84&gt;0,F53/F84,IF(F53&gt;0,1,0)))</f>
        <v>0</v>
      </c>
      <c r="H53" s="114">
        <v>0</v>
      </c>
      <c r="I53" s="35">
        <v>0</v>
      </c>
      <c r="J53" s="124">
        <v>0</v>
      </c>
      <c r="K53" s="36">
        <v>0</v>
      </c>
      <c r="L53" s="133">
        <f>J53+H53</f>
        <v>0</v>
      </c>
      <c r="M53" s="41">
        <f>IF(ISBLANK(L53),"  ",IF(L84&gt;0,L53/L84,IF(L53&gt;0,1,0)))</f>
        <v>0</v>
      </c>
    </row>
    <row r="54" spans="1:13" s="55" customFormat="1" ht="15" customHeight="1" x14ac:dyDescent="0.25">
      <c r="A54" s="56" t="s">
        <v>40</v>
      </c>
      <c r="B54" s="115">
        <v>0</v>
      </c>
      <c r="C54" s="111">
        <v>0</v>
      </c>
      <c r="D54" s="128">
        <v>0</v>
      </c>
      <c r="E54" s="52">
        <v>0</v>
      </c>
      <c r="F54" s="134">
        <f>F53+F52+F51+F50+F49</f>
        <v>0</v>
      </c>
      <c r="G54" s="53">
        <f>IF(ISBLANK(F54),"  ",IF(F84&gt;0,F54/F84,IF(F54&gt;0,1,0)))</f>
        <v>0</v>
      </c>
      <c r="H54" s="115">
        <v>0</v>
      </c>
      <c r="I54" s="111">
        <v>0</v>
      </c>
      <c r="J54" s="128">
        <v>0</v>
      </c>
      <c r="K54" s="52">
        <v>0</v>
      </c>
      <c r="L54" s="134">
        <f>L53+L52+L51+L50+L49</f>
        <v>0</v>
      </c>
      <c r="M54" s="53">
        <f>IF(ISBLANK(L54),"  ",IF(L84&gt;0,L54/L84,IF(L54&gt;0,1,0)))</f>
        <v>0</v>
      </c>
    </row>
    <row r="55" spans="1:13" s="55" customFormat="1" ht="15" customHeight="1" x14ac:dyDescent="0.25">
      <c r="A55" s="60" t="s">
        <v>41</v>
      </c>
      <c r="B55" s="144">
        <v>0</v>
      </c>
      <c r="C55" s="111">
        <v>0</v>
      </c>
      <c r="D55" s="129">
        <v>0</v>
      </c>
      <c r="E55" s="52">
        <v>0</v>
      </c>
      <c r="F55" s="135">
        <f>D55+B55</f>
        <v>0</v>
      </c>
      <c r="G55" s="53">
        <f>IF(ISBLANK(F55),"  ",IF(F84&gt;0,F55/F84,IF(F55&gt;0,1,0)))</f>
        <v>0</v>
      </c>
      <c r="H55" s="144">
        <v>0</v>
      </c>
      <c r="I55" s="111">
        <v>0</v>
      </c>
      <c r="J55" s="129">
        <v>0</v>
      </c>
      <c r="K55" s="52">
        <v>0</v>
      </c>
      <c r="L55" s="135">
        <f>J55+H55</f>
        <v>0</v>
      </c>
      <c r="M55" s="53">
        <f>IF(ISBLANK(L55),"  ",IF(L84&gt;0,L55/L84,IF(L55&gt;0,1,0)))</f>
        <v>0</v>
      </c>
    </row>
    <row r="56" spans="1:13" ht="15" customHeight="1" x14ac:dyDescent="0.25">
      <c r="A56" s="9" t="s">
        <v>42</v>
      </c>
      <c r="B56" s="119"/>
      <c r="C56" s="109" t="s">
        <v>4</v>
      </c>
      <c r="D56" s="127"/>
      <c r="E56" s="43" t="s">
        <v>4</v>
      </c>
      <c r="F56" s="132"/>
      <c r="G56" s="63" t="s">
        <v>4</v>
      </c>
      <c r="H56" s="119"/>
      <c r="I56" s="42" t="s">
        <v>4</v>
      </c>
      <c r="J56" s="127"/>
      <c r="K56" s="43" t="s">
        <v>4</v>
      </c>
      <c r="L56" s="132"/>
      <c r="M56" s="63" t="s">
        <v>4</v>
      </c>
    </row>
    <row r="57" spans="1:13" ht="15" customHeight="1" x14ac:dyDescent="0.2">
      <c r="A57" s="7" t="s">
        <v>43</v>
      </c>
      <c r="B57" s="119">
        <v>35367702</v>
      </c>
      <c r="C57" s="35">
        <v>1</v>
      </c>
      <c r="D57" s="127">
        <v>0</v>
      </c>
      <c r="E57" s="36">
        <v>0</v>
      </c>
      <c r="F57" s="136">
        <f t="shared" ref="F57:F62" si="15">D57+B57</f>
        <v>35367702</v>
      </c>
      <c r="G57" s="37">
        <f>IF(ISBLANK(F57),"  ",IF(F84&gt;0,F57/F84,IF(F57&gt;0,1,0)))</f>
        <v>0.30968941387325871</v>
      </c>
      <c r="H57" s="119">
        <v>42660090</v>
      </c>
      <c r="I57" s="35">
        <v>1</v>
      </c>
      <c r="J57" s="127">
        <v>0</v>
      </c>
      <c r="K57" s="36">
        <v>0</v>
      </c>
      <c r="L57" s="136">
        <f t="shared" ref="L57:L73" si="16">J57+H57</f>
        <v>42660090</v>
      </c>
      <c r="M57" s="37">
        <f>IF(ISBLANK(L57),"  ",IF(L84&gt;0,L57/L84,IF(L57&gt;0,1,0)))</f>
        <v>0.36269733613907101</v>
      </c>
    </row>
    <row r="58" spans="1:13" ht="15" customHeight="1" x14ac:dyDescent="0.2">
      <c r="A58" s="25" t="s">
        <v>44</v>
      </c>
      <c r="B58" s="116">
        <v>463118</v>
      </c>
      <c r="C58" s="35">
        <v>1</v>
      </c>
      <c r="D58" s="124">
        <v>0</v>
      </c>
      <c r="E58" s="36">
        <v>0</v>
      </c>
      <c r="F58" s="137">
        <f t="shared" si="15"/>
        <v>463118</v>
      </c>
      <c r="G58" s="41">
        <f>IF(ISBLANK(F58),"  ",IF(F84&gt;0,F58/F84,IF(F58&gt;0,1,0)))</f>
        <v>4.055189731415285E-3</v>
      </c>
      <c r="H58" s="116">
        <v>480790</v>
      </c>
      <c r="I58" s="35">
        <v>1</v>
      </c>
      <c r="J58" s="124">
        <v>0</v>
      </c>
      <c r="K58" s="36">
        <v>0</v>
      </c>
      <c r="L58" s="137">
        <f t="shared" si="16"/>
        <v>480790</v>
      </c>
      <c r="M58" s="41">
        <f>IF(ISBLANK(L58),"  ",IF(L84&gt;0,L58/L84,IF(L58&gt;0,1,0)))</f>
        <v>4.0876906786250092E-3</v>
      </c>
    </row>
    <row r="59" spans="1:13" ht="15" customHeight="1" x14ac:dyDescent="0.2">
      <c r="A59" s="64" t="s">
        <v>45</v>
      </c>
      <c r="B59" s="145">
        <v>1290659</v>
      </c>
      <c r="C59" s="35">
        <v>1</v>
      </c>
      <c r="D59" s="123">
        <v>0</v>
      </c>
      <c r="E59" s="36">
        <v>0</v>
      </c>
      <c r="F59" s="138">
        <f t="shared" si="15"/>
        <v>1290659</v>
      </c>
      <c r="G59" s="41">
        <f>IF(ISBLANK(F59),"  ",IF(F84&gt;0,F59/F84,IF(F59&gt;0,1,0)))</f>
        <v>1.1301368384642187E-2</v>
      </c>
      <c r="H59" s="145">
        <v>1346199</v>
      </c>
      <c r="I59" s="35">
        <v>1</v>
      </c>
      <c r="J59" s="123">
        <v>0</v>
      </c>
      <c r="K59" s="36">
        <v>0</v>
      </c>
      <c r="L59" s="138">
        <f t="shared" si="16"/>
        <v>1346199</v>
      </c>
      <c r="M59" s="41">
        <f>IF(ISBLANK(L59),"  ",IF(L84&gt;0,L59/L84,IF(L59&gt;0,1,0)))</f>
        <v>1.1445423373768814E-2</v>
      </c>
    </row>
    <row r="60" spans="1:13" ht="15" customHeight="1" x14ac:dyDescent="0.2">
      <c r="A60" s="64" t="s">
        <v>46</v>
      </c>
      <c r="B60" s="145">
        <v>651942</v>
      </c>
      <c r="C60" s="35">
        <v>1</v>
      </c>
      <c r="D60" s="123">
        <v>0</v>
      </c>
      <c r="E60" s="36">
        <v>0</v>
      </c>
      <c r="F60" s="138">
        <f t="shared" si="15"/>
        <v>651942</v>
      </c>
      <c r="G60" s="41">
        <f>IF(ISBLANK(F60),"  ",IF(F84&gt;0,F60/F84,IF(F60&gt;0,1,0)))</f>
        <v>5.7085850774065E-3</v>
      </c>
      <c r="H60" s="145">
        <v>679577</v>
      </c>
      <c r="I60" s="35">
        <v>1</v>
      </c>
      <c r="J60" s="123">
        <v>0</v>
      </c>
      <c r="K60" s="36">
        <v>0</v>
      </c>
      <c r="L60" s="138">
        <f t="shared" si="16"/>
        <v>679577</v>
      </c>
      <c r="M60" s="41">
        <f>IF(ISBLANK(L60),"  ",IF(L84&gt;0,L60/L84,IF(L60&gt;0,1,0)))</f>
        <v>5.777783581829796E-3</v>
      </c>
    </row>
    <row r="61" spans="1:13" ht="15" customHeight="1" x14ac:dyDescent="0.2">
      <c r="A61" s="64" t="s">
        <v>47</v>
      </c>
      <c r="B61" s="145">
        <v>0</v>
      </c>
      <c r="C61" s="35">
        <v>0</v>
      </c>
      <c r="D61" s="123">
        <v>568760</v>
      </c>
      <c r="E61" s="36">
        <v>1</v>
      </c>
      <c r="F61" s="138">
        <f t="shared" si="15"/>
        <v>568760</v>
      </c>
      <c r="G61" s="41">
        <f>IF(ISBLANK(F61),"  ",IF(F84&gt;0,F61/F84,IF(F61&gt;0,1,0)))</f>
        <v>4.9802204009340113E-3</v>
      </c>
      <c r="H61" s="145">
        <v>0</v>
      </c>
      <c r="I61" s="35">
        <v>0</v>
      </c>
      <c r="J61" s="123">
        <v>574000</v>
      </c>
      <c r="K61" s="36">
        <v>1</v>
      </c>
      <c r="L61" s="138">
        <f t="shared" si="16"/>
        <v>574000</v>
      </c>
      <c r="M61" s="41">
        <f>IF(ISBLANK(L61),"  ",IF(L84&gt;0,L61/L84,IF(L61&gt;0,1,0)))</f>
        <v>4.8801648319032323E-3</v>
      </c>
    </row>
    <row r="62" spans="1:13" ht="15" customHeight="1" x14ac:dyDescent="0.2">
      <c r="A62" s="25" t="s">
        <v>48</v>
      </c>
      <c r="B62" s="116">
        <v>770589</v>
      </c>
      <c r="C62" s="35">
        <v>6.9694233664966007E-2</v>
      </c>
      <c r="D62" s="124">
        <v>10286122</v>
      </c>
      <c r="E62" s="36">
        <v>0.93030576633503403</v>
      </c>
      <c r="F62" s="137">
        <f t="shared" si="15"/>
        <v>11056711</v>
      </c>
      <c r="G62" s="41">
        <f>IF(ISBLANK(F62),"  ",IF(F84&gt;0,F62/F84,IF(F62&gt;0,1,0)))</f>
        <v>9.6815629948363971E-2</v>
      </c>
      <c r="H62" s="116">
        <v>788464</v>
      </c>
      <c r="I62" s="35">
        <v>7.1947708372266869E-2</v>
      </c>
      <c r="J62" s="124">
        <v>10170384</v>
      </c>
      <c r="K62" s="36">
        <v>0.92805229162773317</v>
      </c>
      <c r="L62" s="137">
        <f t="shared" si="16"/>
        <v>10958848</v>
      </c>
      <c r="M62" s="41">
        <f>IF(ISBLANK(L62),"  ",IF(L84&gt;0,L62/L84,IF(L62&gt;0,1,0)))</f>
        <v>9.3172447051869473E-2</v>
      </c>
    </row>
    <row r="63" spans="1:13" s="55" customFormat="1" ht="15" customHeight="1" x14ac:dyDescent="0.25">
      <c r="A63" s="60" t="s">
        <v>49</v>
      </c>
      <c r="B63" s="146">
        <v>38544010</v>
      </c>
      <c r="C63" s="111">
        <v>0.78026061799118895</v>
      </c>
      <c r="D63" s="128">
        <v>10854882</v>
      </c>
      <c r="E63" s="52">
        <v>0.21973938200881105</v>
      </c>
      <c r="F63" s="139">
        <f>F62+F60+F59+F58+F57+F61</f>
        <v>49398892</v>
      </c>
      <c r="G63" s="53">
        <f>IF(ISBLANK(F63),"  ",IF(F84&gt;0,F63/F84,IF(F63&gt;0,1,0)))</f>
        <v>0.43255040741602069</v>
      </c>
      <c r="H63" s="146">
        <v>45955120</v>
      </c>
      <c r="I63" s="111">
        <v>0.81050303367733167</v>
      </c>
      <c r="J63" s="128">
        <v>10744384</v>
      </c>
      <c r="K63" s="52">
        <v>0.18949696632266835</v>
      </c>
      <c r="L63" s="149">
        <f t="shared" si="16"/>
        <v>56699504</v>
      </c>
      <c r="M63" s="53">
        <f>IF(ISBLANK(L63),"  ",IF(L84&gt;0,L63/L84,IF(L63&gt;0,1,0)))</f>
        <v>0.48206084565706736</v>
      </c>
    </row>
    <row r="64" spans="1:13" ht="15" customHeight="1" x14ac:dyDescent="0.2">
      <c r="A64" s="34" t="s">
        <v>50</v>
      </c>
      <c r="B64" s="147">
        <v>0</v>
      </c>
      <c r="C64" s="35">
        <v>0</v>
      </c>
      <c r="D64" s="148">
        <v>0</v>
      </c>
      <c r="E64" s="36">
        <v>0</v>
      </c>
      <c r="F64" s="140">
        <f t="shared" ref="F64:F73" si="17">D64+B64</f>
        <v>0</v>
      </c>
      <c r="G64" s="41">
        <f>IF(ISBLANK(F64),"  ",IF(F84&gt;0,F64/F84,IF(F64&gt;0,1,0)))</f>
        <v>0</v>
      </c>
      <c r="H64" s="147">
        <v>0</v>
      </c>
      <c r="I64" s="35">
        <v>0</v>
      </c>
      <c r="J64" s="148">
        <v>0</v>
      </c>
      <c r="K64" s="36">
        <v>0</v>
      </c>
      <c r="L64" s="140">
        <f t="shared" si="16"/>
        <v>0</v>
      </c>
      <c r="M64" s="41">
        <f>IF(ISBLANK(L64),"  ",IF(L84&gt;0,L64/L84,IF(L64&gt;0,1,0)))</f>
        <v>0</v>
      </c>
    </row>
    <row r="65" spans="1:13" ht="15" customHeight="1" x14ac:dyDescent="0.2">
      <c r="A65" s="65" t="s">
        <v>51</v>
      </c>
      <c r="B65" s="114">
        <v>0</v>
      </c>
      <c r="C65" s="35">
        <v>0</v>
      </c>
      <c r="D65" s="124">
        <v>0</v>
      </c>
      <c r="E65" s="36">
        <v>0</v>
      </c>
      <c r="F65" s="133">
        <f t="shared" si="17"/>
        <v>0</v>
      </c>
      <c r="G65" s="41">
        <f>IF(ISBLANK(F65),"  ",IF(F84&gt;0,F65/F84,IF(F65&gt;0,1,0)))</f>
        <v>0</v>
      </c>
      <c r="H65" s="114">
        <v>0</v>
      </c>
      <c r="I65" s="35">
        <v>0</v>
      </c>
      <c r="J65" s="124">
        <v>0</v>
      </c>
      <c r="K65" s="36">
        <v>0</v>
      </c>
      <c r="L65" s="133">
        <f t="shared" si="16"/>
        <v>0</v>
      </c>
      <c r="M65" s="41">
        <f>IF(ISBLANK(L65),"  ",IF(L84&gt;0,L65/L84,IF(L65&gt;0,1,0)))</f>
        <v>0</v>
      </c>
    </row>
    <row r="66" spans="1:13" ht="15" customHeight="1" x14ac:dyDescent="0.2">
      <c r="A66" s="7" t="s">
        <v>52</v>
      </c>
      <c r="B66" s="114">
        <v>0</v>
      </c>
      <c r="C66" s="35">
        <v>0</v>
      </c>
      <c r="D66" s="124">
        <v>424993</v>
      </c>
      <c r="E66" s="36">
        <v>1</v>
      </c>
      <c r="F66" s="133">
        <f t="shared" si="17"/>
        <v>424993</v>
      </c>
      <c r="G66" s="41">
        <f>IF(ISBLANK(F66),"  ",IF(F84&gt;0,F66/F84,IF(F66&gt;0,1,0)))</f>
        <v>3.7213566510551871E-3</v>
      </c>
      <c r="H66" s="114">
        <v>0</v>
      </c>
      <c r="I66" s="35">
        <v>0</v>
      </c>
      <c r="J66" s="124">
        <v>420000</v>
      </c>
      <c r="K66" s="36">
        <v>1</v>
      </c>
      <c r="L66" s="133">
        <f t="shared" si="16"/>
        <v>420000</v>
      </c>
      <c r="M66" s="41">
        <f>IF(ISBLANK(L66),"  ",IF(L84&gt;0,L66/L84,IF(L66&gt;0,1,0)))</f>
        <v>3.5708523160267553E-3</v>
      </c>
    </row>
    <row r="67" spans="1:13" ht="15" customHeight="1" x14ac:dyDescent="0.2">
      <c r="A67" s="58" t="s">
        <v>53</v>
      </c>
      <c r="B67" s="114">
        <v>0</v>
      </c>
      <c r="C67" s="35">
        <v>0</v>
      </c>
      <c r="D67" s="124">
        <v>5627955</v>
      </c>
      <c r="E67" s="36">
        <v>1</v>
      </c>
      <c r="F67" s="133">
        <f t="shared" si="17"/>
        <v>5627955</v>
      </c>
      <c r="G67" s="41">
        <f>IF(ISBLANK(F67),"  ",IF(F84&gt;0,F67/F84,IF(F67&gt;0,1,0)))</f>
        <v>4.9279935836800362E-2</v>
      </c>
      <c r="H67" s="114">
        <v>0</v>
      </c>
      <c r="I67" s="35">
        <v>0</v>
      </c>
      <c r="J67" s="124">
        <v>5000000</v>
      </c>
      <c r="K67" s="36">
        <v>1</v>
      </c>
      <c r="L67" s="133">
        <f t="shared" si="16"/>
        <v>5000000</v>
      </c>
      <c r="M67" s="41">
        <f>IF(ISBLANK(L67),"  ",IF(L84&gt;0,L67/L84,IF(L67&gt;0,1,0)))</f>
        <v>4.2510146619366133E-2</v>
      </c>
    </row>
    <row r="68" spans="1:13" ht="15" customHeight="1" x14ac:dyDescent="0.2">
      <c r="A68" s="65" t="s">
        <v>54</v>
      </c>
      <c r="B68" s="114">
        <v>0</v>
      </c>
      <c r="C68" s="35">
        <v>0</v>
      </c>
      <c r="D68" s="124">
        <v>0</v>
      </c>
      <c r="E68" s="36">
        <v>0</v>
      </c>
      <c r="F68" s="133">
        <f t="shared" si="17"/>
        <v>0</v>
      </c>
      <c r="G68" s="41">
        <f>IF(ISBLANK(F68),"  ",IF(F84&gt;0,F68/F84,IF(F68&gt;0,1,0)))</f>
        <v>0</v>
      </c>
      <c r="H68" s="114">
        <v>0</v>
      </c>
      <c r="I68" s="35">
        <v>0</v>
      </c>
      <c r="J68" s="124">
        <v>0</v>
      </c>
      <c r="K68" s="36">
        <v>0</v>
      </c>
      <c r="L68" s="133">
        <f t="shared" si="16"/>
        <v>0</v>
      </c>
      <c r="M68" s="41">
        <f>IF(ISBLANK(L68),"  ",IF(L84&gt;0,L68/L84,IF(L68&gt;0,1,0)))</f>
        <v>0</v>
      </c>
    </row>
    <row r="69" spans="1:13" ht="15" customHeight="1" x14ac:dyDescent="0.2">
      <c r="A69" s="65" t="s">
        <v>55</v>
      </c>
      <c r="B69" s="114">
        <v>0</v>
      </c>
      <c r="C69" s="35">
        <v>0</v>
      </c>
      <c r="D69" s="124">
        <v>5367639</v>
      </c>
      <c r="E69" s="36">
        <v>1</v>
      </c>
      <c r="F69" s="133">
        <f t="shared" si="17"/>
        <v>5367639</v>
      </c>
      <c r="G69" s="41">
        <f>IF(ISBLANK(F69),"  ",IF(F84&gt;0,F69/F84,IF(F69&gt;0,1,0)))</f>
        <v>4.7000536698517892E-2</v>
      </c>
      <c r="H69" s="114">
        <v>0</v>
      </c>
      <c r="I69" s="35">
        <v>0</v>
      </c>
      <c r="J69" s="124">
        <v>7097301</v>
      </c>
      <c r="K69" s="36">
        <v>1</v>
      </c>
      <c r="L69" s="133">
        <f t="shared" si="16"/>
        <v>7097301</v>
      </c>
      <c r="M69" s="41">
        <f>IF(ISBLANK(L69),"  ",IF(L84&gt;0,L69/L84,IF(L69&gt;0,1,0)))</f>
        <v>6.0341461222354779E-2</v>
      </c>
    </row>
    <row r="70" spans="1:13" ht="15" customHeight="1" x14ac:dyDescent="0.2">
      <c r="A70" s="34" t="s">
        <v>56</v>
      </c>
      <c r="B70" s="114">
        <v>0</v>
      </c>
      <c r="C70" s="35">
        <v>0</v>
      </c>
      <c r="D70" s="124">
        <v>3792722</v>
      </c>
      <c r="E70" s="36">
        <v>1</v>
      </c>
      <c r="F70" s="133">
        <f t="shared" si="17"/>
        <v>3792722</v>
      </c>
      <c r="G70" s="41">
        <f>IF(ISBLANK(F70),"  ",IF(F84&gt;0,F70/F84,IF(F70&gt;0,1,0)))</f>
        <v>3.3210126379265847E-2</v>
      </c>
      <c r="H70" s="114">
        <v>0</v>
      </c>
      <c r="I70" s="35">
        <v>0</v>
      </c>
      <c r="J70" s="124">
        <v>3720939</v>
      </c>
      <c r="K70" s="36">
        <v>1</v>
      </c>
      <c r="L70" s="133">
        <f t="shared" si="16"/>
        <v>3720939</v>
      </c>
      <c r="M70" s="41">
        <f>IF(ISBLANK(L70),"  ",IF(L84&gt;0,L70/L84,IF(L70&gt;0,1,0)))</f>
        <v>3.1635532490343524E-2</v>
      </c>
    </row>
    <row r="71" spans="1:13" ht="15" customHeight="1" x14ac:dyDescent="0.2">
      <c r="A71" s="34" t="s">
        <v>57</v>
      </c>
      <c r="B71" s="114">
        <v>0</v>
      </c>
      <c r="C71" s="35">
        <v>0</v>
      </c>
      <c r="D71" s="124">
        <v>805878</v>
      </c>
      <c r="E71" s="36">
        <v>1</v>
      </c>
      <c r="F71" s="133">
        <f t="shared" si="17"/>
        <v>805878</v>
      </c>
      <c r="G71" s="41">
        <f>IF(ISBLANK(F71),"  ",IF(F84&gt;0,F71/F84,IF(F71&gt;0,1,0)))</f>
        <v>7.0564914133622245E-3</v>
      </c>
      <c r="H71" s="114">
        <v>0</v>
      </c>
      <c r="I71" s="35">
        <v>0</v>
      </c>
      <c r="J71" s="124">
        <v>1000000</v>
      </c>
      <c r="K71" s="36">
        <v>1</v>
      </c>
      <c r="L71" s="133">
        <f t="shared" si="16"/>
        <v>1000000</v>
      </c>
      <c r="M71" s="41">
        <f>IF(ISBLANK(L71),"  ",IF(L84&gt;0,L71/L84,IF(L71&gt;0,1,0)))</f>
        <v>8.5020293238732281E-3</v>
      </c>
    </row>
    <row r="72" spans="1:13" ht="15" customHeight="1" x14ac:dyDescent="0.2">
      <c r="A72" s="7" t="s">
        <v>58</v>
      </c>
      <c r="B72" s="114">
        <v>0</v>
      </c>
      <c r="C72" s="35">
        <v>0</v>
      </c>
      <c r="D72" s="124">
        <v>1653374</v>
      </c>
      <c r="E72" s="36">
        <v>1</v>
      </c>
      <c r="F72" s="133">
        <f t="shared" si="17"/>
        <v>1653374</v>
      </c>
      <c r="G72" s="41">
        <f>IF(ISBLANK(F72),"  ",IF(F84&gt;0,F72/F84,IF(F72&gt;0,1,0)))</f>
        <v>1.447740158445367E-2</v>
      </c>
      <c r="H72" s="114">
        <v>0</v>
      </c>
      <c r="I72" s="35">
        <v>0</v>
      </c>
      <c r="J72" s="124">
        <v>1500000</v>
      </c>
      <c r="K72" s="36">
        <v>1</v>
      </c>
      <c r="L72" s="133">
        <f t="shared" si="16"/>
        <v>1500000</v>
      </c>
      <c r="M72" s="41">
        <f>IF(ISBLANK(L72),"  ",IF(L84&gt;0,L72/L84,IF(L72&gt;0,1,0)))</f>
        <v>1.275304398580984E-2</v>
      </c>
    </row>
    <row r="73" spans="1:13" ht="15" customHeight="1" x14ac:dyDescent="0.2">
      <c r="A73" s="58" t="s">
        <v>59</v>
      </c>
      <c r="B73" s="114">
        <v>3314317</v>
      </c>
      <c r="C73" s="35">
        <v>0.45552894510604053</v>
      </c>
      <c r="D73" s="124">
        <v>3961438</v>
      </c>
      <c r="E73" s="36">
        <v>0.54447105489395942</v>
      </c>
      <c r="F73" s="133">
        <f t="shared" si="17"/>
        <v>7275755</v>
      </c>
      <c r="G73" s="41">
        <f>IF(ISBLANK(F73),"  ",IF(F84&gt;0,F73/F84,IF(F73&gt;0,1,0)))</f>
        <v>6.3708529930370697E-2</v>
      </c>
      <c r="H73" s="114">
        <v>3434000</v>
      </c>
      <c r="I73" s="35">
        <v>0.53372707491451665</v>
      </c>
      <c r="J73" s="124">
        <v>3000000</v>
      </c>
      <c r="K73" s="36">
        <v>0.46627292508548335</v>
      </c>
      <c r="L73" s="133">
        <f t="shared" si="16"/>
        <v>6434000</v>
      </c>
      <c r="M73" s="41">
        <f>IF(ISBLANK(L73),"  ",IF(L84&gt;0,L73/L84,IF(L73&gt;0,1,0)))</f>
        <v>5.4702056669800346E-2</v>
      </c>
    </row>
    <row r="74" spans="1:13" ht="15" customHeight="1" x14ac:dyDescent="0.2">
      <c r="A74" s="34" t="s">
        <v>186</v>
      </c>
      <c r="B74" s="114">
        <v>0</v>
      </c>
      <c r="C74" s="35">
        <v>0</v>
      </c>
      <c r="D74" s="124">
        <v>0</v>
      </c>
      <c r="E74" s="36">
        <v>0</v>
      </c>
      <c r="F74" s="133">
        <f t="shared" ref="F74" si="18">D74+B74</f>
        <v>0</v>
      </c>
      <c r="G74" s="41">
        <f>IF(ISBLANK(F74),"  ",IF(F85&gt;0,F74/F85,IF(F74&gt;0,1,0)))</f>
        <v>0</v>
      </c>
      <c r="H74" s="114">
        <v>0</v>
      </c>
      <c r="I74" s="35">
        <v>0</v>
      </c>
      <c r="J74" s="124">
        <v>0</v>
      </c>
      <c r="K74" s="36">
        <v>0</v>
      </c>
      <c r="L74" s="133">
        <f t="shared" ref="L74" si="19">J74+H74</f>
        <v>0</v>
      </c>
      <c r="M74" s="41">
        <f>IF(ISBLANK(L74),"  ",IF(L85&gt;0,L74/L85,IF(L74&gt;0,1,0)))</f>
        <v>0</v>
      </c>
    </row>
    <row r="75" spans="1:13" s="55" customFormat="1" ht="15" customHeight="1" x14ac:dyDescent="0.25">
      <c r="A75" s="66" t="s">
        <v>60</v>
      </c>
      <c r="B75" s="115">
        <v>41858327</v>
      </c>
      <c r="C75" s="111">
        <v>0.56301141799433818</v>
      </c>
      <c r="D75" s="128">
        <v>32488881</v>
      </c>
      <c r="E75" s="52">
        <v>0.43698858200566187</v>
      </c>
      <c r="F75" s="115">
        <f>F74+F73+F72+F71+F70+F69+F68+F67+F66+F65+F64+F63</f>
        <v>74347208</v>
      </c>
      <c r="G75" s="53">
        <f>IF(ISBLANK(F75),"  ",IF(F84&gt;0,F75/F84,IF(F75&gt;0,1,0)))</f>
        <v>0.65100478590984656</v>
      </c>
      <c r="H75" s="115">
        <v>49389120</v>
      </c>
      <c r="I75" s="111">
        <v>0.60324988313428374</v>
      </c>
      <c r="J75" s="128">
        <v>32482624</v>
      </c>
      <c r="K75" s="52">
        <v>0.39675011686571621</v>
      </c>
      <c r="L75" s="115">
        <f>L74+L73+L72+L71+L70+L69+L68+L67+L66+L65+L64+L63</f>
        <v>81871744</v>
      </c>
      <c r="M75" s="53">
        <f>IF(ISBLANK(L75),"  ",IF(L84&gt;0,L75/L84,IF(L75&gt;0,1,0)))</f>
        <v>0.69607596828464191</v>
      </c>
    </row>
    <row r="76" spans="1:13" ht="15" customHeight="1" x14ac:dyDescent="0.25">
      <c r="A76" s="9" t="s">
        <v>61</v>
      </c>
      <c r="B76" s="116"/>
      <c r="C76" s="109" t="s">
        <v>4</v>
      </c>
      <c r="D76" s="124"/>
      <c r="E76" s="43" t="s">
        <v>10</v>
      </c>
      <c r="F76" s="133"/>
      <c r="G76" s="50" t="s">
        <v>4</v>
      </c>
      <c r="H76" s="116"/>
      <c r="I76" s="42" t="s">
        <v>4</v>
      </c>
      <c r="J76" s="124"/>
      <c r="K76" s="43" t="s">
        <v>4</v>
      </c>
      <c r="L76" s="133"/>
      <c r="M76" s="50" t="s">
        <v>4</v>
      </c>
    </row>
    <row r="77" spans="1:13" ht="15" customHeight="1" x14ac:dyDescent="0.2">
      <c r="A77" s="7" t="s">
        <v>62</v>
      </c>
      <c r="B77" s="142">
        <v>0</v>
      </c>
      <c r="C77" s="35">
        <v>0</v>
      </c>
      <c r="D77" s="127">
        <v>512814</v>
      </c>
      <c r="E77" s="36">
        <v>1</v>
      </c>
      <c r="F77" s="132">
        <f>D77+B77</f>
        <v>512814</v>
      </c>
      <c r="G77" s="37">
        <f>IF(ISBLANK(F77),"  ",IF(F84&gt;0,F77/F84,IF(F77&gt;0,1,0)))</f>
        <v>4.4903416989320166E-3</v>
      </c>
      <c r="H77" s="142">
        <v>0</v>
      </c>
      <c r="I77" s="35">
        <v>0</v>
      </c>
      <c r="J77" s="127">
        <v>500000</v>
      </c>
      <c r="K77" s="36">
        <v>1</v>
      </c>
      <c r="L77" s="132">
        <f>J77+H77</f>
        <v>500000</v>
      </c>
      <c r="M77" s="37">
        <f>IF(ISBLANK(L77),"  ",IF(L84&gt;0,L77/L84,IF(L77&gt;0,1,0)))</f>
        <v>4.251014661936614E-3</v>
      </c>
    </row>
    <row r="78" spans="1:13" ht="15" customHeight="1" x14ac:dyDescent="0.2">
      <c r="A78" s="25" t="s">
        <v>63</v>
      </c>
      <c r="B78" s="114">
        <v>0</v>
      </c>
      <c r="C78" s="35">
        <v>0</v>
      </c>
      <c r="D78" s="124">
        <v>0</v>
      </c>
      <c r="E78" s="36">
        <v>0</v>
      </c>
      <c r="F78" s="133">
        <f>D78+B78</f>
        <v>0</v>
      </c>
      <c r="G78" s="41">
        <f>IF(ISBLANK(F78),"  ",IF(F84&gt;0,F78/F84,IF(F78&gt;0,1,0)))</f>
        <v>0</v>
      </c>
      <c r="H78" s="114">
        <v>0</v>
      </c>
      <c r="I78" s="35">
        <v>0</v>
      </c>
      <c r="J78" s="124">
        <v>0</v>
      </c>
      <c r="K78" s="36">
        <v>0</v>
      </c>
      <c r="L78" s="133">
        <f>J78+H78</f>
        <v>0</v>
      </c>
      <c r="M78" s="41">
        <f>IF(ISBLANK(L78),"  ",IF(L84&gt;0,L78/L84,IF(L78&gt;0,1,0)))</f>
        <v>0</v>
      </c>
    </row>
    <row r="79" spans="1:13" ht="15" customHeight="1" x14ac:dyDescent="0.25">
      <c r="A79" s="56" t="s">
        <v>64</v>
      </c>
      <c r="B79" s="116"/>
      <c r="C79" s="109" t="s">
        <v>4</v>
      </c>
      <c r="D79" s="124"/>
      <c r="E79" s="43" t="s">
        <v>10</v>
      </c>
      <c r="F79" s="133"/>
      <c r="G79" s="50" t="s">
        <v>4</v>
      </c>
      <c r="H79" s="116"/>
      <c r="I79" s="42" t="s">
        <v>4</v>
      </c>
      <c r="J79" s="124"/>
      <c r="K79" s="43" t="s">
        <v>4</v>
      </c>
      <c r="L79" s="133"/>
      <c r="M79" s="50" t="s">
        <v>4</v>
      </c>
    </row>
    <row r="80" spans="1:13" ht="15" customHeight="1" x14ac:dyDescent="0.2">
      <c r="A80" s="7" t="s">
        <v>65</v>
      </c>
      <c r="B80" s="142">
        <v>0</v>
      </c>
      <c r="C80" s="35">
        <v>0</v>
      </c>
      <c r="D80" s="127">
        <v>11329128</v>
      </c>
      <c r="E80" s="36">
        <v>1</v>
      </c>
      <c r="F80" s="132">
        <f>D80+B80</f>
        <v>11329128</v>
      </c>
      <c r="G80" s="37">
        <f>IF(ISBLANK(F80),"  ",IF(F84&gt;0,F80/F84,IF(F80&gt;0,1,0)))</f>
        <v>9.920098880088743E-2</v>
      </c>
      <c r="H80" s="142">
        <v>0</v>
      </c>
      <c r="I80" s="35">
        <v>0</v>
      </c>
      <c r="J80" s="127">
        <v>11000000</v>
      </c>
      <c r="K80" s="36">
        <v>1</v>
      </c>
      <c r="L80" s="132">
        <f>J80+H80</f>
        <v>11000000</v>
      </c>
      <c r="M80" s="37">
        <f>IF(ISBLANK(L80),"  ",IF(L84&gt;0,L80/L84,IF(L80&gt;0,1,0)))</f>
        <v>9.3522322562605495E-2</v>
      </c>
    </row>
    <row r="81" spans="1:13" ht="15" customHeight="1" x14ac:dyDescent="0.2">
      <c r="A81" s="25" t="s">
        <v>66</v>
      </c>
      <c r="B81" s="114">
        <v>0</v>
      </c>
      <c r="C81" s="35">
        <v>0</v>
      </c>
      <c r="D81" s="124">
        <v>778316</v>
      </c>
      <c r="E81" s="36">
        <v>1</v>
      </c>
      <c r="F81" s="133">
        <f>D81+B81</f>
        <v>778316</v>
      </c>
      <c r="G81" s="41">
        <f>IF(ISBLANK(F81),"  ",IF(F84&gt;0,F81/F84,IF(F81&gt;0,1,0)))</f>
        <v>6.815150892420979E-3</v>
      </c>
      <c r="H81" s="114">
        <v>0</v>
      </c>
      <c r="I81" s="35">
        <v>0</v>
      </c>
      <c r="J81" s="124">
        <v>900000</v>
      </c>
      <c r="K81" s="36">
        <v>1</v>
      </c>
      <c r="L81" s="133">
        <f>J81+H81</f>
        <v>900000</v>
      </c>
      <c r="M81" s="41">
        <f>IF(ISBLANK(L81),"  ",IF(L84&gt;0,L81/L84,IF(L81&gt;0,1,0)))</f>
        <v>7.6518263914859049E-3</v>
      </c>
    </row>
    <row r="82" spans="1:13" s="55" customFormat="1" ht="15" customHeight="1" x14ac:dyDescent="0.25">
      <c r="A82" s="56" t="s">
        <v>67</v>
      </c>
      <c r="B82" s="120">
        <v>0</v>
      </c>
      <c r="C82" s="111">
        <v>0</v>
      </c>
      <c r="D82" s="129">
        <v>12620258</v>
      </c>
      <c r="E82" s="52">
        <v>1</v>
      </c>
      <c r="F82" s="134">
        <f>F81+F80+F79+F78+F77</f>
        <v>12620258</v>
      </c>
      <c r="G82" s="53">
        <f>IF(ISBLANK(F82),"  ",IF(F84&gt;0,F82/F84,IF(F82&gt;0,1,0)))</f>
        <v>0.11050648139224042</v>
      </c>
      <c r="H82" s="120">
        <v>0</v>
      </c>
      <c r="I82" s="111">
        <v>0</v>
      </c>
      <c r="J82" s="129">
        <v>12400000</v>
      </c>
      <c r="K82" s="52">
        <v>1</v>
      </c>
      <c r="L82" s="134">
        <f>L81+L80+L79+L78+L77</f>
        <v>12400000</v>
      </c>
      <c r="M82" s="53">
        <f>IF(ISBLANK(L82),"  ",IF(L84&gt;0,L82/L84,IF(L82&gt;0,1,0)))</f>
        <v>0.10542516361602802</v>
      </c>
    </row>
    <row r="83" spans="1:13" s="55" customFormat="1" ht="15" customHeight="1" x14ac:dyDescent="0.25">
      <c r="A83" s="56" t="s">
        <v>68</v>
      </c>
      <c r="B83" s="120">
        <v>0</v>
      </c>
      <c r="C83" s="111">
        <v>0</v>
      </c>
      <c r="D83" s="129">
        <v>0</v>
      </c>
      <c r="E83" s="52">
        <v>0</v>
      </c>
      <c r="F83" s="141">
        <f>D83+B83</f>
        <v>0</v>
      </c>
      <c r="G83" s="53">
        <f>IF(ISBLANK(F83),"  ",IF(F84&gt;0,F83/F84,IF(F83&gt;0,1,0)))</f>
        <v>0</v>
      </c>
      <c r="H83" s="120">
        <v>0</v>
      </c>
      <c r="I83" s="111">
        <v>0</v>
      </c>
      <c r="J83" s="129">
        <v>0</v>
      </c>
      <c r="K83" s="52">
        <v>0</v>
      </c>
      <c r="L83" s="141">
        <f>J83+H83</f>
        <v>0</v>
      </c>
      <c r="M83" s="53">
        <f>IF(ISBLANK(L83),"  ",IF(L84&gt;0,L83/L84,IF(L83&gt;0,1,0)))</f>
        <v>0</v>
      </c>
    </row>
    <row r="84" spans="1:13" s="55" customFormat="1" ht="15" customHeight="1" thickBot="1" x14ac:dyDescent="0.3">
      <c r="A84" s="67" t="s">
        <v>69</v>
      </c>
      <c r="B84" s="121">
        <v>69094642</v>
      </c>
      <c r="C84" s="69">
        <v>0.60501186033411625</v>
      </c>
      <c r="D84" s="121">
        <v>45109139</v>
      </c>
      <c r="E84" s="69">
        <v>0.39498813966588375</v>
      </c>
      <c r="F84" s="121">
        <f>F82+F75+F54+F47+F55+F83</f>
        <v>114203781</v>
      </c>
      <c r="G84" s="70">
        <f>IF(ISBLANK(F84),"  ",IF(F84&gt;0,F84/F84,IF(F84&gt;0,1,0)))</f>
        <v>1</v>
      </c>
      <c r="H84" s="121">
        <v>73236354</v>
      </c>
      <c r="I84" s="69">
        <v>0.62002190706390969</v>
      </c>
      <c r="J84" s="121">
        <v>44882624</v>
      </c>
      <c r="K84" s="69">
        <v>0.37997809293609025</v>
      </c>
      <c r="L84" s="121">
        <f>L82+L75+L54+L47+L55+L83</f>
        <v>117618978</v>
      </c>
      <c r="M84" s="70">
        <f>IF(ISBLANK(L84),"  ",IF(L84&gt;0,L84/L84,IF(L84&gt;0,1,0)))</f>
        <v>1</v>
      </c>
    </row>
    <row r="85" spans="1:13" ht="15" thickTop="1" x14ac:dyDescent="0.2"/>
    <row r="86" spans="1:13" ht="16.5" customHeight="1" x14ac:dyDescent="0.2">
      <c r="A86" s="2" t="s">
        <v>4</v>
      </c>
    </row>
    <row r="87" spans="1:13" x14ac:dyDescent="0.2">
      <c r="A87" s="2" t="s">
        <v>70</v>
      </c>
    </row>
  </sheetData>
  <hyperlinks>
    <hyperlink ref="O2" location="Home!A1" tooltip="Home" display="Home" xr:uid="{00000000-0004-0000-0F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O87"/>
  <sheetViews>
    <sheetView zoomScale="75" zoomScaleNormal="75" workbookViewId="0">
      <pane xSplit="1" ySplit="10" topLeftCell="B11" activePane="bottomRight" state="frozen"/>
      <selection activeCell="G37" sqref="G37"/>
      <selection pane="topRight" activeCell="G37" sqref="G37"/>
      <selection pane="bottomLeft" activeCell="G37" sqref="G37"/>
      <selection pane="bottomRight" activeCell="G37" sqref="G37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tr">
        <f>[1]Revenue!B2</f>
        <v>Nicholls State University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190</v>
      </c>
      <c r="C6" s="11"/>
      <c r="D6" s="12"/>
      <c r="E6" s="11"/>
      <c r="F6" s="12"/>
      <c r="G6" s="13"/>
      <c r="H6" s="10" t="s">
        <v>191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v>21899612</v>
      </c>
      <c r="C13" s="35">
        <v>1</v>
      </c>
      <c r="D13" s="122">
        <v>0</v>
      </c>
      <c r="E13" s="36">
        <v>0</v>
      </c>
      <c r="F13" s="130">
        <f>D13+B13</f>
        <v>21899612</v>
      </c>
      <c r="G13" s="37">
        <f>IF(ISBLANK(F13),"  ",IF(F84&gt;0,F13/F84,IF(F13&gt;0,1,0)))</f>
        <v>0.19443557778825205</v>
      </c>
      <c r="H13" s="112">
        <v>25863996</v>
      </c>
      <c r="I13" s="35">
        <v>1</v>
      </c>
      <c r="J13" s="122">
        <v>0</v>
      </c>
      <c r="K13" s="36">
        <v>0</v>
      </c>
      <c r="L13" s="130">
        <f t="shared" ref="L13:L34" si="0">J13+H13</f>
        <v>25863996</v>
      </c>
      <c r="M13" s="38">
        <f>IF(ISBLANK(L13),"  ",IF(L84&gt;0,L13/L84,IF(L13&gt;0,1,0)))</f>
        <v>0.21940664084385381</v>
      </c>
    </row>
    <row r="14" spans="1:15" ht="15" customHeight="1" x14ac:dyDescent="0.2">
      <c r="A14" s="7" t="s">
        <v>13</v>
      </c>
      <c r="B14" s="142">
        <v>0</v>
      </c>
      <c r="C14" s="35">
        <v>0</v>
      </c>
      <c r="D14" s="127">
        <v>0</v>
      </c>
      <c r="E14" s="36">
        <v>0</v>
      </c>
      <c r="F14" s="131">
        <f>D14+B14</f>
        <v>0</v>
      </c>
      <c r="G14" s="41">
        <f>IF(ISBLANK(F14),"  ",IF(F84&gt;0,F14/F84,IF(F14&gt;0,1,0)))</f>
        <v>0</v>
      </c>
      <c r="H14" s="142">
        <v>0</v>
      </c>
      <c r="I14" s="35">
        <v>0</v>
      </c>
      <c r="J14" s="127">
        <v>0</v>
      </c>
      <c r="K14" s="36">
        <v>0</v>
      </c>
      <c r="L14" s="131">
        <f t="shared" si="0"/>
        <v>0</v>
      </c>
      <c r="M14" s="41">
        <f>IF(ISBLANK(L14),"  ",IF(L84&gt;0,L14/L84,IF(L14&gt;0,1,0)))</f>
        <v>0</v>
      </c>
    </row>
    <row r="15" spans="1:15" ht="15" customHeight="1" x14ac:dyDescent="0.2">
      <c r="A15" s="169" t="s">
        <v>14</v>
      </c>
      <c r="B15" s="116">
        <v>1105969</v>
      </c>
      <c r="C15" s="109">
        <v>1</v>
      </c>
      <c r="D15" s="124">
        <v>0</v>
      </c>
      <c r="E15" s="43">
        <v>0</v>
      </c>
      <c r="F15" s="132">
        <f>D15+B15</f>
        <v>1105969</v>
      </c>
      <c r="G15" s="44">
        <f>IF(ISBLANK(F15),"  ",IF(F84&gt;0,F15/F84,IF(F15&gt;0,1,0)))</f>
        <v>9.8193393349112895E-3</v>
      </c>
      <c r="H15" s="116">
        <v>1582831</v>
      </c>
      <c r="I15" s="42">
        <v>1</v>
      </c>
      <c r="J15" s="124">
        <v>0</v>
      </c>
      <c r="K15" s="43">
        <v>0</v>
      </c>
      <c r="L15" s="132">
        <f t="shared" si="0"/>
        <v>1582831</v>
      </c>
      <c r="M15" s="44">
        <f>IF(ISBLANK(L15),"  ",IF(L84&gt;0,L15/L84,IF(L15&gt;0,1,0)))</f>
        <v>1.342729997072061E-2</v>
      </c>
    </row>
    <row r="16" spans="1:15" ht="15" customHeight="1" x14ac:dyDescent="0.2">
      <c r="A16" s="170" t="s">
        <v>15</v>
      </c>
      <c r="B16" s="142">
        <v>0</v>
      </c>
      <c r="C16" s="35">
        <v>0</v>
      </c>
      <c r="D16" s="127">
        <v>0</v>
      </c>
      <c r="E16" s="36">
        <v>0</v>
      </c>
      <c r="F16" s="132">
        <f t="shared" ref="F16:F46" si="1">D16+B16</f>
        <v>0</v>
      </c>
      <c r="G16" s="37">
        <f>IF(ISBLANK(F16),"  ",IF(F84&gt;0,F16/F84,IF(F16&gt;0,1,0)))</f>
        <v>0</v>
      </c>
      <c r="H16" s="142">
        <v>0</v>
      </c>
      <c r="I16" s="35">
        <v>0</v>
      </c>
      <c r="J16" s="127">
        <v>0</v>
      </c>
      <c r="K16" s="36">
        <v>0</v>
      </c>
      <c r="L16" s="132">
        <f t="shared" si="0"/>
        <v>0</v>
      </c>
      <c r="M16" s="37">
        <f>IF(ISBLANK(L16),"  ",IF(L84&gt;0,L16/L84,IF(L16&gt;0,1,0)))</f>
        <v>0</v>
      </c>
    </row>
    <row r="17" spans="1:13" ht="15" customHeight="1" x14ac:dyDescent="0.2">
      <c r="A17" s="171" t="s">
        <v>16</v>
      </c>
      <c r="B17" s="114">
        <v>1105969</v>
      </c>
      <c r="C17" s="35">
        <v>1</v>
      </c>
      <c r="D17" s="124">
        <v>0</v>
      </c>
      <c r="E17" s="36">
        <v>0</v>
      </c>
      <c r="F17" s="133">
        <f t="shared" si="1"/>
        <v>1105969</v>
      </c>
      <c r="G17" s="41">
        <f>IF(ISBLANK(F17),"  ",IF(F84&gt;0,F17/F84,IF(F17&gt;0,1,0)))</f>
        <v>9.8193393349112895E-3</v>
      </c>
      <c r="H17" s="114">
        <v>1082831</v>
      </c>
      <c r="I17" s="35">
        <v>1</v>
      </c>
      <c r="J17" s="124">
        <v>0</v>
      </c>
      <c r="K17" s="36">
        <v>0</v>
      </c>
      <c r="L17" s="133">
        <f t="shared" si="0"/>
        <v>1082831</v>
      </c>
      <c r="M17" s="41">
        <f>IF(ISBLANK(L17),"  ",IF(L84&gt;0,L17/L84,IF(L17&gt;0,1,0)))</f>
        <v>9.185754293790916E-3</v>
      </c>
    </row>
    <row r="18" spans="1:13" ht="15" customHeight="1" x14ac:dyDescent="0.2">
      <c r="A18" s="171" t="s">
        <v>17</v>
      </c>
      <c r="B18" s="114">
        <v>0</v>
      </c>
      <c r="C18" s="35">
        <v>0</v>
      </c>
      <c r="D18" s="124">
        <v>0</v>
      </c>
      <c r="E18" s="36">
        <v>0</v>
      </c>
      <c r="F18" s="133">
        <f t="shared" si="1"/>
        <v>0</v>
      </c>
      <c r="G18" s="41">
        <f>IF(ISBLANK(F18),"  ",IF(F84&gt;0,F18/F84,IF(F18&gt;0,1,0)))</f>
        <v>0</v>
      </c>
      <c r="H18" s="114">
        <v>0</v>
      </c>
      <c r="I18" s="35">
        <v>0</v>
      </c>
      <c r="J18" s="124">
        <v>0</v>
      </c>
      <c r="K18" s="36">
        <v>0</v>
      </c>
      <c r="L18" s="133">
        <f t="shared" si="0"/>
        <v>0</v>
      </c>
      <c r="M18" s="41">
        <f>IF(ISBLANK(L18),"  ",IF(L84&gt;0,L18/L84,IF(L18&gt;0,1,0)))</f>
        <v>0</v>
      </c>
    </row>
    <row r="19" spans="1:13" ht="15" customHeight="1" x14ac:dyDescent="0.2">
      <c r="A19" s="171" t="s">
        <v>18</v>
      </c>
      <c r="B19" s="114">
        <v>0</v>
      </c>
      <c r="C19" s="35">
        <v>0</v>
      </c>
      <c r="D19" s="124">
        <v>0</v>
      </c>
      <c r="E19" s="36">
        <v>0</v>
      </c>
      <c r="F19" s="133">
        <f t="shared" si="1"/>
        <v>0</v>
      </c>
      <c r="G19" s="41">
        <f>IF(ISBLANK(F19),"  ",IF(F84&gt;0,F19/F84,IF(F19&gt;0,1,0)))</f>
        <v>0</v>
      </c>
      <c r="H19" s="114">
        <v>0</v>
      </c>
      <c r="I19" s="35">
        <v>0</v>
      </c>
      <c r="J19" s="124">
        <v>0</v>
      </c>
      <c r="K19" s="36">
        <v>0</v>
      </c>
      <c r="L19" s="133">
        <f t="shared" si="0"/>
        <v>0</v>
      </c>
      <c r="M19" s="41">
        <f>IF(ISBLANK(L19),"  ",IF(L84&gt;0,L19/L84,IF(L19&gt;0,1,0)))</f>
        <v>0</v>
      </c>
    </row>
    <row r="20" spans="1:13" ht="15" customHeight="1" x14ac:dyDescent="0.2">
      <c r="A20" s="171" t="s">
        <v>19</v>
      </c>
      <c r="B20" s="114">
        <v>0</v>
      </c>
      <c r="C20" s="35">
        <v>0</v>
      </c>
      <c r="D20" s="124">
        <v>0</v>
      </c>
      <c r="E20" s="36">
        <v>0</v>
      </c>
      <c r="F20" s="133">
        <f>D20+B20</f>
        <v>0</v>
      </c>
      <c r="G20" s="41">
        <f>IF(ISBLANK(F20),"  ",IF(F84&gt;0,F20/F84,IF(F20&gt;0,1,0)))</f>
        <v>0</v>
      </c>
      <c r="H20" s="114">
        <v>0</v>
      </c>
      <c r="I20" s="35">
        <v>0</v>
      </c>
      <c r="J20" s="124">
        <v>0</v>
      </c>
      <c r="K20" s="36">
        <v>0</v>
      </c>
      <c r="L20" s="133">
        <f t="shared" si="0"/>
        <v>0</v>
      </c>
      <c r="M20" s="41">
        <f>IF(ISBLANK(L20),"  ",IF(L84&gt;0,L20/L84,IF(L20&gt;0,1,0)))</f>
        <v>0</v>
      </c>
    </row>
    <row r="21" spans="1:13" ht="15" customHeight="1" x14ac:dyDescent="0.2">
      <c r="A21" s="171" t="s">
        <v>20</v>
      </c>
      <c r="B21" s="114">
        <v>0</v>
      </c>
      <c r="C21" s="35">
        <v>0</v>
      </c>
      <c r="D21" s="124">
        <v>0</v>
      </c>
      <c r="E21" s="36">
        <v>0</v>
      </c>
      <c r="F21" s="133">
        <f t="shared" si="1"/>
        <v>0</v>
      </c>
      <c r="G21" s="41">
        <f>IF(ISBLANK(F21),"  ",IF(F84&gt;0,F21/F84,IF(F21&gt;0,1,0)))</f>
        <v>0</v>
      </c>
      <c r="H21" s="114">
        <v>0</v>
      </c>
      <c r="I21" s="35">
        <v>0</v>
      </c>
      <c r="J21" s="124">
        <v>0</v>
      </c>
      <c r="K21" s="36">
        <v>0</v>
      </c>
      <c r="L21" s="133">
        <f t="shared" si="0"/>
        <v>0</v>
      </c>
      <c r="M21" s="41">
        <f>IF(ISBLANK(L21),"  ",IF(L84&gt;0,L21/L84,IF(L21&gt;0,1,0)))</f>
        <v>0</v>
      </c>
    </row>
    <row r="22" spans="1:13" ht="15" customHeight="1" x14ac:dyDescent="0.2">
      <c r="A22" s="171" t="s">
        <v>21</v>
      </c>
      <c r="B22" s="114">
        <v>0</v>
      </c>
      <c r="C22" s="35">
        <v>0</v>
      </c>
      <c r="D22" s="124">
        <v>0</v>
      </c>
      <c r="E22" s="36">
        <v>0</v>
      </c>
      <c r="F22" s="133">
        <f t="shared" si="1"/>
        <v>0</v>
      </c>
      <c r="G22" s="41">
        <f>IF(ISBLANK(F22),"  ",IF(F84&gt;0,F22/F84,IF(F22&gt;0,1,0)))</f>
        <v>0</v>
      </c>
      <c r="H22" s="114">
        <v>0</v>
      </c>
      <c r="I22" s="35">
        <v>0</v>
      </c>
      <c r="J22" s="124">
        <v>0</v>
      </c>
      <c r="K22" s="36">
        <v>0</v>
      </c>
      <c r="L22" s="133">
        <f t="shared" si="0"/>
        <v>0</v>
      </c>
      <c r="M22" s="41">
        <f>IF(ISBLANK(L22),"  ",IF(L84&gt;0,L22/L84,IF(L22&gt;0,1,0)))</f>
        <v>0</v>
      </c>
    </row>
    <row r="23" spans="1:13" ht="15" customHeight="1" x14ac:dyDescent="0.2">
      <c r="A23" s="171" t="s">
        <v>22</v>
      </c>
      <c r="B23" s="114">
        <v>0</v>
      </c>
      <c r="C23" s="35">
        <v>0</v>
      </c>
      <c r="D23" s="124">
        <v>0</v>
      </c>
      <c r="E23" s="36">
        <v>0</v>
      </c>
      <c r="F23" s="133">
        <f t="shared" si="1"/>
        <v>0</v>
      </c>
      <c r="G23" s="41">
        <f>IF(ISBLANK(F23),"  ",IF(F84&gt;0,F23/F84,IF(F23&gt;0,1,0)))</f>
        <v>0</v>
      </c>
      <c r="H23" s="114">
        <v>0</v>
      </c>
      <c r="I23" s="35">
        <v>0</v>
      </c>
      <c r="J23" s="124">
        <v>0</v>
      </c>
      <c r="K23" s="36">
        <v>0</v>
      </c>
      <c r="L23" s="133">
        <f t="shared" si="0"/>
        <v>0</v>
      </c>
      <c r="M23" s="41">
        <f>IF(ISBLANK(L23),"  ",IF(L84&gt;0,L23/L84,IF(L23&gt;0,1,0)))</f>
        <v>0</v>
      </c>
    </row>
    <row r="24" spans="1:13" ht="15" customHeight="1" x14ac:dyDescent="0.2">
      <c r="A24" s="171" t="s">
        <v>23</v>
      </c>
      <c r="B24" s="114">
        <v>0</v>
      </c>
      <c r="C24" s="35">
        <v>0</v>
      </c>
      <c r="D24" s="124">
        <v>0</v>
      </c>
      <c r="E24" s="36">
        <v>0</v>
      </c>
      <c r="F24" s="133">
        <f t="shared" si="1"/>
        <v>0</v>
      </c>
      <c r="G24" s="41">
        <f>IF(ISBLANK(F24),"  ",IF(F84&gt;0,F24/F84,IF(F24&gt;0,1,0)))</f>
        <v>0</v>
      </c>
      <c r="H24" s="114">
        <v>0</v>
      </c>
      <c r="I24" s="35">
        <v>0</v>
      </c>
      <c r="J24" s="124">
        <v>0</v>
      </c>
      <c r="K24" s="36">
        <v>0</v>
      </c>
      <c r="L24" s="133">
        <f t="shared" si="0"/>
        <v>0</v>
      </c>
      <c r="M24" s="41">
        <f>IF(ISBLANK(L24),"  ",IF(L84&gt;0,L24/L84,IF(L24&gt;0,1,0)))</f>
        <v>0</v>
      </c>
    </row>
    <row r="25" spans="1:13" ht="15" customHeight="1" x14ac:dyDescent="0.2">
      <c r="A25" s="171" t="s">
        <v>24</v>
      </c>
      <c r="B25" s="114">
        <v>0</v>
      </c>
      <c r="C25" s="35">
        <v>0</v>
      </c>
      <c r="D25" s="124">
        <v>0</v>
      </c>
      <c r="E25" s="36">
        <v>0</v>
      </c>
      <c r="F25" s="133">
        <f t="shared" si="1"/>
        <v>0</v>
      </c>
      <c r="G25" s="41">
        <f>IF(ISBLANK(F25),"  ",IF(F84&gt;0,F25/F84,IF(F25&gt;0,1,0)))</f>
        <v>0</v>
      </c>
      <c r="H25" s="114">
        <v>0</v>
      </c>
      <c r="I25" s="35">
        <v>0</v>
      </c>
      <c r="J25" s="124">
        <v>0</v>
      </c>
      <c r="K25" s="36">
        <v>0</v>
      </c>
      <c r="L25" s="133">
        <f t="shared" si="0"/>
        <v>0</v>
      </c>
      <c r="M25" s="41">
        <f>IF(ISBLANK(L25),"  ",IF(L84&gt;0,L25/L84,IF(L25&gt;0,1,0)))</f>
        <v>0</v>
      </c>
    </row>
    <row r="26" spans="1:13" ht="15" customHeight="1" x14ac:dyDescent="0.2">
      <c r="A26" s="171" t="s">
        <v>25</v>
      </c>
      <c r="B26" s="114">
        <v>0</v>
      </c>
      <c r="C26" s="35">
        <v>0</v>
      </c>
      <c r="D26" s="124">
        <v>0</v>
      </c>
      <c r="E26" s="36">
        <v>0</v>
      </c>
      <c r="F26" s="133">
        <f t="shared" si="1"/>
        <v>0</v>
      </c>
      <c r="G26" s="41">
        <f>IF(ISBLANK(F26),"  ",IF(F84&gt;0,F26/F84,IF(F26&gt;0,1,0)))</f>
        <v>0</v>
      </c>
      <c r="H26" s="114">
        <v>0</v>
      </c>
      <c r="I26" s="35">
        <v>0</v>
      </c>
      <c r="J26" s="124">
        <v>0</v>
      </c>
      <c r="K26" s="36">
        <v>0</v>
      </c>
      <c r="L26" s="133">
        <f t="shared" si="0"/>
        <v>0</v>
      </c>
      <c r="M26" s="41">
        <f>IF(ISBLANK(L26),"  ",IF(L84&gt;0,L26/L84,IF(L26&gt;0,1,0)))</f>
        <v>0</v>
      </c>
    </row>
    <row r="27" spans="1:13" ht="15" customHeight="1" x14ac:dyDescent="0.2">
      <c r="A27" s="171" t="s">
        <v>26</v>
      </c>
      <c r="B27" s="114">
        <v>0</v>
      </c>
      <c r="C27" s="35">
        <v>0</v>
      </c>
      <c r="D27" s="124">
        <v>0</v>
      </c>
      <c r="E27" s="36">
        <v>0</v>
      </c>
      <c r="F27" s="133">
        <f t="shared" si="1"/>
        <v>0</v>
      </c>
      <c r="G27" s="41">
        <f>IF(ISBLANK(F27),"  ",IF(F84&gt;0,F27/F84,IF(F27&gt;0,1,0)))</f>
        <v>0</v>
      </c>
      <c r="H27" s="114">
        <v>0</v>
      </c>
      <c r="I27" s="35">
        <v>0</v>
      </c>
      <c r="J27" s="124">
        <v>0</v>
      </c>
      <c r="K27" s="36">
        <v>0</v>
      </c>
      <c r="L27" s="133">
        <f t="shared" si="0"/>
        <v>0</v>
      </c>
      <c r="M27" s="41">
        <f>IF(ISBLANK(L27),"  ",IF(L84&gt;0,L27/L84,IF(L27&gt;0,1,0)))</f>
        <v>0</v>
      </c>
    </row>
    <row r="28" spans="1:13" ht="15" customHeight="1" x14ac:dyDescent="0.2">
      <c r="A28" s="172" t="s">
        <v>27</v>
      </c>
      <c r="B28" s="114">
        <v>0</v>
      </c>
      <c r="C28" s="35">
        <v>0</v>
      </c>
      <c r="D28" s="124">
        <v>0</v>
      </c>
      <c r="E28" s="36">
        <v>0</v>
      </c>
      <c r="F28" s="133">
        <f t="shared" si="1"/>
        <v>0</v>
      </c>
      <c r="G28" s="41">
        <f>IF(ISBLANK(F28),"  ",IF(F84&gt;0,F28/F84,IF(F28&gt;0,1,0)))</f>
        <v>0</v>
      </c>
      <c r="H28" s="114">
        <v>0</v>
      </c>
      <c r="I28" s="35">
        <v>0</v>
      </c>
      <c r="J28" s="124">
        <v>0</v>
      </c>
      <c r="K28" s="36">
        <v>0</v>
      </c>
      <c r="L28" s="133">
        <f t="shared" si="0"/>
        <v>0</v>
      </c>
      <c r="M28" s="41">
        <f>IF(ISBLANK(L28),"  ",IF(L84&gt;0,L28/L84,IF(L28&gt;0,1,0)))</f>
        <v>0</v>
      </c>
    </row>
    <row r="29" spans="1:13" ht="15" customHeight="1" x14ac:dyDescent="0.2">
      <c r="A29" s="172" t="s">
        <v>28</v>
      </c>
      <c r="B29" s="114">
        <v>0</v>
      </c>
      <c r="C29" s="35">
        <v>0</v>
      </c>
      <c r="D29" s="124">
        <v>0</v>
      </c>
      <c r="E29" s="36">
        <v>0</v>
      </c>
      <c r="F29" s="133">
        <f t="shared" si="1"/>
        <v>0</v>
      </c>
      <c r="G29" s="41">
        <f>IF(ISBLANK(F29),"  ",IF(F84&gt;0,F29/F84,IF(F29&gt;0,1,0)))</f>
        <v>0</v>
      </c>
      <c r="H29" s="114">
        <v>0</v>
      </c>
      <c r="I29" s="35">
        <v>0</v>
      </c>
      <c r="J29" s="124">
        <v>0</v>
      </c>
      <c r="K29" s="36">
        <v>0</v>
      </c>
      <c r="L29" s="133">
        <f t="shared" si="0"/>
        <v>0</v>
      </c>
      <c r="M29" s="41">
        <f>IF(ISBLANK(L29),"  ",IF(L84&gt;0,L29/L84,IF(L29&gt;0,1,0)))</f>
        <v>0</v>
      </c>
    </row>
    <row r="30" spans="1:13" ht="15" customHeight="1" x14ac:dyDescent="0.2">
      <c r="A30" s="172" t="s">
        <v>71</v>
      </c>
      <c r="B30" s="114">
        <v>0</v>
      </c>
      <c r="C30" s="35">
        <v>0</v>
      </c>
      <c r="D30" s="124">
        <v>0</v>
      </c>
      <c r="E30" s="36">
        <v>0</v>
      </c>
      <c r="F30" s="133">
        <f t="shared" si="1"/>
        <v>0</v>
      </c>
      <c r="G30" s="41">
        <f>IF(ISBLANK(F30),"  ",IF(F84&gt;0,F30/F84,IF(F30&gt;0,1,0)))</f>
        <v>0</v>
      </c>
      <c r="H30" s="114">
        <v>0</v>
      </c>
      <c r="I30" s="35">
        <v>0</v>
      </c>
      <c r="J30" s="124">
        <v>0</v>
      </c>
      <c r="K30" s="36">
        <v>0</v>
      </c>
      <c r="L30" s="133">
        <f t="shared" si="0"/>
        <v>0</v>
      </c>
      <c r="M30" s="41">
        <f>IF(ISBLANK(L30),"  ",IF(L84&gt;0,L30/L84,IF(L30&gt;0,1,0)))</f>
        <v>0</v>
      </c>
    </row>
    <row r="31" spans="1:13" ht="15" customHeight="1" x14ac:dyDescent="0.2">
      <c r="A31" s="172" t="s">
        <v>182</v>
      </c>
      <c r="B31" s="114">
        <v>0</v>
      </c>
      <c r="C31" s="35">
        <v>0</v>
      </c>
      <c r="D31" s="124">
        <v>0</v>
      </c>
      <c r="E31" s="36">
        <v>0</v>
      </c>
      <c r="F31" s="133">
        <f t="shared" si="1"/>
        <v>0</v>
      </c>
      <c r="G31" s="41">
        <f>IF(ISBLANK(F31),"  ",IF(F84&gt;0,F31/F84,IF(F31&gt;0,1,0)))</f>
        <v>0</v>
      </c>
      <c r="H31" s="114">
        <v>0</v>
      </c>
      <c r="I31" s="35">
        <v>0</v>
      </c>
      <c r="J31" s="124">
        <v>0</v>
      </c>
      <c r="K31" s="36">
        <v>0</v>
      </c>
      <c r="L31" s="133">
        <f t="shared" si="0"/>
        <v>0</v>
      </c>
      <c r="M31" s="41">
        <f>IF(ISBLANK(L31),"  ",IF(L84&gt;0,L31/L84,IF(L31&gt;0,1,0)))</f>
        <v>0</v>
      </c>
    </row>
    <row r="32" spans="1:13" ht="15" customHeight="1" x14ac:dyDescent="0.2">
      <c r="A32" s="173" t="s">
        <v>183</v>
      </c>
      <c r="B32" s="114">
        <v>0</v>
      </c>
      <c r="C32" s="35">
        <v>0</v>
      </c>
      <c r="D32" s="124">
        <v>0</v>
      </c>
      <c r="E32" s="36">
        <v>0</v>
      </c>
      <c r="F32" s="133">
        <f t="shared" si="1"/>
        <v>0</v>
      </c>
      <c r="G32" s="41">
        <f>IF(ISBLANK(F32),"  ",IF(F84&gt;0,F32/F84,IF(F32&gt;0,1,0)))</f>
        <v>0</v>
      </c>
      <c r="H32" s="114">
        <v>0</v>
      </c>
      <c r="I32" s="35">
        <v>0</v>
      </c>
      <c r="J32" s="124">
        <v>0</v>
      </c>
      <c r="K32" s="36">
        <v>0</v>
      </c>
      <c r="L32" s="133">
        <f t="shared" si="0"/>
        <v>0</v>
      </c>
      <c r="M32" s="41">
        <f>IF(ISBLANK(L32),"  ",IF(L84&gt;0,L32/L84,IF(L32&gt;0,1,0)))</f>
        <v>0</v>
      </c>
    </row>
    <row r="33" spans="1:13" ht="15" customHeight="1" x14ac:dyDescent="0.2">
      <c r="A33" s="172" t="s">
        <v>175</v>
      </c>
      <c r="B33" s="114">
        <v>0</v>
      </c>
      <c r="C33" s="35">
        <v>0</v>
      </c>
      <c r="D33" s="124">
        <v>0</v>
      </c>
      <c r="E33" s="36">
        <v>0</v>
      </c>
      <c r="F33" s="133">
        <f t="shared" si="1"/>
        <v>0</v>
      </c>
      <c r="G33" s="41">
        <f>IF(ISBLANK(F33),"  ",IF(F84&gt;0,F33/F84,IF(F33&gt;0,1,0)))</f>
        <v>0</v>
      </c>
      <c r="H33" s="114">
        <v>0</v>
      </c>
      <c r="I33" s="35">
        <v>0</v>
      </c>
      <c r="J33" s="124">
        <v>0</v>
      </c>
      <c r="K33" s="36">
        <v>0</v>
      </c>
      <c r="L33" s="133">
        <f t="shared" si="0"/>
        <v>0</v>
      </c>
      <c r="M33" s="41">
        <f>IF(ISBLANK(L33),"  ",IF(L84&gt;0,L33/L84,IF(L33&gt;0,1,0)))</f>
        <v>0</v>
      </c>
    </row>
    <row r="34" spans="1:13" ht="15" customHeight="1" x14ac:dyDescent="0.2">
      <c r="A34" s="171" t="s">
        <v>184</v>
      </c>
      <c r="B34" s="114">
        <v>0</v>
      </c>
      <c r="C34" s="35">
        <v>0</v>
      </c>
      <c r="D34" s="124">
        <v>0</v>
      </c>
      <c r="E34" s="36">
        <v>0</v>
      </c>
      <c r="F34" s="133">
        <f t="shared" si="1"/>
        <v>0</v>
      </c>
      <c r="G34" s="41">
        <f>IF(ISBLANK(F34),"  ",IF(F84&gt;0,F34/F84,IF(F34&gt;0,1,0)))</f>
        <v>0</v>
      </c>
      <c r="H34" s="114">
        <v>0</v>
      </c>
      <c r="I34" s="35">
        <v>0</v>
      </c>
      <c r="J34" s="124">
        <v>0</v>
      </c>
      <c r="K34" s="36">
        <v>0</v>
      </c>
      <c r="L34" s="133">
        <f t="shared" si="0"/>
        <v>0</v>
      </c>
      <c r="M34" s="41">
        <f>IF(ISBLANK(L34),"  ",IF(L84&gt;0,L34/L84,IF(L34&gt;0,1,0)))</f>
        <v>0</v>
      </c>
    </row>
    <row r="35" spans="1:13" ht="15" customHeight="1" x14ac:dyDescent="0.2">
      <c r="A35" s="171" t="s">
        <v>185</v>
      </c>
      <c r="B35" s="114">
        <v>0</v>
      </c>
      <c r="C35" s="35">
        <v>0</v>
      </c>
      <c r="D35" s="124">
        <v>0</v>
      </c>
      <c r="E35" s="36">
        <v>0</v>
      </c>
      <c r="F35" s="133">
        <f t="shared" ref="F35" si="2">D35+B35</f>
        <v>0</v>
      </c>
      <c r="G35" s="41">
        <f>IF(ISBLANK(F35),"  ",IF(F85&gt;0,F35/F85,IF(F35&gt;0,1,0)))</f>
        <v>0</v>
      </c>
      <c r="H35" s="114">
        <v>0</v>
      </c>
      <c r="I35" s="35">
        <v>0</v>
      </c>
      <c r="J35" s="124">
        <v>0</v>
      </c>
      <c r="K35" s="36">
        <v>0</v>
      </c>
      <c r="L35" s="133">
        <f t="shared" ref="L35" si="3">J35+H35</f>
        <v>0</v>
      </c>
      <c r="M35" s="41">
        <f>IF(ISBLANK(L35),"  ",IF(L85&gt;0,L35/L85,IF(L35&gt;0,1,0)))</f>
        <v>0</v>
      </c>
    </row>
    <row r="36" spans="1:13" ht="15" customHeight="1" x14ac:dyDescent="0.2">
      <c r="A36" s="218" t="s">
        <v>193</v>
      </c>
      <c r="B36" s="114">
        <v>0</v>
      </c>
      <c r="C36" s="35">
        <v>0</v>
      </c>
      <c r="D36" s="124">
        <v>0</v>
      </c>
      <c r="E36" s="36">
        <v>0</v>
      </c>
      <c r="F36" s="133">
        <f t="shared" ref="F36:F37" si="4">D36+B36</f>
        <v>0</v>
      </c>
      <c r="G36" s="41">
        <f t="shared" ref="G36:G37" si="5">IF(ISBLANK(F36),"  ",IF(F86&gt;0,F36/F86,IF(F36&gt;0,1,0)))</f>
        <v>0</v>
      </c>
      <c r="H36" s="114">
        <v>0</v>
      </c>
      <c r="I36" s="35">
        <v>0</v>
      </c>
      <c r="J36" s="124">
        <v>0</v>
      </c>
      <c r="K36" s="36">
        <v>0</v>
      </c>
      <c r="L36" s="133">
        <f t="shared" ref="L36:L37" si="6">J36+H36</f>
        <v>0</v>
      </c>
      <c r="M36" s="41">
        <f t="shared" ref="M36:M37" si="7">IF(ISBLANK(L36),"  ",IF(L86&gt;0,L36/L86,IF(L36&gt;0,1,0)))</f>
        <v>0</v>
      </c>
    </row>
    <row r="37" spans="1:13" ht="15" customHeight="1" x14ac:dyDescent="0.2">
      <c r="A37" s="218" t="s">
        <v>194</v>
      </c>
      <c r="B37" s="114">
        <v>0</v>
      </c>
      <c r="C37" s="35">
        <v>0</v>
      </c>
      <c r="D37" s="124">
        <v>0</v>
      </c>
      <c r="E37" s="36">
        <v>0</v>
      </c>
      <c r="F37" s="133">
        <f t="shared" si="4"/>
        <v>0</v>
      </c>
      <c r="G37" s="41">
        <f t="shared" si="5"/>
        <v>0</v>
      </c>
      <c r="H37" s="114">
        <v>0</v>
      </c>
      <c r="I37" s="35">
        <v>0</v>
      </c>
      <c r="J37" s="124">
        <v>0</v>
      </c>
      <c r="K37" s="36">
        <v>0</v>
      </c>
      <c r="L37" s="133">
        <f t="shared" si="6"/>
        <v>0</v>
      </c>
      <c r="M37" s="41">
        <f t="shared" si="7"/>
        <v>0</v>
      </c>
    </row>
    <row r="38" spans="1:13" ht="15" customHeight="1" x14ac:dyDescent="0.2">
      <c r="A38" s="171" t="s">
        <v>187</v>
      </c>
      <c r="B38" s="114">
        <v>0</v>
      </c>
      <c r="C38" s="35">
        <v>0</v>
      </c>
      <c r="D38" s="124">
        <v>0</v>
      </c>
      <c r="E38" s="36">
        <v>0</v>
      </c>
      <c r="F38" s="133">
        <f t="shared" ref="F38:F41" si="8">D38+B38</f>
        <v>0</v>
      </c>
      <c r="G38" s="41">
        <f>IF(ISBLANK(F38),"  ",IF(F86&gt;0,F38/F86,IF(F38&gt;0,1,0)))</f>
        <v>0</v>
      </c>
      <c r="H38" s="114">
        <v>0</v>
      </c>
      <c r="I38" s="35">
        <v>0</v>
      </c>
      <c r="J38" s="124">
        <v>0</v>
      </c>
      <c r="K38" s="36">
        <v>0</v>
      </c>
      <c r="L38" s="133">
        <f t="shared" ref="L38" si="9">J38+H38</f>
        <v>0</v>
      </c>
      <c r="M38" s="41">
        <f>IF(ISBLANK(L38),"  ",IF(L86&gt;0,L38/L86,IF(L38&gt;0,1,0)))</f>
        <v>0</v>
      </c>
    </row>
    <row r="39" spans="1:13" ht="15" customHeight="1" x14ac:dyDescent="0.2">
      <c r="A39" s="171" t="s">
        <v>192</v>
      </c>
      <c r="B39" s="114">
        <v>0</v>
      </c>
      <c r="C39" s="35">
        <v>0</v>
      </c>
      <c r="D39" s="124">
        <v>0</v>
      </c>
      <c r="E39" s="36">
        <v>0</v>
      </c>
      <c r="F39" s="133">
        <f t="shared" ref="F39" si="10">D39+B39</f>
        <v>0</v>
      </c>
      <c r="G39" s="41">
        <f>IF(ISBLANK(F39),"  ",IF(F87&gt;0,F39/F87,IF(F39&gt;0,1,0)))</f>
        <v>0</v>
      </c>
      <c r="H39" s="114">
        <v>500000</v>
      </c>
      <c r="I39" s="35">
        <v>1</v>
      </c>
      <c r="J39" s="124">
        <v>0</v>
      </c>
      <c r="K39" s="36">
        <v>0</v>
      </c>
      <c r="L39" s="133">
        <f t="shared" ref="L39" si="11">J39+H39</f>
        <v>500000</v>
      </c>
      <c r="M39" s="41">
        <f>IF(ISBLANK(L39),"  ",IF(L87&gt;0,L39/L87,IF(L39&gt;0,1,0)))</f>
        <v>1</v>
      </c>
    </row>
    <row r="40" spans="1:13" ht="15" customHeight="1" x14ac:dyDescent="0.2">
      <c r="A40" s="171" t="s">
        <v>188</v>
      </c>
      <c r="B40" s="114">
        <v>0</v>
      </c>
      <c r="C40" s="35">
        <v>0</v>
      </c>
      <c r="D40" s="124">
        <v>0</v>
      </c>
      <c r="E40" s="36">
        <v>0</v>
      </c>
      <c r="F40" s="133">
        <f t="shared" si="8"/>
        <v>0</v>
      </c>
      <c r="G40" s="41">
        <f t="shared" ref="G40:G41" si="12">IF(ISBLANK(F40),"  ",IF(F87&gt;0,F40/F87,IF(F40&gt;0,1,0)))</f>
        <v>0</v>
      </c>
      <c r="H40" s="114">
        <v>0</v>
      </c>
      <c r="I40" s="35">
        <v>0</v>
      </c>
      <c r="J40" s="124">
        <v>0</v>
      </c>
      <c r="K40" s="36">
        <v>0</v>
      </c>
      <c r="L40" s="133">
        <f t="shared" ref="L40:L41" si="13">J40+H40</f>
        <v>0</v>
      </c>
      <c r="M40" s="41">
        <f t="shared" ref="M40:M41" si="14">IF(ISBLANK(L40),"  ",IF(L87&gt;0,L40/L87,IF(L40&gt;0,1,0)))</f>
        <v>0</v>
      </c>
    </row>
    <row r="41" spans="1:13" ht="15" customHeight="1" x14ac:dyDescent="0.2">
      <c r="A41" s="171" t="s">
        <v>189</v>
      </c>
      <c r="B41" s="114">
        <v>0</v>
      </c>
      <c r="C41" s="35">
        <v>0</v>
      </c>
      <c r="D41" s="124">
        <v>0</v>
      </c>
      <c r="E41" s="36">
        <v>0</v>
      </c>
      <c r="F41" s="133">
        <f t="shared" si="8"/>
        <v>0</v>
      </c>
      <c r="G41" s="41">
        <f t="shared" si="12"/>
        <v>0</v>
      </c>
      <c r="H41" s="114">
        <v>0</v>
      </c>
      <c r="I41" s="35">
        <v>0</v>
      </c>
      <c r="J41" s="124">
        <v>0</v>
      </c>
      <c r="K41" s="36">
        <v>0</v>
      </c>
      <c r="L41" s="133">
        <f t="shared" si="13"/>
        <v>0</v>
      </c>
      <c r="M41" s="41">
        <f t="shared" si="14"/>
        <v>0</v>
      </c>
    </row>
    <row r="42" spans="1:13" ht="15" customHeight="1" x14ac:dyDescent="0.25">
      <c r="A42" s="47" t="s">
        <v>29</v>
      </c>
      <c r="B42" s="143"/>
      <c r="C42" s="164" t="s">
        <v>4</v>
      </c>
      <c r="D42" s="124"/>
      <c r="E42" s="162"/>
      <c r="F42" s="133"/>
      <c r="G42" s="50" t="s">
        <v>4</v>
      </c>
      <c r="H42" s="143" t="s">
        <v>4</v>
      </c>
      <c r="I42" s="164" t="s">
        <v>4</v>
      </c>
      <c r="J42" s="124"/>
      <c r="K42" s="162" t="s">
        <v>4</v>
      </c>
      <c r="L42" s="133"/>
      <c r="M42" s="50" t="s">
        <v>4</v>
      </c>
    </row>
    <row r="43" spans="1:13" ht="15" customHeight="1" x14ac:dyDescent="0.2">
      <c r="A43" s="45" t="s">
        <v>30</v>
      </c>
      <c r="B43" s="142">
        <v>0</v>
      </c>
      <c r="C43" s="35">
        <v>0</v>
      </c>
      <c r="D43" s="127">
        <v>0</v>
      </c>
      <c r="E43" s="36">
        <v>0</v>
      </c>
      <c r="F43" s="132">
        <f t="shared" si="1"/>
        <v>0</v>
      </c>
      <c r="G43" s="37">
        <f>IF(ISBLANK(F43),"  ",IF(F84&gt;0,F43/F84,IF(F43&gt;0,1,0)))</f>
        <v>0</v>
      </c>
      <c r="H43" s="142">
        <v>0</v>
      </c>
      <c r="I43" s="35">
        <v>0</v>
      </c>
      <c r="J43" s="127">
        <v>0</v>
      </c>
      <c r="K43" s="36">
        <v>0</v>
      </c>
      <c r="L43" s="132">
        <f>J43+H43</f>
        <v>0</v>
      </c>
      <c r="M43" s="37">
        <f>IF(ISBLANK(L43),"  ",IF(L84&gt;0,L43/L84,IF(L43&gt;0,1,0)))</f>
        <v>0</v>
      </c>
    </row>
    <row r="44" spans="1:13" ht="15" customHeight="1" x14ac:dyDescent="0.25">
      <c r="A44" s="47" t="s">
        <v>31</v>
      </c>
      <c r="B44" s="143"/>
      <c r="C44" s="164" t="s">
        <v>4</v>
      </c>
      <c r="D44" s="124"/>
      <c r="E44" s="162"/>
      <c r="F44" s="133"/>
      <c r="G44" s="50" t="s">
        <v>4</v>
      </c>
      <c r="H44" s="143"/>
      <c r="I44" s="164" t="s">
        <v>4</v>
      </c>
      <c r="J44" s="124"/>
      <c r="K44" s="162" t="s">
        <v>4</v>
      </c>
      <c r="L44" s="133"/>
      <c r="M44" s="50" t="s">
        <v>4</v>
      </c>
    </row>
    <row r="45" spans="1:13" ht="15" customHeight="1" x14ac:dyDescent="0.2">
      <c r="A45" s="45" t="s">
        <v>30</v>
      </c>
      <c r="B45" s="142">
        <v>0</v>
      </c>
      <c r="C45" s="35">
        <v>0</v>
      </c>
      <c r="D45" s="127">
        <v>0</v>
      </c>
      <c r="E45" s="36">
        <v>0</v>
      </c>
      <c r="F45" s="132">
        <f t="shared" si="1"/>
        <v>0</v>
      </c>
      <c r="G45" s="37">
        <f>IF(ISBLANK(F45),"  ",IF(F84&gt;0,F45/F84,IF(F45&gt;0,1,0)))</f>
        <v>0</v>
      </c>
      <c r="H45" s="142">
        <v>0</v>
      </c>
      <c r="I45" s="35">
        <v>0</v>
      </c>
      <c r="J45" s="127">
        <v>0</v>
      </c>
      <c r="K45" s="36">
        <v>0</v>
      </c>
      <c r="L45" s="132">
        <f>J45+H45</f>
        <v>0</v>
      </c>
      <c r="M45" s="37">
        <f>IF(ISBLANK(L45),"  ",IF(L84&gt;0,L45/L84,IF(L45&gt;0,1,0)))</f>
        <v>0</v>
      </c>
    </row>
    <row r="46" spans="1:13" ht="15" customHeight="1" x14ac:dyDescent="0.2">
      <c r="A46" s="46" t="s">
        <v>101</v>
      </c>
      <c r="B46" s="114"/>
      <c r="C46" s="35" t="s">
        <v>10</v>
      </c>
      <c r="D46" s="124"/>
      <c r="E46" s="36"/>
      <c r="F46" s="133">
        <f t="shared" si="1"/>
        <v>0</v>
      </c>
      <c r="G46" s="41">
        <f>IF(ISBLANK(F46),"  ",IF(F84&gt;0,F46/F84,IF(F46&gt;0,1,0)))</f>
        <v>0</v>
      </c>
      <c r="H46" s="114"/>
      <c r="I46" s="35" t="s">
        <v>10</v>
      </c>
      <c r="J46" s="124"/>
      <c r="K46" s="36" t="s">
        <v>10</v>
      </c>
      <c r="L46" s="133">
        <f>J46+H46</f>
        <v>0</v>
      </c>
      <c r="M46" s="41">
        <f>IF(ISBLANK(L46),"  ",IF(L84&gt;0,L46/L84,IF(L46&gt;0,1,0)))</f>
        <v>0</v>
      </c>
    </row>
    <row r="47" spans="1:13" s="55" customFormat="1" ht="15" customHeight="1" x14ac:dyDescent="0.25">
      <c r="A47" s="47" t="s">
        <v>33</v>
      </c>
      <c r="B47" s="115">
        <v>23005581</v>
      </c>
      <c r="C47" s="111">
        <v>1</v>
      </c>
      <c r="D47" s="128">
        <v>0</v>
      </c>
      <c r="E47" s="52">
        <v>0</v>
      </c>
      <c r="F47" s="115">
        <f>F46+F45+F43+F34+F29+F28+F26+F27+F25+F24+F23+F22+F21+F20+F19+F18+F17+F16+F14+F13+F30+F31+F32+F33</f>
        <v>23005581</v>
      </c>
      <c r="G47" s="53">
        <f>IF(ISBLANK(F47),"  ",IF(F84&gt;0,F47/F84,IF(F47&gt;0,1,0)))</f>
        <v>0.20425491712316332</v>
      </c>
      <c r="H47" s="115">
        <v>27446827</v>
      </c>
      <c r="I47" s="111">
        <v>1</v>
      </c>
      <c r="J47" s="128">
        <v>0</v>
      </c>
      <c r="K47" s="52">
        <v>0</v>
      </c>
      <c r="L47" s="115">
        <f>L46+L45+L43+L34+L29+L28+L26+L27+L25+L24+L23+L22+L21+L20+L19+L18+L17+L16+L14+L13+L30+L31+L32+L33</f>
        <v>26946827</v>
      </c>
      <c r="M47" s="53">
        <f>IF(ISBLANK(L47),"  ",IF(L84&gt;0,L47/L84,IF(L47&gt;0,1,0)))</f>
        <v>0.22859239513764473</v>
      </c>
    </row>
    <row r="48" spans="1:13" ht="15" customHeight="1" x14ac:dyDescent="0.25">
      <c r="A48" s="56" t="s">
        <v>34</v>
      </c>
      <c r="B48" s="116"/>
      <c r="C48" s="109" t="s">
        <v>4</v>
      </c>
      <c r="D48" s="124"/>
      <c r="E48" s="43" t="s">
        <v>4</v>
      </c>
      <c r="F48" s="133"/>
      <c r="G48" s="50" t="s">
        <v>4</v>
      </c>
      <c r="H48" s="116"/>
      <c r="I48" s="42" t="s">
        <v>4</v>
      </c>
      <c r="J48" s="124"/>
      <c r="K48" s="43" t="s">
        <v>4</v>
      </c>
      <c r="L48" s="133"/>
      <c r="M48" s="50" t="s">
        <v>4</v>
      </c>
    </row>
    <row r="49" spans="1:13" ht="15" customHeight="1" x14ac:dyDescent="0.2">
      <c r="A49" s="7" t="s">
        <v>35</v>
      </c>
      <c r="B49" s="142">
        <v>0</v>
      </c>
      <c r="C49" s="35">
        <v>0</v>
      </c>
      <c r="D49" s="127">
        <v>0</v>
      </c>
      <c r="E49" s="36">
        <v>0</v>
      </c>
      <c r="F49" s="132">
        <f>D49+B49</f>
        <v>0</v>
      </c>
      <c r="G49" s="37">
        <f>IF(ISBLANK(F49),"  ",IF(D84&gt;0,F49/D84,IF(F49&gt;0,1,0)))</f>
        <v>0</v>
      </c>
      <c r="H49" s="142">
        <v>0</v>
      </c>
      <c r="I49" s="35">
        <v>0</v>
      </c>
      <c r="J49" s="127">
        <v>0</v>
      </c>
      <c r="K49" s="36">
        <v>0</v>
      </c>
      <c r="L49" s="132">
        <f>J49+H49</f>
        <v>0</v>
      </c>
      <c r="M49" s="37">
        <f>IF(ISBLANK(L49),"  ",IF(J84&gt;0,L49/J84,IF(L49&gt;0,1,0)))</f>
        <v>0</v>
      </c>
    </row>
    <row r="50" spans="1:13" ht="15" customHeight="1" x14ac:dyDescent="0.2">
      <c r="A50" s="58" t="s">
        <v>36</v>
      </c>
      <c r="B50" s="114">
        <v>0</v>
      </c>
      <c r="C50" s="35">
        <v>0</v>
      </c>
      <c r="D50" s="124">
        <v>0</v>
      </c>
      <c r="E50" s="36">
        <v>0</v>
      </c>
      <c r="F50" s="133">
        <f>D50+B50</f>
        <v>0</v>
      </c>
      <c r="G50" s="41">
        <f>IF(ISBLANK(F50),"  ",IF(D84&gt;0,F50/D84,IF(F50&gt;0,1,0)))</f>
        <v>0</v>
      </c>
      <c r="H50" s="114">
        <v>0</v>
      </c>
      <c r="I50" s="35">
        <v>0</v>
      </c>
      <c r="J50" s="124">
        <v>0</v>
      </c>
      <c r="K50" s="36">
        <v>0</v>
      </c>
      <c r="L50" s="133">
        <f>J50+H50</f>
        <v>0</v>
      </c>
      <c r="M50" s="41">
        <f>IF(ISBLANK(L50),"  ",IF(J84&gt;0,L50/J84,IF(L50&gt;0,1,0)))</f>
        <v>0</v>
      </c>
    </row>
    <row r="51" spans="1:13" ht="15" customHeight="1" x14ac:dyDescent="0.2">
      <c r="A51" s="7" t="s">
        <v>37</v>
      </c>
      <c r="B51" s="114">
        <v>0</v>
      </c>
      <c r="C51" s="35">
        <v>0</v>
      </c>
      <c r="D51" s="124">
        <v>0</v>
      </c>
      <c r="E51" s="36">
        <v>0</v>
      </c>
      <c r="F51" s="133">
        <f>D51+B51</f>
        <v>0</v>
      </c>
      <c r="G51" s="41">
        <f>IF(ISBLANK(F51),"  ",IF(D84&gt;0,F51/D84,IF(F51&gt;0,1,0)))</f>
        <v>0</v>
      </c>
      <c r="H51" s="114">
        <v>0</v>
      </c>
      <c r="I51" s="35">
        <v>0</v>
      </c>
      <c r="J51" s="124">
        <v>0</v>
      </c>
      <c r="K51" s="36">
        <v>0</v>
      </c>
      <c r="L51" s="133">
        <f>J51+H51</f>
        <v>0</v>
      </c>
      <c r="M51" s="41">
        <f>IF(ISBLANK(L51),"  ",IF(J84&gt;0,L51/J84,IF(L51&gt;0,1,0)))</f>
        <v>0</v>
      </c>
    </row>
    <row r="52" spans="1:13" ht="15" customHeight="1" x14ac:dyDescent="0.2">
      <c r="A52" s="25" t="s">
        <v>38</v>
      </c>
      <c r="B52" s="114">
        <v>0</v>
      </c>
      <c r="C52" s="35">
        <v>0</v>
      </c>
      <c r="D52" s="124">
        <v>0</v>
      </c>
      <c r="E52" s="36">
        <v>0</v>
      </c>
      <c r="F52" s="133">
        <f>D52+B52</f>
        <v>0</v>
      </c>
      <c r="G52" s="41">
        <f>IF(ISBLANK(F52),"  ",IF(D84&gt;0,F52/D84,IF(F52&gt;0,1,0)))</f>
        <v>0</v>
      </c>
      <c r="H52" s="114">
        <v>0</v>
      </c>
      <c r="I52" s="35">
        <v>0</v>
      </c>
      <c r="J52" s="124">
        <v>0</v>
      </c>
      <c r="K52" s="36">
        <v>0</v>
      </c>
      <c r="L52" s="133">
        <f>J52+H52</f>
        <v>0</v>
      </c>
      <c r="M52" s="41">
        <f>IF(ISBLANK(L52),"  ",IF(J84&gt;0,L52/J84,IF(L52&gt;0,1,0)))</f>
        <v>0</v>
      </c>
    </row>
    <row r="53" spans="1:13" ht="15" customHeight="1" x14ac:dyDescent="0.2">
      <c r="A53" s="58" t="s">
        <v>39</v>
      </c>
      <c r="B53" s="114">
        <v>0</v>
      </c>
      <c r="C53" s="35">
        <v>0</v>
      </c>
      <c r="D53" s="124">
        <v>0</v>
      </c>
      <c r="E53" s="36">
        <v>0</v>
      </c>
      <c r="F53" s="133">
        <f>D53+B53</f>
        <v>0</v>
      </c>
      <c r="G53" s="41">
        <f>IF(ISBLANK(F53),"  ",IF(F84&gt;0,F53/F84,IF(F53&gt;0,1,0)))</f>
        <v>0</v>
      </c>
      <c r="H53" s="114">
        <v>0</v>
      </c>
      <c r="I53" s="35">
        <v>0</v>
      </c>
      <c r="J53" s="124">
        <v>0</v>
      </c>
      <c r="K53" s="36">
        <v>0</v>
      </c>
      <c r="L53" s="133">
        <f>J53+H53</f>
        <v>0</v>
      </c>
      <c r="M53" s="41">
        <f>IF(ISBLANK(L53),"  ",IF(L84&gt;0,L53/L84,IF(L53&gt;0,1,0)))</f>
        <v>0</v>
      </c>
    </row>
    <row r="54" spans="1:13" s="55" customFormat="1" ht="15" customHeight="1" x14ac:dyDescent="0.25">
      <c r="A54" s="56" t="s">
        <v>40</v>
      </c>
      <c r="B54" s="115">
        <v>0</v>
      </c>
      <c r="C54" s="111">
        <v>0</v>
      </c>
      <c r="D54" s="128">
        <v>0</v>
      </c>
      <c r="E54" s="52">
        <v>0</v>
      </c>
      <c r="F54" s="134">
        <f>F53+F52+F51+F50+F49</f>
        <v>0</v>
      </c>
      <c r="G54" s="53">
        <f>IF(ISBLANK(F54),"  ",IF(F84&gt;0,F54/F84,IF(F54&gt;0,1,0)))</f>
        <v>0</v>
      </c>
      <c r="H54" s="115">
        <v>0</v>
      </c>
      <c r="I54" s="111">
        <v>0</v>
      </c>
      <c r="J54" s="128">
        <v>0</v>
      </c>
      <c r="K54" s="52">
        <v>0</v>
      </c>
      <c r="L54" s="134">
        <f>L53+L52+L51+L50+L49</f>
        <v>0</v>
      </c>
      <c r="M54" s="53">
        <f>IF(ISBLANK(L54),"  ",IF(L84&gt;0,L54/L84,IF(L54&gt;0,1,0)))</f>
        <v>0</v>
      </c>
    </row>
    <row r="55" spans="1:13" s="55" customFormat="1" ht="15" customHeight="1" x14ac:dyDescent="0.25">
      <c r="A55" s="60" t="s">
        <v>82</v>
      </c>
      <c r="B55" s="144">
        <v>0</v>
      </c>
      <c r="C55" s="111">
        <v>0</v>
      </c>
      <c r="D55" s="129">
        <v>0</v>
      </c>
      <c r="E55" s="52">
        <v>0</v>
      </c>
      <c r="F55" s="135">
        <f>D55+B55</f>
        <v>0</v>
      </c>
      <c r="G55" s="53">
        <f>IF(ISBLANK(F55),"  ",IF(F84&gt;0,F55/F84,IF(F55&gt;0,1,0)))</f>
        <v>0</v>
      </c>
      <c r="H55" s="144">
        <v>0</v>
      </c>
      <c r="I55" s="111">
        <v>0</v>
      </c>
      <c r="J55" s="129">
        <v>0</v>
      </c>
      <c r="K55" s="52">
        <v>0</v>
      </c>
      <c r="L55" s="135">
        <f>J55+H55</f>
        <v>0</v>
      </c>
      <c r="M55" s="53">
        <f>IF(ISBLANK(L55),"  ",IF(L84&gt;0,L55/L84,IF(L55&gt;0,1,0)))</f>
        <v>0</v>
      </c>
    </row>
    <row r="56" spans="1:13" ht="15" customHeight="1" x14ac:dyDescent="0.25">
      <c r="A56" s="9" t="s">
        <v>42</v>
      </c>
      <c r="B56" s="119"/>
      <c r="C56" s="109" t="s">
        <v>4</v>
      </c>
      <c r="D56" s="127"/>
      <c r="E56" s="43" t="s">
        <v>4</v>
      </c>
      <c r="F56" s="132"/>
      <c r="G56" s="63" t="s">
        <v>4</v>
      </c>
      <c r="H56" s="119"/>
      <c r="I56" s="42" t="s">
        <v>4</v>
      </c>
      <c r="J56" s="127"/>
      <c r="K56" s="43" t="s">
        <v>4</v>
      </c>
      <c r="L56" s="132"/>
      <c r="M56" s="63" t="s">
        <v>4</v>
      </c>
    </row>
    <row r="57" spans="1:13" ht="15" customHeight="1" x14ac:dyDescent="0.2">
      <c r="A57" s="7" t="s">
        <v>43</v>
      </c>
      <c r="B57" s="119">
        <v>28173947</v>
      </c>
      <c r="C57" s="35">
        <v>1</v>
      </c>
      <c r="D57" s="127">
        <v>0</v>
      </c>
      <c r="E57" s="36">
        <v>0</v>
      </c>
      <c r="F57" s="136">
        <f t="shared" ref="F57:F62" si="15">D57+B57</f>
        <v>28173947</v>
      </c>
      <c r="G57" s="37">
        <f>IF(ISBLANK(F57),"  ",IF(F84&gt;0,F57/F84,IF(F57&gt;0,1,0)))</f>
        <v>0.25014222459834401</v>
      </c>
      <c r="H57" s="119">
        <v>32990888</v>
      </c>
      <c r="I57" s="35">
        <v>1</v>
      </c>
      <c r="J57" s="127">
        <v>0</v>
      </c>
      <c r="K57" s="36">
        <v>0</v>
      </c>
      <c r="L57" s="136">
        <f t="shared" ref="L57:L73" si="16">J57+H57</f>
        <v>32990888</v>
      </c>
      <c r="M57" s="37">
        <f>IF(ISBLANK(L57),"  ",IF(L84&gt;0,L57/L84,IF(L57&gt;0,1,0)))</f>
        <v>0.27986471674894348</v>
      </c>
    </row>
    <row r="58" spans="1:13" ht="15" customHeight="1" x14ac:dyDescent="0.2">
      <c r="A58" s="25" t="s">
        <v>44</v>
      </c>
      <c r="B58" s="116">
        <v>198279</v>
      </c>
      <c r="C58" s="35">
        <v>1</v>
      </c>
      <c r="D58" s="124">
        <v>0</v>
      </c>
      <c r="E58" s="36">
        <v>0</v>
      </c>
      <c r="F58" s="137">
        <f t="shared" si="15"/>
        <v>198279</v>
      </c>
      <c r="G58" s="41">
        <f>IF(ISBLANK(F58),"  ",IF(F84&gt;0,F58/F84,IF(F58&gt;0,1,0)))</f>
        <v>1.7604189484396722E-3</v>
      </c>
      <c r="H58" s="116">
        <v>207580</v>
      </c>
      <c r="I58" s="35">
        <v>1</v>
      </c>
      <c r="J58" s="124">
        <v>0</v>
      </c>
      <c r="K58" s="36">
        <v>0</v>
      </c>
      <c r="L58" s="137">
        <f t="shared" si="16"/>
        <v>207580</v>
      </c>
      <c r="M58" s="41">
        <f>IF(ISBLANK(L58),"  ",IF(L84&gt;0,L58/L84,IF(L58&gt;0,1,0)))</f>
        <v>1.760920103234132E-3</v>
      </c>
    </row>
    <row r="59" spans="1:13" ht="15" customHeight="1" x14ac:dyDescent="0.2">
      <c r="A59" s="64" t="s">
        <v>45</v>
      </c>
      <c r="B59" s="145">
        <v>1231453</v>
      </c>
      <c r="C59" s="35">
        <v>1</v>
      </c>
      <c r="D59" s="123">
        <v>0</v>
      </c>
      <c r="E59" s="36">
        <v>0</v>
      </c>
      <c r="F59" s="138">
        <f t="shared" si="15"/>
        <v>1231453</v>
      </c>
      <c r="G59" s="41">
        <f>IF(ISBLANK(F59),"  ",IF(F84&gt;0,F59/F84,IF(F59&gt;0,1,0)))</f>
        <v>1.0933448299178831E-2</v>
      </c>
      <c r="H59" s="145">
        <v>1446943</v>
      </c>
      <c r="I59" s="35">
        <v>1</v>
      </c>
      <c r="J59" s="123">
        <v>0</v>
      </c>
      <c r="K59" s="36">
        <v>0</v>
      </c>
      <c r="L59" s="138">
        <f t="shared" si="16"/>
        <v>1446943</v>
      </c>
      <c r="M59" s="41">
        <f>IF(ISBLANK(L59),"  ",IF(L84&gt;0,L59/L84,IF(L59&gt;0,1,0)))</f>
        <v>1.2274549652827366E-2</v>
      </c>
    </row>
    <row r="60" spans="1:13" ht="15" customHeight="1" x14ac:dyDescent="0.2">
      <c r="A60" s="64" t="s">
        <v>46</v>
      </c>
      <c r="B60" s="145">
        <v>616082</v>
      </c>
      <c r="C60" s="35">
        <v>1</v>
      </c>
      <c r="D60" s="123">
        <v>0</v>
      </c>
      <c r="E60" s="36">
        <v>0</v>
      </c>
      <c r="F60" s="138">
        <f t="shared" si="15"/>
        <v>616082</v>
      </c>
      <c r="G60" s="41">
        <f>IF(ISBLANK(F60),"  ",IF(F84&gt;0,F60/F84,IF(F60&gt;0,1,0)))</f>
        <v>5.4698804542720617E-3</v>
      </c>
      <c r="H60" s="145">
        <v>609425</v>
      </c>
      <c r="I60" s="35">
        <v>1</v>
      </c>
      <c r="J60" s="123">
        <v>0</v>
      </c>
      <c r="K60" s="36">
        <v>0</v>
      </c>
      <c r="L60" s="138">
        <f t="shared" si="16"/>
        <v>609425</v>
      </c>
      <c r="M60" s="41">
        <f>IF(ISBLANK(L60),"  ",IF(L84&gt;0,L60/L84,IF(L60&gt;0,1,0)))</f>
        <v>5.1698079483257584E-3</v>
      </c>
    </row>
    <row r="61" spans="1:13" ht="15" customHeight="1" x14ac:dyDescent="0.2">
      <c r="A61" s="64" t="s">
        <v>47</v>
      </c>
      <c r="B61" s="145">
        <v>0</v>
      </c>
      <c r="C61" s="35">
        <v>0</v>
      </c>
      <c r="D61" s="123">
        <v>2438647</v>
      </c>
      <c r="E61" s="36">
        <v>1</v>
      </c>
      <c r="F61" s="138">
        <f t="shared" si="15"/>
        <v>2438647</v>
      </c>
      <c r="G61" s="41">
        <f>IF(ISBLANK(F61),"  ",IF(F84&gt;0,F61/F84,IF(F61&gt;0,1,0)))</f>
        <v>2.1651513207932061E-2</v>
      </c>
      <c r="H61" s="145">
        <v>0</v>
      </c>
      <c r="I61" s="35">
        <v>0</v>
      </c>
      <c r="J61" s="123">
        <v>2400000</v>
      </c>
      <c r="K61" s="36">
        <v>1</v>
      </c>
      <c r="L61" s="138">
        <f t="shared" si="16"/>
        <v>2400000</v>
      </c>
      <c r="M61" s="41">
        <f>IF(ISBLANK(L61),"  ",IF(L84&gt;0,L61/L84,IF(L61&gt;0,1,0)))</f>
        <v>2.0359419249262534E-2</v>
      </c>
    </row>
    <row r="62" spans="1:13" ht="15" customHeight="1" x14ac:dyDescent="0.2">
      <c r="A62" s="25" t="s">
        <v>48</v>
      </c>
      <c r="B62" s="116">
        <v>5935386</v>
      </c>
      <c r="C62" s="35">
        <v>0.50434833001456614</v>
      </c>
      <c r="D62" s="124">
        <v>5833040</v>
      </c>
      <c r="E62" s="36">
        <v>0.49565166998543392</v>
      </c>
      <c r="F62" s="137">
        <f t="shared" si="15"/>
        <v>11768426</v>
      </c>
      <c r="G62" s="41">
        <f>IF(ISBLANK(F62),"  ",IF(F84&gt;0,F62/F84,IF(F62&gt;0,1,0)))</f>
        <v>0.1044859018035702</v>
      </c>
      <c r="H62" s="116">
        <v>6463692</v>
      </c>
      <c r="I62" s="35">
        <v>0.53322028260701704</v>
      </c>
      <c r="J62" s="124">
        <v>5658300</v>
      </c>
      <c r="K62" s="36">
        <v>0.46677971739298296</v>
      </c>
      <c r="L62" s="137">
        <f t="shared" si="16"/>
        <v>12121992</v>
      </c>
      <c r="M62" s="41">
        <f>IF(ISBLANK(L62),"  ",IF(L84&gt;0,L62/L84,IF(L62&gt;0,1,0)))</f>
        <v>0.10283196552675268</v>
      </c>
    </row>
    <row r="63" spans="1:13" s="55" customFormat="1" ht="15" customHeight="1" x14ac:dyDescent="0.25">
      <c r="A63" s="60" t="s">
        <v>49</v>
      </c>
      <c r="B63" s="146">
        <v>36155147</v>
      </c>
      <c r="C63" s="111">
        <v>0.81381326880056315</v>
      </c>
      <c r="D63" s="128">
        <v>8271687</v>
      </c>
      <c r="E63" s="52">
        <v>0.18618673119943682</v>
      </c>
      <c r="F63" s="139">
        <f>F62+F60+F59+F58+F57+F61</f>
        <v>44426834</v>
      </c>
      <c r="G63" s="53">
        <f>IF(ISBLANK(F63),"  ",IF(F84&gt;0,F63/F84,IF(F63&gt;0,1,0)))</f>
        <v>0.39444338731173684</v>
      </c>
      <c r="H63" s="146">
        <v>41718528</v>
      </c>
      <c r="I63" s="111">
        <v>0.8381114200366484</v>
      </c>
      <c r="J63" s="128">
        <v>8058300</v>
      </c>
      <c r="K63" s="52">
        <v>0.16188857996335163</v>
      </c>
      <c r="L63" s="149">
        <f t="shared" si="16"/>
        <v>49776828</v>
      </c>
      <c r="M63" s="53">
        <f>IF(ISBLANK(L63),"  ",IF(L84&gt;0,L63/L84,IF(L63&gt;0,1,0)))</f>
        <v>0.42226137922934592</v>
      </c>
    </row>
    <row r="64" spans="1:13" ht="15" customHeight="1" x14ac:dyDescent="0.2">
      <c r="A64" s="34" t="s">
        <v>50</v>
      </c>
      <c r="B64" s="147">
        <v>0</v>
      </c>
      <c r="C64" s="35">
        <v>0</v>
      </c>
      <c r="D64" s="148">
        <v>0</v>
      </c>
      <c r="E64" s="36">
        <v>0</v>
      </c>
      <c r="F64" s="140">
        <f t="shared" ref="F64:F73" si="17">D64+B64</f>
        <v>0</v>
      </c>
      <c r="G64" s="41">
        <f>IF(ISBLANK(F64),"  ",IF(F84&gt;0,F64/F84,IF(F64&gt;0,1,0)))</f>
        <v>0</v>
      </c>
      <c r="H64" s="147">
        <v>0</v>
      </c>
      <c r="I64" s="35">
        <v>0</v>
      </c>
      <c r="J64" s="148">
        <v>0</v>
      </c>
      <c r="K64" s="36">
        <v>0</v>
      </c>
      <c r="L64" s="140">
        <f t="shared" si="16"/>
        <v>0</v>
      </c>
      <c r="M64" s="41">
        <f>IF(ISBLANK(L64),"  ",IF(L84&gt;0,L64/L84,IF(L64&gt;0,1,0)))</f>
        <v>0</v>
      </c>
    </row>
    <row r="65" spans="1:13" ht="15" customHeight="1" x14ac:dyDescent="0.2">
      <c r="A65" s="65" t="s">
        <v>51</v>
      </c>
      <c r="B65" s="114">
        <v>0</v>
      </c>
      <c r="C65" s="35">
        <v>0</v>
      </c>
      <c r="D65" s="124">
        <v>0</v>
      </c>
      <c r="E65" s="36">
        <v>0</v>
      </c>
      <c r="F65" s="133">
        <f t="shared" si="17"/>
        <v>0</v>
      </c>
      <c r="G65" s="41">
        <f>IF(ISBLANK(F65),"  ",IF(F84&gt;0,F65/F84,IF(F65&gt;0,1,0)))</f>
        <v>0</v>
      </c>
      <c r="H65" s="114">
        <v>0</v>
      </c>
      <c r="I65" s="35">
        <v>0</v>
      </c>
      <c r="J65" s="124">
        <v>0</v>
      </c>
      <c r="K65" s="36">
        <v>0</v>
      </c>
      <c r="L65" s="133">
        <f t="shared" si="16"/>
        <v>0</v>
      </c>
      <c r="M65" s="41">
        <f>IF(ISBLANK(L65),"  ",IF(L84&gt;0,L65/L84,IF(L65&gt;0,1,0)))</f>
        <v>0</v>
      </c>
    </row>
    <row r="66" spans="1:13" ht="15" customHeight="1" x14ac:dyDescent="0.2">
      <c r="A66" s="7" t="s">
        <v>52</v>
      </c>
      <c r="B66" s="114">
        <v>11441</v>
      </c>
      <c r="C66" s="35">
        <v>1</v>
      </c>
      <c r="D66" s="124">
        <v>0</v>
      </c>
      <c r="E66" s="36">
        <v>0</v>
      </c>
      <c r="F66" s="133">
        <f t="shared" si="17"/>
        <v>11441</v>
      </c>
      <c r="G66" s="41">
        <f>IF(ISBLANK(F66),"  ",IF(F84&gt;0,F66/F84,IF(F66&gt;0,1,0)))</f>
        <v>1.015788519666646E-4</v>
      </c>
      <c r="H66" s="114">
        <v>7315</v>
      </c>
      <c r="I66" s="35">
        <v>1</v>
      </c>
      <c r="J66" s="124">
        <v>0</v>
      </c>
      <c r="K66" s="36">
        <v>0</v>
      </c>
      <c r="L66" s="133">
        <f t="shared" si="16"/>
        <v>7315</v>
      </c>
      <c r="M66" s="41">
        <f>IF(ISBLANK(L66),"  ",IF(L84&gt;0,L66/L84,IF(L66&gt;0,1,0)))</f>
        <v>6.2053813253481427E-5</v>
      </c>
    </row>
    <row r="67" spans="1:13" ht="15" customHeight="1" x14ac:dyDescent="0.2">
      <c r="A67" s="58" t="s">
        <v>53</v>
      </c>
      <c r="B67" s="114">
        <v>214404</v>
      </c>
      <c r="C67" s="35">
        <v>8.0972192009281421E-2</v>
      </c>
      <c r="D67" s="124">
        <v>2433468</v>
      </c>
      <c r="E67" s="36">
        <v>0.91902780799071859</v>
      </c>
      <c r="F67" s="133">
        <f t="shared" si="17"/>
        <v>2647872</v>
      </c>
      <c r="G67" s="41">
        <f>IF(ISBLANK(F67),"  ",IF(F84&gt;0,F67/F84,IF(F67&gt;0,1,0)))</f>
        <v>2.3509116153716991E-2</v>
      </c>
      <c r="H67" s="114">
        <v>155000</v>
      </c>
      <c r="I67" s="35">
        <v>0.20529801324503311</v>
      </c>
      <c r="J67" s="124">
        <v>600000</v>
      </c>
      <c r="K67" s="36">
        <v>0.79470198675496684</v>
      </c>
      <c r="L67" s="133">
        <f t="shared" si="16"/>
        <v>755000</v>
      </c>
      <c r="M67" s="41">
        <f>IF(ISBLANK(L67),"  ",IF(L84&gt;0,L67/L84,IF(L67&gt;0,1,0)))</f>
        <v>6.4047339721638383E-3</v>
      </c>
    </row>
    <row r="68" spans="1:13" ht="15" customHeight="1" x14ac:dyDescent="0.2">
      <c r="A68" s="65" t="s">
        <v>54</v>
      </c>
      <c r="B68" s="114">
        <v>0</v>
      </c>
      <c r="C68" s="35">
        <v>0</v>
      </c>
      <c r="D68" s="124">
        <v>0</v>
      </c>
      <c r="E68" s="36">
        <v>0</v>
      </c>
      <c r="F68" s="133">
        <f t="shared" si="17"/>
        <v>0</v>
      </c>
      <c r="G68" s="41">
        <f>IF(ISBLANK(F68),"  ",IF(F84&gt;0,F68/F84,IF(F68&gt;0,1,0)))</f>
        <v>0</v>
      </c>
      <c r="H68" s="114">
        <v>0</v>
      </c>
      <c r="I68" s="35">
        <v>0</v>
      </c>
      <c r="J68" s="124">
        <v>0</v>
      </c>
      <c r="K68" s="36">
        <v>0</v>
      </c>
      <c r="L68" s="133">
        <f t="shared" si="16"/>
        <v>0</v>
      </c>
      <c r="M68" s="41">
        <f>IF(ISBLANK(L68),"  ",IF(L84&gt;0,L68/L84,IF(L68&gt;0,1,0)))</f>
        <v>0</v>
      </c>
    </row>
    <row r="69" spans="1:13" ht="15" customHeight="1" x14ac:dyDescent="0.2">
      <c r="A69" s="65" t="s">
        <v>55</v>
      </c>
      <c r="B69" s="114">
        <v>0</v>
      </c>
      <c r="C69" s="35">
        <v>0</v>
      </c>
      <c r="D69" s="124">
        <v>4813300</v>
      </c>
      <c r="E69" s="36">
        <v>1</v>
      </c>
      <c r="F69" s="133">
        <f t="shared" si="17"/>
        <v>4813300</v>
      </c>
      <c r="G69" s="41">
        <f>IF(ISBLANK(F69),"  ",IF(F84&gt;0,F69/F84,IF(F69&gt;0,1,0)))</f>
        <v>4.2734856059011159E-2</v>
      </c>
      <c r="H69" s="114">
        <v>0</v>
      </c>
      <c r="I69" s="35">
        <v>0</v>
      </c>
      <c r="J69" s="124">
        <v>4620262</v>
      </c>
      <c r="K69" s="36">
        <v>1</v>
      </c>
      <c r="L69" s="133">
        <f t="shared" si="16"/>
        <v>4620262</v>
      </c>
      <c r="M69" s="41">
        <f>IF(ISBLANK(L69),"  ",IF(L84&gt;0,L69/L84,IF(L69&gt;0,1,0)))</f>
        <v>3.9194104624765087E-2</v>
      </c>
    </row>
    <row r="70" spans="1:13" ht="15" customHeight="1" x14ac:dyDescent="0.2">
      <c r="A70" s="34" t="s">
        <v>56</v>
      </c>
      <c r="B70" s="114">
        <v>0</v>
      </c>
      <c r="C70" s="35">
        <v>0</v>
      </c>
      <c r="D70" s="124">
        <v>17903189</v>
      </c>
      <c r="E70" s="36">
        <v>1</v>
      </c>
      <c r="F70" s="133">
        <f t="shared" si="17"/>
        <v>17903189</v>
      </c>
      <c r="G70" s="41">
        <f>IF(ISBLANK(F70),"  ",IF(F84&gt;0,F70/F84,IF(F70&gt;0,1,0)))</f>
        <v>0.1589533594233212</v>
      </c>
      <c r="H70" s="114">
        <v>0</v>
      </c>
      <c r="I70" s="35">
        <v>0</v>
      </c>
      <c r="J70" s="124">
        <v>16995342</v>
      </c>
      <c r="K70" s="36">
        <v>1</v>
      </c>
      <c r="L70" s="133">
        <f t="shared" si="16"/>
        <v>16995342</v>
      </c>
      <c r="M70" s="41">
        <f>IF(ISBLANK(L70),"  ",IF(L84&gt;0,L70/L84,IF(L70&gt;0,1,0)))</f>
        <v>0.14417303877608334</v>
      </c>
    </row>
    <row r="71" spans="1:13" ht="15" customHeight="1" x14ac:dyDescent="0.2">
      <c r="A71" s="34" t="s">
        <v>57</v>
      </c>
      <c r="B71" s="114">
        <v>0</v>
      </c>
      <c r="C71" s="35">
        <v>0</v>
      </c>
      <c r="D71" s="124">
        <v>208282</v>
      </c>
      <c r="E71" s="36">
        <v>1</v>
      </c>
      <c r="F71" s="133">
        <f t="shared" si="17"/>
        <v>208282</v>
      </c>
      <c r="G71" s="41">
        <f>IF(ISBLANK(F71),"  ",IF(F84&gt;0,F71/F84,IF(F71&gt;0,1,0)))</f>
        <v>1.8492305257687995E-3</v>
      </c>
      <c r="H71" s="114">
        <v>0</v>
      </c>
      <c r="I71" s="35">
        <v>0</v>
      </c>
      <c r="J71" s="124">
        <v>210000</v>
      </c>
      <c r="K71" s="36">
        <v>1</v>
      </c>
      <c r="L71" s="133">
        <f t="shared" si="16"/>
        <v>210000</v>
      </c>
      <c r="M71" s="41">
        <f>IF(ISBLANK(L71),"  ",IF(L84&gt;0,L71/L84,IF(L71&gt;0,1,0)))</f>
        <v>1.7814491843104717E-3</v>
      </c>
    </row>
    <row r="72" spans="1:13" ht="15" customHeight="1" x14ac:dyDescent="0.2">
      <c r="A72" s="7" t="s">
        <v>58</v>
      </c>
      <c r="B72" s="114">
        <v>0</v>
      </c>
      <c r="C72" s="35">
        <v>0</v>
      </c>
      <c r="D72" s="124">
        <v>4061670</v>
      </c>
      <c r="E72" s="36">
        <v>1</v>
      </c>
      <c r="F72" s="133">
        <f t="shared" si="17"/>
        <v>4061670</v>
      </c>
      <c r="G72" s="41">
        <f>IF(ISBLANK(F72),"  ",IF(F84&gt;0,F72/F84,IF(F72&gt;0,1,0)))</f>
        <v>3.6061513474997163E-2</v>
      </c>
      <c r="H72" s="114">
        <v>0</v>
      </c>
      <c r="I72" s="35">
        <v>0</v>
      </c>
      <c r="J72" s="124">
        <v>2055000</v>
      </c>
      <c r="K72" s="36">
        <v>1</v>
      </c>
      <c r="L72" s="133">
        <f t="shared" si="16"/>
        <v>2055000</v>
      </c>
      <c r="M72" s="41">
        <f>IF(ISBLANK(L72),"  ",IF(L84&gt;0,L72/L84,IF(L72&gt;0,1,0)))</f>
        <v>1.7432752732181044E-2</v>
      </c>
    </row>
    <row r="73" spans="1:13" ht="15" customHeight="1" x14ac:dyDescent="0.2">
      <c r="A73" s="58" t="s">
        <v>59</v>
      </c>
      <c r="B73" s="114">
        <v>2148472</v>
      </c>
      <c r="C73" s="35">
        <v>0.63793596446871581</v>
      </c>
      <c r="D73" s="124">
        <v>1219377</v>
      </c>
      <c r="E73" s="36">
        <v>0.36206403553128419</v>
      </c>
      <c r="F73" s="133">
        <f t="shared" si="17"/>
        <v>3367849</v>
      </c>
      <c r="G73" s="41">
        <f>IF(ISBLANK(F73),"  ",IF(F84&gt;0,F73/F84,IF(F73&gt;0,1,0)))</f>
        <v>2.9901427761304028E-2</v>
      </c>
      <c r="H73" s="114">
        <v>3186888</v>
      </c>
      <c r="I73" s="35">
        <v>0.72594573871732015</v>
      </c>
      <c r="J73" s="124">
        <v>1203093</v>
      </c>
      <c r="K73" s="36">
        <v>0.27405426128267979</v>
      </c>
      <c r="L73" s="133">
        <f t="shared" si="16"/>
        <v>4389981</v>
      </c>
      <c r="M73" s="41">
        <f>IF(ISBLANK(L73),"  ",IF(L84&gt;0,L73/L84,IF(L73&gt;0,1,0)))</f>
        <v>3.7240609864706994E-2</v>
      </c>
    </row>
    <row r="74" spans="1:13" ht="15" customHeight="1" x14ac:dyDescent="0.2">
      <c r="A74" s="34" t="s">
        <v>186</v>
      </c>
      <c r="B74" s="114">
        <v>0</v>
      </c>
      <c r="C74" s="35">
        <v>0</v>
      </c>
      <c r="D74" s="124">
        <v>0</v>
      </c>
      <c r="E74" s="36">
        <v>0</v>
      </c>
      <c r="F74" s="133">
        <f t="shared" ref="F74" si="18">D74+B74</f>
        <v>0</v>
      </c>
      <c r="G74" s="41">
        <f>IF(ISBLANK(F74),"  ",IF(F85&gt;0,F74/F85,IF(F74&gt;0,1,0)))</f>
        <v>0</v>
      </c>
      <c r="H74" s="114">
        <v>0</v>
      </c>
      <c r="I74" s="35">
        <v>0</v>
      </c>
      <c r="J74" s="124">
        <v>0</v>
      </c>
      <c r="K74" s="36">
        <v>0</v>
      </c>
      <c r="L74" s="133">
        <f t="shared" ref="L74" si="19">J74+H74</f>
        <v>0</v>
      </c>
      <c r="M74" s="41">
        <f>IF(ISBLANK(L74),"  ",IF(L85&gt;0,L74/L85,IF(L74&gt;0,1,0)))</f>
        <v>0</v>
      </c>
    </row>
    <row r="75" spans="1:13" s="55" customFormat="1" ht="15" customHeight="1" x14ac:dyDescent="0.25">
      <c r="A75" s="66" t="s">
        <v>60</v>
      </c>
      <c r="B75" s="115">
        <v>38529464</v>
      </c>
      <c r="C75" s="111">
        <v>0.49753675847671158</v>
      </c>
      <c r="D75" s="128">
        <v>38910973</v>
      </c>
      <c r="E75" s="52">
        <v>0.50246324152328836</v>
      </c>
      <c r="F75" s="115">
        <f>F74+F73+F72+F71+F70+F69+F68+F67+F66+F65+F64+F63</f>
        <v>77440437</v>
      </c>
      <c r="G75" s="53">
        <f>IF(ISBLANK(F75),"  ",IF(F84&gt;0,F75/F84,IF(F75&gt;0,1,0)))</f>
        <v>0.68755446956182287</v>
      </c>
      <c r="H75" s="115">
        <v>45067731</v>
      </c>
      <c r="I75" s="111">
        <v>0.57185492379823977</v>
      </c>
      <c r="J75" s="128">
        <v>33741997</v>
      </c>
      <c r="K75" s="52">
        <v>0.42814507620176029</v>
      </c>
      <c r="L75" s="115">
        <f>L74+L73+L72+L71+L70+L69+L68+L67+L66+L65+L64+L63</f>
        <v>78809728</v>
      </c>
      <c r="M75" s="53">
        <f>IF(ISBLANK(L75),"  ",IF(L84&gt;0,L75/L84,IF(L75&gt;0,1,0)))</f>
        <v>0.6685501221968102</v>
      </c>
    </row>
    <row r="76" spans="1:13" ht="15" customHeight="1" x14ac:dyDescent="0.25">
      <c r="A76" s="9" t="s">
        <v>61</v>
      </c>
      <c r="B76" s="116"/>
      <c r="C76" s="109" t="s">
        <v>4</v>
      </c>
      <c r="D76" s="124"/>
      <c r="E76" s="43" t="s">
        <v>10</v>
      </c>
      <c r="F76" s="133"/>
      <c r="G76" s="50" t="s">
        <v>4</v>
      </c>
      <c r="H76" s="116"/>
      <c r="I76" s="42" t="s">
        <v>4</v>
      </c>
      <c r="J76" s="124"/>
      <c r="K76" s="43" t="s">
        <v>4</v>
      </c>
      <c r="L76" s="133"/>
      <c r="M76" s="50" t="s">
        <v>4</v>
      </c>
    </row>
    <row r="77" spans="1:13" ht="15" customHeight="1" x14ac:dyDescent="0.2">
      <c r="A77" s="7" t="s">
        <v>62</v>
      </c>
      <c r="B77" s="142">
        <v>0</v>
      </c>
      <c r="C77" s="35">
        <v>0</v>
      </c>
      <c r="D77" s="127">
        <v>0</v>
      </c>
      <c r="E77" s="36">
        <v>0</v>
      </c>
      <c r="F77" s="132">
        <f>D77+B77</f>
        <v>0</v>
      </c>
      <c r="G77" s="37">
        <f>IF(ISBLANK(F77),"  ",IF(F84&gt;0,F77/F84,IF(F77&gt;0,1,0)))</f>
        <v>0</v>
      </c>
      <c r="H77" s="142">
        <v>0</v>
      </c>
      <c r="I77" s="35">
        <v>0</v>
      </c>
      <c r="J77" s="127">
        <v>0</v>
      </c>
      <c r="K77" s="36">
        <v>0</v>
      </c>
      <c r="L77" s="132">
        <f>J77+H77</f>
        <v>0</v>
      </c>
      <c r="M77" s="37">
        <f>IF(ISBLANK(L77),"  ",IF(L84&gt;0,L77/L84,IF(L77&gt;0,1,0)))</f>
        <v>0</v>
      </c>
    </row>
    <row r="78" spans="1:13" ht="15" customHeight="1" x14ac:dyDescent="0.2">
      <c r="A78" s="25" t="s">
        <v>63</v>
      </c>
      <c r="B78" s="114">
        <v>0</v>
      </c>
      <c r="C78" s="35">
        <v>0</v>
      </c>
      <c r="D78" s="124">
        <v>0</v>
      </c>
      <c r="E78" s="36">
        <v>0</v>
      </c>
      <c r="F78" s="133">
        <f>D78+B78</f>
        <v>0</v>
      </c>
      <c r="G78" s="41">
        <f>IF(ISBLANK(F78),"  ",IF(F84&gt;0,F78/F84,IF(F78&gt;0,1,0)))</f>
        <v>0</v>
      </c>
      <c r="H78" s="114">
        <v>0</v>
      </c>
      <c r="I78" s="35">
        <v>0</v>
      </c>
      <c r="J78" s="124">
        <v>0</v>
      </c>
      <c r="K78" s="36">
        <v>0</v>
      </c>
      <c r="L78" s="133">
        <f>J78+H78</f>
        <v>0</v>
      </c>
      <c r="M78" s="41">
        <f>IF(ISBLANK(L78),"  ",IF(L84&gt;0,L78/L84,IF(L78&gt;0,1,0)))</f>
        <v>0</v>
      </c>
    </row>
    <row r="79" spans="1:13" ht="15" customHeight="1" x14ac:dyDescent="0.25">
      <c r="A79" s="56" t="s">
        <v>64</v>
      </c>
      <c r="B79" s="116"/>
      <c r="C79" s="109" t="s">
        <v>4</v>
      </c>
      <c r="D79" s="124"/>
      <c r="E79" s="43" t="s">
        <v>10</v>
      </c>
      <c r="F79" s="133"/>
      <c r="G79" s="50" t="s">
        <v>4</v>
      </c>
      <c r="H79" s="116"/>
      <c r="I79" s="42" t="s">
        <v>4</v>
      </c>
      <c r="J79" s="124"/>
      <c r="K79" s="43" t="s">
        <v>4</v>
      </c>
      <c r="L79" s="133"/>
      <c r="M79" s="50" t="s">
        <v>4</v>
      </c>
    </row>
    <row r="80" spans="1:13" ht="15" customHeight="1" x14ac:dyDescent="0.2">
      <c r="A80" s="7" t="s">
        <v>65</v>
      </c>
      <c r="B80" s="142">
        <v>0</v>
      </c>
      <c r="C80" s="35">
        <v>0</v>
      </c>
      <c r="D80" s="127">
        <v>11513975</v>
      </c>
      <c r="E80" s="36">
        <v>1</v>
      </c>
      <c r="F80" s="132">
        <f>D80+B80</f>
        <v>11513975</v>
      </c>
      <c r="G80" s="37">
        <f>IF(ISBLANK(F80),"  ",IF(F84&gt;0,F80/F84,IF(F80&gt;0,1,0)))</f>
        <v>0.10222676007978997</v>
      </c>
      <c r="H80" s="142">
        <v>0</v>
      </c>
      <c r="I80" s="35">
        <v>0</v>
      </c>
      <c r="J80" s="127">
        <v>11500000</v>
      </c>
      <c r="K80" s="36">
        <v>1</v>
      </c>
      <c r="L80" s="132">
        <f>J80+H80</f>
        <v>11500000</v>
      </c>
      <c r="M80" s="37">
        <f>IF(ISBLANK(L80),"  ",IF(L84&gt;0,L80/L84,IF(L80&gt;0,1,0)))</f>
        <v>9.7555550569382976E-2</v>
      </c>
    </row>
    <row r="81" spans="1:13" ht="15" customHeight="1" x14ac:dyDescent="0.2">
      <c r="A81" s="25" t="s">
        <v>66</v>
      </c>
      <c r="B81" s="114">
        <v>0</v>
      </c>
      <c r="C81" s="35">
        <v>0</v>
      </c>
      <c r="D81" s="124">
        <v>671719</v>
      </c>
      <c r="E81" s="36">
        <v>1</v>
      </c>
      <c r="F81" s="133">
        <f>D81+B81</f>
        <v>671719</v>
      </c>
      <c r="G81" s="41">
        <f>IF(ISBLANK(F81),"  ",IF(F84&gt;0,F81/F84,IF(F81&gt;0,1,0)))</f>
        <v>5.963853235223842E-3</v>
      </c>
      <c r="H81" s="114">
        <v>0</v>
      </c>
      <c r="I81" s="35">
        <v>0</v>
      </c>
      <c r="J81" s="124">
        <v>625000</v>
      </c>
      <c r="K81" s="36">
        <v>1</v>
      </c>
      <c r="L81" s="133">
        <f>J81+H81</f>
        <v>625000</v>
      </c>
      <c r="M81" s="41">
        <f>IF(ISBLANK(L81),"  ",IF(L84&gt;0,L81/L84,IF(L81&gt;0,1,0)))</f>
        <v>5.3019320961621179E-3</v>
      </c>
    </row>
    <row r="82" spans="1:13" s="55" customFormat="1" ht="15" customHeight="1" x14ac:dyDescent="0.25">
      <c r="A82" s="56" t="s">
        <v>67</v>
      </c>
      <c r="B82" s="120">
        <v>0</v>
      </c>
      <c r="C82" s="111">
        <v>0</v>
      </c>
      <c r="D82" s="129">
        <v>12185694</v>
      </c>
      <c r="E82" s="52">
        <v>1</v>
      </c>
      <c r="F82" s="134">
        <f>F81+F80+F79+F78+F77</f>
        <v>12185694</v>
      </c>
      <c r="G82" s="53">
        <f>IF(ISBLANK(F82),"  ",IF(F84&gt;0,F82/F84,IF(F82&gt;0,1,0)))</f>
        <v>0.1081906133150138</v>
      </c>
      <c r="H82" s="120">
        <v>0</v>
      </c>
      <c r="I82" s="111">
        <v>0</v>
      </c>
      <c r="J82" s="129">
        <v>12125000</v>
      </c>
      <c r="K82" s="52">
        <v>1</v>
      </c>
      <c r="L82" s="134">
        <f>L81+L80+L79+L78+L77</f>
        <v>12125000</v>
      </c>
      <c r="M82" s="53">
        <f>IF(ISBLANK(L82),"  ",IF(L84&gt;0,L82/L84,IF(L82&gt;0,1,0)))</f>
        <v>0.10285748266554509</v>
      </c>
    </row>
    <row r="83" spans="1:13" s="55" customFormat="1" ht="15" customHeight="1" x14ac:dyDescent="0.25">
      <c r="A83" s="56" t="s">
        <v>68</v>
      </c>
      <c r="B83" s="120">
        <v>0</v>
      </c>
      <c r="C83" s="111">
        <v>0</v>
      </c>
      <c r="D83" s="129">
        <v>0</v>
      </c>
      <c r="E83" s="52">
        <v>0</v>
      </c>
      <c r="F83" s="141">
        <f>D83+B83</f>
        <v>0</v>
      </c>
      <c r="G83" s="53">
        <f>IF(ISBLANK(F83),"  ",IF(F84&gt;0,F83/F84,IF(F83&gt;0,1,0)))</f>
        <v>0</v>
      </c>
      <c r="H83" s="120">
        <v>0</v>
      </c>
      <c r="I83" s="111">
        <v>0</v>
      </c>
      <c r="J83" s="129">
        <v>0</v>
      </c>
      <c r="K83" s="52">
        <v>0</v>
      </c>
      <c r="L83" s="141">
        <f>J83+H83</f>
        <v>0</v>
      </c>
      <c r="M83" s="53">
        <f>IF(ISBLANK(L83),"  ",IF(L84&gt;0,L83/L84,IF(L83&gt;0,1,0)))</f>
        <v>0</v>
      </c>
    </row>
    <row r="84" spans="1:13" s="55" customFormat="1" ht="15" customHeight="1" thickBot="1" x14ac:dyDescent="0.3">
      <c r="A84" s="67" t="s">
        <v>69</v>
      </c>
      <c r="B84" s="121">
        <v>61535045</v>
      </c>
      <c r="C84" s="69">
        <v>0.54633853918512754</v>
      </c>
      <c r="D84" s="121">
        <v>51096667</v>
      </c>
      <c r="E84" s="69">
        <v>0.45366146081487246</v>
      </c>
      <c r="F84" s="121">
        <f>F82+F75+F54+F47+F55+F83</f>
        <v>112631712</v>
      </c>
      <c r="G84" s="70">
        <f>IF(ISBLANK(F84),"  ",IF(F84&gt;0,F84/F84,IF(F84&gt;0,1,0)))</f>
        <v>1</v>
      </c>
      <c r="H84" s="121">
        <v>72514558</v>
      </c>
      <c r="I84" s="69">
        <v>0.61254946347004824</v>
      </c>
      <c r="J84" s="121">
        <v>45866997</v>
      </c>
      <c r="K84" s="69">
        <v>0.38745053652995182</v>
      </c>
      <c r="L84" s="121">
        <f>L82+L75+L54+L47+L55+L83</f>
        <v>117881555</v>
      </c>
      <c r="M84" s="70">
        <f>IF(ISBLANK(L84),"  ",IF(L84&gt;0,L84/L84,IF(L84&gt;0,1,0)))</f>
        <v>1</v>
      </c>
    </row>
    <row r="85" spans="1:13" ht="15" thickTop="1" x14ac:dyDescent="0.2"/>
    <row r="86" spans="1:13" ht="16.5" customHeight="1" x14ac:dyDescent="0.2">
      <c r="A86" s="2" t="s">
        <v>4</v>
      </c>
    </row>
    <row r="87" spans="1:13" x14ac:dyDescent="0.2">
      <c r="A87" s="2" t="s">
        <v>70</v>
      </c>
    </row>
  </sheetData>
  <hyperlinks>
    <hyperlink ref="O2" location="Home!A1" tooltip="Home" display="Home" xr:uid="{00000000-0004-0000-10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O87"/>
  <sheetViews>
    <sheetView zoomScale="75" zoomScaleNormal="75" workbookViewId="0">
      <pane xSplit="1" ySplit="10" topLeftCell="B11" activePane="bottomRight" state="frozen"/>
      <selection activeCell="G37" sqref="G37"/>
      <selection pane="topRight" activeCell="G37" sqref="G37"/>
      <selection pane="bottomLeft" activeCell="G37" sqref="G37"/>
      <selection pane="bottomRight" activeCell="G37" sqref="G37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113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190</v>
      </c>
      <c r="C6" s="11"/>
      <c r="D6" s="12"/>
      <c r="E6" s="11"/>
      <c r="F6" s="12"/>
      <c r="G6" s="13"/>
      <c r="H6" s="10" t="s">
        <v>191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v>28984793</v>
      </c>
      <c r="C13" s="35">
        <v>1</v>
      </c>
      <c r="D13" s="122">
        <v>0</v>
      </c>
      <c r="E13" s="36">
        <v>0</v>
      </c>
      <c r="F13" s="130">
        <f>D13+B13</f>
        <v>28984793</v>
      </c>
      <c r="G13" s="37">
        <f>IF(ISBLANK(F13),"  ",IF(F84&gt;0,F13/F84,IF(F13&gt;0,1,0)))</f>
        <v>0.20210854584557775</v>
      </c>
      <c r="H13" s="155">
        <v>27273823</v>
      </c>
      <c r="I13" s="35">
        <v>1</v>
      </c>
      <c r="J13" s="122">
        <v>0</v>
      </c>
      <c r="K13" s="36">
        <v>0</v>
      </c>
      <c r="L13" s="130">
        <f t="shared" ref="L13:L34" si="0">J13+H13</f>
        <v>27273823</v>
      </c>
      <c r="M13" s="38">
        <f>IF(ISBLANK(L13),"  ",IF(L84&gt;0,L13/L84,IF(L13&gt;0,1,0)))</f>
        <v>0.19889964333548887</v>
      </c>
    </row>
    <row r="14" spans="1:15" ht="15" customHeight="1" x14ac:dyDescent="0.2">
      <c r="A14" s="7" t="s">
        <v>13</v>
      </c>
      <c r="B14" s="142">
        <v>0</v>
      </c>
      <c r="C14" s="35">
        <v>0</v>
      </c>
      <c r="D14" s="127">
        <v>0</v>
      </c>
      <c r="E14" s="36">
        <v>0</v>
      </c>
      <c r="F14" s="131">
        <f>D14+B14</f>
        <v>0</v>
      </c>
      <c r="G14" s="41">
        <f>IF(ISBLANK(F14),"  ",IF(F84&gt;0,F14/F84,IF(F14&gt;0,1,0)))</f>
        <v>0</v>
      </c>
      <c r="H14" s="142">
        <v>0</v>
      </c>
      <c r="I14" s="35">
        <v>0</v>
      </c>
      <c r="J14" s="127">
        <v>0</v>
      </c>
      <c r="K14" s="36">
        <v>0</v>
      </c>
      <c r="L14" s="131">
        <f t="shared" si="0"/>
        <v>0</v>
      </c>
      <c r="M14" s="41">
        <f>IF(ISBLANK(L14),"  ",IF(L84&gt;0,L14/L84,IF(L14&gt;0,1,0)))</f>
        <v>0</v>
      </c>
    </row>
    <row r="15" spans="1:15" ht="15" customHeight="1" x14ac:dyDescent="0.2">
      <c r="A15" s="169" t="s">
        <v>14</v>
      </c>
      <c r="B15" s="116">
        <v>1196841</v>
      </c>
      <c r="C15" s="109">
        <v>1</v>
      </c>
      <c r="D15" s="124">
        <v>0</v>
      </c>
      <c r="E15" s="43">
        <v>0</v>
      </c>
      <c r="F15" s="132">
        <f>D15+B15</f>
        <v>1196841</v>
      </c>
      <c r="G15" s="44">
        <f>IF(ISBLANK(F15),"  ",IF(F84&gt;0,F15/F84,IF(F15&gt;0,1,0)))</f>
        <v>8.345472542045311E-3</v>
      </c>
      <c r="H15" s="116">
        <v>1763234</v>
      </c>
      <c r="I15" s="109">
        <v>1</v>
      </c>
      <c r="J15" s="124">
        <v>0</v>
      </c>
      <c r="K15" s="43">
        <v>0</v>
      </c>
      <c r="L15" s="132">
        <f t="shared" si="0"/>
        <v>1763234</v>
      </c>
      <c r="M15" s="44">
        <f>IF(ISBLANK(L15),"  ",IF(L84&gt;0,L15/L84,IF(L15&gt;0,1,0)))</f>
        <v>1.285872588221341E-2</v>
      </c>
    </row>
    <row r="16" spans="1:15" ht="15" customHeight="1" x14ac:dyDescent="0.2">
      <c r="A16" s="170" t="s">
        <v>15</v>
      </c>
      <c r="B16" s="142">
        <v>0</v>
      </c>
      <c r="C16" s="35">
        <v>0</v>
      </c>
      <c r="D16" s="127">
        <v>0</v>
      </c>
      <c r="E16" s="36">
        <v>0</v>
      </c>
      <c r="F16" s="132">
        <f t="shared" ref="F16:F46" si="1">D16+B16</f>
        <v>0</v>
      </c>
      <c r="G16" s="37">
        <f>IF(ISBLANK(F16),"  ",IF(F84&gt;0,F16/F84,IF(F16&gt;0,1,0)))</f>
        <v>0</v>
      </c>
      <c r="H16" s="142">
        <v>0</v>
      </c>
      <c r="I16" s="35">
        <v>0</v>
      </c>
      <c r="J16" s="127">
        <v>0</v>
      </c>
      <c r="K16" s="36">
        <v>0</v>
      </c>
      <c r="L16" s="132">
        <f t="shared" si="0"/>
        <v>0</v>
      </c>
      <c r="M16" s="37">
        <f>IF(ISBLANK(L16),"  ",IF(L84&gt;0,L16/L84,IF(L16&gt;0,1,0)))</f>
        <v>0</v>
      </c>
    </row>
    <row r="17" spans="1:13" ht="15" customHeight="1" x14ac:dyDescent="0.2">
      <c r="A17" s="171" t="s">
        <v>16</v>
      </c>
      <c r="B17" s="114">
        <v>1196841</v>
      </c>
      <c r="C17" s="35">
        <v>1</v>
      </c>
      <c r="D17" s="124">
        <v>0</v>
      </c>
      <c r="E17" s="36">
        <v>0</v>
      </c>
      <c r="F17" s="133">
        <f t="shared" si="1"/>
        <v>1196841</v>
      </c>
      <c r="G17" s="41">
        <f>IF(ISBLANK(F17),"  ",IF(F84&gt;0,F17/F84,IF(F17&gt;0,1,0)))</f>
        <v>8.345472542045311E-3</v>
      </c>
      <c r="H17" s="114">
        <v>1263234</v>
      </c>
      <c r="I17" s="35">
        <v>1</v>
      </c>
      <c r="J17" s="124">
        <v>0</v>
      </c>
      <c r="K17" s="36">
        <v>0</v>
      </c>
      <c r="L17" s="133">
        <f t="shared" si="0"/>
        <v>1263234</v>
      </c>
      <c r="M17" s="41">
        <f>IF(ISBLANK(L17),"  ",IF(L84&gt;0,L17/L84,IF(L17&gt;0,1,0)))</f>
        <v>9.2123789191292677E-3</v>
      </c>
    </row>
    <row r="18" spans="1:13" ht="15" customHeight="1" x14ac:dyDescent="0.2">
      <c r="A18" s="171" t="s">
        <v>17</v>
      </c>
      <c r="B18" s="114">
        <v>0</v>
      </c>
      <c r="C18" s="35">
        <v>0</v>
      </c>
      <c r="D18" s="124">
        <v>0</v>
      </c>
      <c r="E18" s="36">
        <v>0</v>
      </c>
      <c r="F18" s="133">
        <f t="shared" si="1"/>
        <v>0</v>
      </c>
      <c r="G18" s="41">
        <f>IF(ISBLANK(F18),"  ",IF(F84&gt;0,F18/F84,IF(F18&gt;0,1,0)))</f>
        <v>0</v>
      </c>
      <c r="H18" s="114">
        <v>0</v>
      </c>
      <c r="I18" s="35">
        <v>0</v>
      </c>
      <c r="J18" s="124">
        <v>0</v>
      </c>
      <c r="K18" s="36">
        <v>0</v>
      </c>
      <c r="L18" s="133">
        <f t="shared" si="0"/>
        <v>0</v>
      </c>
      <c r="M18" s="41">
        <f>IF(ISBLANK(L18),"  ",IF(L84&gt;0,L18/L84,IF(L18&gt;0,1,0)))</f>
        <v>0</v>
      </c>
    </row>
    <row r="19" spans="1:13" ht="15" customHeight="1" x14ac:dyDescent="0.2">
      <c r="A19" s="171" t="s">
        <v>18</v>
      </c>
      <c r="B19" s="114">
        <v>0</v>
      </c>
      <c r="C19" s="35">
        <v>0</v>
      </c>
      <c r="D19" s="124">
        <v>0</v>
      </c>
      <c r="E19" s="36">
        <v>0</v>
      </c>
      <c r="F19" s="133">
        <f t="shared" si="1"/>
        <v>0</v>
      </c>
      <c r="G19" s="41">
        <f>IF(ISBLANK(F19),"  ",IF(F84&gt;0,F19/F84,IF(F19&gt;0,1,0)))</f>
        <v>0</v>
      </c>
      <c r="H19" s="114">
        <v>0</v>
      </c>
      <c r="I19" s="35">
        <v>0</v>
      </c>
      <c r="J19" s="124">
        <v>0</v>
      </c>
      <c r="K19" s="36">
        <v>0</v>
      </c>
      <c r="L19" s="133">
        <f t="shared" si="0"/>
        <v>0</v>
      </c>
      <c r="M19" s="41">
        <f>IF(ISBLANK(L19),"  ",IF(L84&gt;0,L19/L84,IF(L19&gt;0,1,0)))</f>
        <v>0</v>
      </c>
    </row>
    <row r="20" spans="1:13" ht="15" customHeight="1" x14ac:dyDescent="0.2">
      <c r="A20" s="171" t="s">
        <v>19</v>
      </c>
      <c r="B20" s="114">
        <v>0</v>
      </c>
      <c r="C20" s="35">
        <v>0</v>
      </c>
      <c r="D20" s="124">
        <v>0</v>
      </c>
      <c r="E20" s="36">
        <v>0</v>
      </c>
      <c r="F20" s="133">
        <f>D20+B20</f>
        <v>0</v>
      </c>
      <c r="G20" s="41">
        <f>IF(ISBLANK(F20),"  ",IF(F84&gt;0,F20/F84,IF(F20&gt;0,1,0)))</f>
        <v>0</v>
      </c>
      <c r="H20" s="114">
        <v>0</v>
      </c>
      <c r="I20" s="35">
        <v>0</v>
      </c>
      <c r="J20" s="124">
        <v>0</v>
      </c>
      <c r="K20" s="36">
        <v>0</v>
      </c>
      <c r="L20" s="133">
        <f t="shared" si="0"/>
        <v>0</v>
      </c>
      <c r="M20" s="41">
        <f>IF(ISBLANK(L20),"  ",IF(L84&gt;0,L20/L84,IF(L20&gt;0,1,0)))</f>
        <v>0</v>
      </c>
    </row>
    <row r="21" spans="1:13" ht="15" customHeight="1" x14ac:dyDescent="0.2">
      <c r="A21" s="171" t="s">
        <v>20</v>
      </c>
      <c r="B21" s="114">
        <v>0</v>
      </c>
      <c r="C21" s="35">
        <v>0</v>
      </c>
      <c r="D21" s="124">
        <v>0</v>
      </c>
      <c r="E21" s="36">
        <v>0</v>
      </c>
      <c r="F21" s="133">
        <f t="shared" si="1"/>
        <v>0</v>
      </c>
      <c r="G21" s="41">
        <f>IF(ISBLANK(F21),"  ",IF(F84&gt;0,F21/F84,IF(F21&gt;0,1,0)))</f>
        <v>0</v>
      </c>
      <c r="H21" s="114">
        <v>0</v>
      </c>
      <c r="I21" s="35">
        <v>0</v>
      </c>
      <c r="J21" s="124">
        <v>0</v>
      </c>
      <c r="K21" s="36">
        <v>0</v>
      </c>
      <c r="L21" s="133">
        <f t="shared" si="0"/>
        <v>0</v>
      </c>
      <c r="M21" s="41">
        <f>IF(ISBLANK(L21),"  ",IF(L84&gt;0,L21/L84,IF(L21&gt;0,1,0)))</f>
        <v>0</v>
      </c>
    </row>
    <row r="22" spans="1:13" ht="15" customHeight="1" x14ac:dyDescent="0.2">
      <c r="A22" s="171" t="s">
        <v>21</v>
      </c>
      <c r="B22" s="114">
        <v>0</v>
      </c>
      <c r="C22" s="35">
        <v>0</v>
      </c>
      <c r="D22" s="124">
        <v>0</v>
      </c>
      <c r="E22" s="36">
        <v>0</v>
      </c>
      <c r="F22" s="133">
        <f t="shared" si="1"/>
        <v>0</v>
      </c>
      <c r="G22" s="41">
        <f>IF(ISBLANK(F22),"  ",IF(F84&gt;0,F22/F84,IF(F22&gt;0,1,0)))</f>
        <v>0</v>
      </c>
      <c r="H22" s="114">
        <v>0</v>
      </c>
      <c r="I22" s="35">
        <v>0</v>
      </c>
      <c r="J22" s="124">
        <v>0</v>
      </c>
      <c r="K22" s="36">
        <v>0</v>
      </c>
      <c r="L22" s="133">
        <f t="shared" si="0"/>
        <v>0</v>
      </c>
      <c r="M22" s="41">
        <f>IF(ISBLANK(L22),"  ",IF(L84&gt;0,L22/L84,IF(L22&gt;0,1,0)))</f>
        <v>0</v>
      </c>
    </row>
    <row r="23" spans="1:13" ht="15" customHeight="1" x14ac:dyDescent="0.2">
      <c r="A23" s="171" t="s">
        <v>22</v>
      </c>
      <c r="B23" s="114">
        <v>0</v>
      </c>
      <c r="C23" s="35">
        <v>0</v>
      </c>
      <c r="D23" s="124">
        <v>0</v>
      </c>
      <c r="E23" s="36">
        <v>0</v>
      </c>
      <c r="F23" s="133">
        <f t="shared" si="1"/>
        <v>0</v>
      </c>
      <c r="G23" s="41">
        <f>IF(ISBLANK(F23),"  ",IF(F84&gt;0,F23/F84,IF(F23&gt;0,1,0)))</f>
        <v>0</v>
      </c>
      <c r="H23" s="114">
        <v>0</v>
      </c>
      <c r="I23" s="35">
        <v>0</v>
      </c>
      <c r="J23" s="124">
        <v>0</v>
      </c>
      <c r="K23" s="36">
        <v>0</v>
      </c>
      <c r="L23" s="133">
        <f t="shared" si="0"/>
        <v>0</v>
      </c>
      <c r="M23" s="41">
        <f>IF(ISBLANK(L23),"  ",IF(L84&gt;0,L23/L84,IF(L23&gt;0,1,0)))</f>
        <v>0</v>
      </c>
    </row>
    <row r="24" spans="1:13" ht="15" customHeight="1" x14ac:dyDescent="0.2">
      <c r="A24" s="171" t="s">
        <v>23</v>
      </c>
      <c r="B24" s="114">
        <v>0</v>
      </c>
      <c r="C24" s="35">
        <v>0</v>
      </c>
      <c r="D24" s="124">
        <v>0</v>
      </c>
      <c r="E24" s="36">
        <v>0</v>
      </c>
      <c r="F24" s="133">
        <f t="shared" si="1"/>
        <v>0</v>
      </c>
      <c r="G24" s="41">
        <f>IF(ISBLANK(F24),"  ",IF(F84&gt;0,F24/F84,IF(F24&gt;0,1,0)))</f>
        <v>0</v>
      </c>
      <c r="H24" s="114">
        <v>0</v>
      </c>
      <c r="I24" s="35">
        <v>0</v>
      </c>
      <c r="J24" s="124">
        <v>0</v>
      </c>
      <c r="K24" s="36">
        <v>0</v>
      </c>
      <c r="L24" s="133">
        <f t="shared" si="0"/>
        <v>0</v>
      </c>
      <c r="M24" s="41">
        <f>IF(ISBLANK(L24),"  ",IF(L84&gt;0,L24/L84,IF(L24&gt;0,1,0)))</f>
        <v>0</v>
      </c>
    </row>
    <row r="25" spans="1:13" ht="15" customHeight="1" x14ac:dyDescent="0.2">
      <c r="A25" s="171" t="s">
        <v>24</v>
      </c>
      <c r="B25" s="114">
        <v>0</v>
      </c>
      <c r="C25" s="35">
        <v>0</v>
      </c>
      <c r="D25" s="124">
        <v>0</v>
      </c>
      <c r="E25" s="36">
        <v>0</v>
      </c>
      <c r="F25" s="133">
        <f t="shared" si="1"/>
        <v>0</v>
      </c>
      <c r="G25" s="41">
        <f>IF(ISBLANK(F25),"  ",IF(F84&gt;0,F25/F84,IF(F25&gt;0,1,0)))</f>
        <v>0</v>
      </c>
      <c r="H25" s="114">
        <v>0</v>
      </c>
      <c r="I25" s="35">
        <v>0</v>
      </c>
      <c r="J25" s="124">
        <v>0</v>
      </c>
      <c r="K25" s="36">
        <v>0</v>
      </c>
      <c r="L25" s="133">
        <f t="shared" si="0"/>
        <v>0</v>
      </c>
      <c r="M25" s="41">
        <f>IF(ISBLANK(L25),"  ",IF(L84&gt;0,L25/L84,IF(L25&gt;0,1,0)))</f>
        <v>0</v>
      </c>
    </row>
    <row r="26" spans="1:13" ht="15" customHeight="1" x14ac:dyDescent="0.2">
      <c r="A26" s="171" t="s">
        <v>25</v>
      </c>
      <c r="B26" s="114">
        <v>0</v>
      </c>
      <c r="C26" s="35">
        <v>0</v>
      </c>
      <c r="D26" s="124">
        <v>0</v>
      </c>
      <c r="E26" s="36">
        <v>0</v>
      </c>
      <c r="F26" s="133">
        <f t="shared" si="1"/>
        <v>0</v>
      </c>
      <c r="G26" s="41">
        <f>IF(ISBLANK(F26),"  ",IF(F84&gt;0,F26/F84,IF(F26&gt;0,1,0)))</f>
        <v>0</v>
      </c>
      <c r="H26" s="114">
        <v>0</v>
      </c>
      <c r="I26" s="35">
        <v>0</v>
      </c>
      <c r="J26" s="124">
        <v>0</v>
      </c>
      <c r="K26" s="36">
        <v>0</v>
      </c>
      <c r="L26" s="133">
        <f t="shared" si="0"/>
        <v>0</v>
      </c>
      <c r="M26" s="41">
        <f>IF(ISBLANK(L26),"  ",IF(L84&gt;0,L26/L84,IF(L26&gt;0,1,0)))</f>
        <v>0</v>
      </c>
    </row>
    <row r="27" spans="1:13" ht="15" customHeight="1" x14ac:dyDescent="0.2">
      <c r="A27" s="171" t="s">
        <v>26</v>
      </c>
      <c r="B27" s="114">
        <v>0</v>
      </c>
      <c r="C27" s="35">
        <v>0</v>
      </c>
      <c r="D27" s="124">
        <v>0</v>
      </c>
      <c r="E27" s="36">
        <v>0</v>
      </c>
      <c r="F27" s="133">
        <f t="shared" si="1"/>
        <v>0</v>
      </c>
      <c r="G27" s="41">
        <f>IF(ISBLANK(F27),"  ",IF(F84&gt;0,F27/F84,IF(F27&gt;0,1,0)))</f>
        <v>0</v>
      </c>
      <c r="H27" s="114">
        <v>0</v>
      </c>
      <c r="I27" s="35">
        <v>0</v>
      </c>
      <c r="J27" s="124">
        <v>0</v>
      </c>
      <c r="K27" s="36">
        <v>0</v>
      </c>
      <c r="L27" s="133">
        <f t="shared" si="0"/>
        <v>0</v>
      </c>
      <c r="M27" s="41">
        <f>IF(ISBLANK(L27),"  ",IF(L84&gt;0,L27/L84,IF(L27&gt;0,1,0)))</f>
        <v>0</v>
      </c>
    </row>
    <row r="28" spans="1:13" ht="15" customHeight="1" x14ac:dyDescent="0.2">
      <c r="A28" s="172" t="s">
        <v>27</v>
      </c>
      <c r="B28" s="114">
        <v>0</v>
      </c>
      <c r="C28" s="35">
        <v>0</v>
      </c>
      <c r="D28" s="124">
        <v>0</v>
      </c>
      <c r="E28" s="36">
        <v>0</v>
      </c>
      <c r="F28" s="133">
        <f t="shared" si="1"/>
        <v>0</v>
      </c>
      <c r="G28" s="41">
        <f>IF(ISBLANK(F28),"  ",IF(F84&gt;0,F28/F84,IF(F28&gt;0,1,0)))</f>
        <v>0</v>
      </c>
      <c r="H28" s="114">
        <v>0</v>
      </c>
      <c r="I28" s="35">
        <v>0</v>
      </c>
      <c r="J28" s="124">
        <v>0</v>
      </c>
      <c r="K28" s="36">
        <v>0</v>
      </c>
      <c r="L28" s="133">
        <f t="shared" si="0"/>
        <v>0</v>
      </c>
      <c r="M28" s="41">
        <f>IF(ISBLANK(L28),"  ",IF(L84&gt;0,L28/L84,IF(L28&gt;0,1,0)))</f>
        <v>0</v>
      </c>
    </row>
    <row r="29" spans="1:13" ht="15" customHeight="1" x14ac:dyDescent="0.2">
      <c r="A29" s="172" t="s">
        <v>28</v>
      </c>
      <c r="B29" s="114">
        <v>0</v>
      </c>
      <c r="C29" s="35">
        <v>0</v>
      </c>
      <c r="D29" s="124">
        <v>0</v>
      </c>
      <c r="E29" s="36">
        <v>0</v>
      </c>
      <c r="F29" s="133">
        <f t="shared" si="1"/>
        <v>0</v>
      </c>
      <c r="G29" s="41">
        <f>IF(ISBLANK(F29),"  ",IF(F84&gt;0,F29/F84,IF(F29&gt;0,1,0)))</f>
        <v>0</v>
      </c>
      <c r="H29" s="114">
        <v>0</v>
      </c>
      <c r="I29" s="35">
        <v>0</v>
      </c>
      <c r="J29" s="124">
        <v>0</v>
      </c>
      <c r="K29" s="36">
        <v>0</v>
      </c>
      <c r="L29" s="133">
        <f t="shared" si="0"/>
        <v>0</v>
      </c>
      <c r="M29" s="41">
        <f>IF(ISBLANK(L29),"  ",IF(L84&gt;0,L29/L84,IF(L29&gt;0,1,0)))</f>
        <v>0</v>
      </c>
    </row>
    <row r="30" spans="1:13" ht="15" customHeight="1" x14ac:dyDescent="0.2">
      <c r="A30" s="172" t="s">
        <v>71</v>
      </c>
      <c r="B30" s="114">
        <v>0</v>
      </c>
      <c r="C30" s="35">
        <v>0</v>
      </c>
      <c r="D30" s="124">
        <v>0</v>
      </c>
      <c r="E30" s="36">
        <v>0</v>
      </c>
      <c r="F30" s="133">
        <f t="shared" si="1"/>
        <v>0</v>
      </c>
      <c r="G30" s="41">
        <f>IF(ISBLANK(F30),"  ",IF(F84&gt;0,F30/F84,IF(F30&gt;0,1,0)))</f>
        <v>0</v>
      </c>
      <c r="H30" s="114">
        <v>0</v>
      </c>
      <c r="I30" s="35">
        <v>0</v>
      </c>
      <c r="J30" s="124">
        <v>0</v>
      </c>
      <c r="K30" s="36">
        <v>0</v>
      </c>
      <c r="L30" s="133">
        <f t="shared" si="0"/>
        <v>0</v>
      </c>
      <c r="M30" s="41">
        <f>IF(ISBLANK(L30),"  ",IF(L84&gt;0,L30/L84,IF(L30&gt;0,1,0)))</f>
        <v>0</v>
      </c>
    </row>
    <row r="31" spans="1:13" ht="15" customHeight="1" x14ac:dyDescent="0.2">
      <c r="A31" s="172" t="s">
        <v>182</v>
      </c>
      <c r="B31" s="114">
        <v>0</v>
      </c>
      <c r="C31" s="35">
        <v>0</v>
      </c>
      <c r="D31" s="124">
        <v>0</v>
      </c>
      <c r="E31" s="36">
        <v>0</v>
      </c>
      <c r="F31" s="133">
        <f t="shared" si="1"/>
        <v>0</v>
      </c>
      <c r="G31" s="41">
        <f>IF(ISBLANK(F31),"  ",IF(F84&gt;0,F31/F84,IF(F31&gt;0,1,0)))</f>
        <v>0</v>
      </c>
      <c r="H31" s="114">
        <v>0</v>
      </c>
      <c r="I31" s="35">
        <v>0</v>
      </c>
      <c r="J31" s="124">
        <v>0</v>
      </c>
      <c r="K31" s="36">
        <v>0</v>
      </c>
      <c r="L31" s="133">
        <f t="shared" si="0"/>
        <v>0</v>
      </c>
      <c r="M31" s="41">
        <f>IF(ISBLANK(L31),"  ",IF(L84&gt;0,L31/L84,IF(L31&gt;0,1,0)))</f>
        <v>0</v>
      </c>
    </row>
    <row r="32" spans="1:13" ht="15" customHeight="1" x14ac:dyDescent="0.2">
      <c r="A32" s="173" t="s">
        <v>183</v>
      </c>
      <c r="B32" s="114">
        <v>0</v>
      </c>
      <c r="C32" s="35">
        <v>0</v>
      </c>
      <c r="D32" s="124">
        <v>0</v>
      </c>
      <c r="E32" s="36">
        <v>0</v>
      </c>
      <c r="F32" s="133">
        <f t="shared" si="1"/>
        <v>0</v>
      </c>
      <c r="G32" s="41">
        <f>IF(ISBLANK(F32),"  ",IF(F84&gt;0,F32/F84,IF(F32&gt;0,1,0)))</f>
        <v>0</v>
      </c>
      <c r="H32" s="114">
        <v>0</v>
      </c>
      <c r="I32" s="35">
        <v>0</v>
      </c>
      <c r="J32" s="124">
        <v>0</v>
      </c>
      <c r="K32" s="36">
        <v>0</v>
      </c>
      <c r="L32" s="133">
        <f t="shared" si="0"/>
        <v>0</v>
      </c>
      <c r="M32" s="41">
        <f>IF(ISBLANK(L32),"  ",IF(L84&gt;0,L32/L84,IF(L32&gt;0,1,0)))</f>
        <v>0</v>
      </c>
    </row>
    <row r="33" spans="1:13" ht="15" customHeight="1" x14ac:dyDescent="0.2">
      <c r="A33" s="172" t="s">
        <v>175</v>
      </c>
      <c r="B33" s="114">
        <v>0</v>
      </c>
      <c r="C33" s="35">
        <v>0</v>
      </c>
      <c r="D33" s="124">
        <v>0</v>
      </c>
      <c r="E33" s="36">
        <v>0</v>
      </c>
      <c r="F33" s="133">
        <f t="shared" si="1"/>
        <v>0</v>
      </c>
      <c r="G33" s="41">
        <f>IF(ISBLANK(F33),"  ",IF(F84&gt;0,F33/F84,IF(F33&gt;0,1,0)))</f>
        <v>0</v>
      </c>
      <c r="H33" s="114">
        <v>0</v>
      </c>
      <c r="I33" s="35">
        <v>0</v>
      </c>
      <c r="J33" s="124">
        <v>0</v>
      </c>
      <c r="K33" s="36">
        <v>0</v>
      </c>
      <c r="L33" s="133">
        <f t="shared" si="0"/>
        <v>0</v>
      </c>
      <c r="M33" s="41">
        <f>IF(ISBLANK(L33),"  ",IF(L84&gt;0,L33/L84,IF(L33&gt;0,1,0)))</f>
        <v>0</v>
      </c>
    </row>
    <row r="34" spans="1:13" ht="15" customHeight="1" x14ac:dyDescent="0.2">
      <c r="A34" s="171" t="s">
        <v>184</v>
      </c>
      <c r="B34" s="114">
        <v>0</v>
      </c>
      <c r="C34" s="35">
        <v>0</v>
      </c>
      <c r="D34" s="124">
        <v>0</v>
      </c>
      <c r="E34" s="36">
        <v>0</v>
      </c>
      <c r="F34" s="133">
        <f t="shared" si="1"/>
        <v>0</v>
      </c>
      <c r="G34" s="41">
        <f>IF(ISBLANK(F34),"  ",IF(F84&gt;0,F34/F84,IF(F34&gt;0,1,0)))</f>
        <v>0</v>
      </c>
      <c r="H34" s="114">
        <v>0</v>
      </c>
      <c r="I34" s="35">
        <v>0</v>
      </c>
      <c r="J34" s="124">
        <v>0</v>
      </c>
      <c r="K34" s="36">
        <v>0</v>
      </c>
      <c r="L34" s="133">
        <f t="shared" si="0"/>
        <v>0</v>
      </c>
      <c r="M34" s="41">
        <f>IF(ISBLANK(L34),"  ",IF(L84&gt;0,L34/L84,IF(L34&gt;0,1,0)))</f>
        <v>0</v>
      </c>
    </row>
    <row r="35" spans="1:13" ht="15" customHeight="1" x14ac:dyDescent="0.2">
      <c r="A35" s="171" t="s">
        <v>185</v>
      </c>
      <c r="B35" s="114">
        <v>0</v>
      </c>
      <c r="C35" s="35">
        <v>0</v>
      </c>
      <c r="D35" s="124">
        <v>0</v>
      </c>
      <c r="E35" s="36">
        <v>0</v>
      </c>
      <c r="F35" s="133">
        <f t="shared" ref="F35" si="2">D35+B35</f>
        <v>0</v>
      </c>
      <c r="G35" s="41">
        <f>IF(ISBLANK(F35),"  ",IF(F85&gt;0,F35/F85,IF(F35&gt;0,1,0)))</f>
        <v>0</v>
      </c>
      <c r="H35" s="114">
        <v>0</v>
      </c>
      <c r="I35" s="35">
        <v>0</v>
      </c>
      <c r="J35" s="124">
        <v>0</v>
      </c>
      <c r="K35" s="36">
        <v>0</v>
      </c>
      <c r="L35" s="133">
        <f t="shared" ref="L35" si="3">J35+H35</f>
        <v>0</v>
      </c>
      <c r="M35" s="41">
        <f>IF(ISBLANK(L35),"  ",IF(L85&gt;0,L35/L85,IF(L35&gt;0,1,0)))</f>
        <v>0</v>
      </c>
    </row>
    <row r="36" spans="1:13" ht="15" customHeight="1" x14ac:dyDescent="0.2">
      <c r="A36" s="218" t="s">
        <v>193</v>
      </c>
      <c r="B36" s="114">
        <v>0</v>
      </c>
      <c r="C36" s="35">
        <v>0</v>
      </c>
      <c r="D36" s="124">
        <v>0</v>
      </c>
      <c r="E36" s="36">
        <v>0</v>
      </c>
      <c r="F36" s="133">
        <f t="shared" ref="F36:F37" si="4">D36+B36</f>
        <v>0</v>
      </c>
      <c r="G36" s="41">
        <f t="shared" ref="G36:G37" si="5">IF(ISBLANK(F36),"  ",IF(F86&gt;0,F36/F86,IF(F36&gt;0,1,0)))</f>
        <v>0</v>
      </c>
      <c r="H36" s="114">
        <v>0</v>
      </c>
      <c r="I36" s="35">
        <v>0</v>
      </c>
      <c r="J36" s="124">
        <v>0</v>
      </c>
      <c r="K36" s="36">
        <v>0</v>
      </c>
      <c r="L36" s="133">
        <f t="shared" ref="L36:L37" si="6">J36+H36</f>
        <v>0</v>
      </c>
      <c r="M36" s="41">
        <f t="shared" ref="M36:M37" si="7">IF(ISBLANK(L36),"  ",IF(L86&gt;0,L36/L86,IF(L36&gt;0,1,0)))</f>
        <v>0</v>
      </c>
    </row>
    <row r="37" spans="1:13" ht="15" customHeight="1" x14ac:dyDescent="0.2">
      <c r="A37" s="218" t="s">
        <v>194</v>
      </c>
      <c r="B37" s="114">
        <v>0</v>
      </c>
      <c r="C37" s="35">
        <v>0</v>
      </c>
      <c r="D37" s="124">
        <v>0</v>
      </c>
      <c r="E37" s="36">
        <v>0</v>
      </c>
      <c r="F37" s="133">
        <f t="shared" si="4"/>
        <v>0</v>
      </c>
      <c r="G37" s="41">
        <f t="shared" si="5"/>
        <v>0</v>
      </c>
      <c r="H37" s="114">
        <v>0</v>
      </c>
      <c r="I37" s="35">
        <v>0</v>
      </c>
      <c r="J37" s="124">
        <v>0</v>
      </c>
      <c r="K37" s="36">
        <v>0</v>
      </c>
      <c r="L37" s="133">
        <f t="shared" si="6"/>
        <v>0</v>
      </c>
      <c r="M37" s="41">
        <f t="shared" si="7"/>
        <v>0</v>
      </c>
    </row>
    <row r="38" spans="1:13" ht="15" customHeight="1" x14ac:dyDescent="0.2">
      <c r="A38" s="171" t="s">
        <v>187</v>
      </c>
      <c r="B38" s="114">
        <v>0</v>
      </c>
      <c r="C38" s="35">
        <v>0</v>
      </c>
      <c r="D38" s="124">
        <v>0</v>
      </c>
      <c r="E38" s="36">
        <v>0</v>
      </c>
      <c r="F38" s="133">
        <f t="shared" ref="F38:F41" si="8">D38+B38</f>
        <v>0</v>
      </c>
      <c r="G38" s="41">
        <f>IF(ISBLANK(F38),"  ",IF(F86&gt;0,F38/F86,IF(F38&gt;0,1,0)))</f>
        <v>0</v>
      </c>
      <c r="H38" s="114">
        <v>0</v>
      </c>
      <c r="I38" s="35">
        <v>0</v>
      </c>
      <c r="J38" s="124">
        <v>0</v>
      </c>
      <c r="K38" s="36">
        <v>0</v>
      </c>
      <c r="L38" s="133">
        <f t="shared" ref="L38" si="9">J38+H38</f>
        <v>0</v>
      </c>
      <c r="M38" s="41">
        <f>IF(ISBLANK(L38),"  ",IF(L86&gt;0,L38/L86,IF(L38&gt;0,1,0)))</f>
        <v>0</v>
      </c>
    </row>
    <row r="39" spans="1:13" ht="15" customHeight="1" x14ac:dyDescent="0.2">
      <c r="A39" s="171" t="s">
        <v>192</v>
      </c>
      <c r="B39" s="114">
        <v>0</v>
      </c>
      <c r="C39" s="35">
        <v>0</v>
      </c>
      <c r="D39" s="124">
        <v>0</v>
      </c>
      <c r="E39" s="36">
        <v>0</v>
      </c>
      <c r="F39" s="133">
        <f t="shared" ref="F39" si="10">D39+B39</f>
        <v>0</v>
      </c>
      <c r="G39" s="41">
        <f>IF(ISBLANK(F39),"  ",IF(F87&gt;0,F39/F87,IF(F39&gt;0,1,0)))</f>
        <v>0</v>
      </c>
      <c r="H39" s="114">
        <v>500000</v>
      </c>
      <c r="I39" s="35">
        <v>1</v>
      </c>
      <c r="J39" s="124">
        <v>0</v>
      </c>
      <c r="K39" s="36">
        <v>0</v>
      </c>
      <c r="L39" s="133">
        <f t="shared" ref="L39" si="11">J39+H39</f>
        <v>500000</v>
      </c>
      <c r="M39" s="41">
        <f>IF(ISBLANK(L39),"  ",IF(L87&gt;0,L39/L87,IF(L39&gt;0,1,0)))</f>
        <v>1</v>
      </c>
    </row>
    <row r="40" spans="1:13" ht="15" customHeight="1" x14ac:dyDescent="0.2">
      <c r="A40" s="171" t="s">
        <v>188</v>
      </c>
      <c r="B40" s="114">
        <v>0</v>
      </c>
      <c r="C40" s="35">
        <v>0</v>
      </c>
      <c r="D40" s="124">
        <v>0</v>
      </c>
      <c r="E40" s="36">
        <v>0</v>
      </c>
      <c r="F40" s="133">
        <f t="shared" si="8"/>
        <v>0</v>
      </c>
      <c r="G40" s="41">
        <f t="shared" ref="G40:G41" si="12">IF(ISBLANK(F40),"  ",IF(F87&gt;0,F40/F87,IF(F40&gt;0,1,0)))</f>
        <v>0</v>
      </c>
      <c r="H40" s="114">
        <v>0</v>
      </c>
      <c r="I40" s="35">
        <v>0</v>
      </c>
      <c r="J40" s="124">
        <v>0</v>
      </c>
      <c r="K40" s="36">
        <v>0</v>
      </c>
      <c r="L40" s="133">
        <f t="shared" ref="L40:L41" si="13">J40+H40</f>
        <v>0</v>
      </c>
      <c r="M40" s="41">
        <f t="shared" ref="M40:M41" si="14">IF(ISBLANK(L40),"  ",IF(L87&gt;0,L40/L87,IF(L40&gt;0,1,0)))</f>
        <v>0</v>
      </c>
    </row>
    <row r="41" spans="1:13" ht="15" customHeight="1" x14ac:dyDescent="0.2">
      <c r="A41" s="171" t="s">
        <v>189</v>
      </c>
      <c r="B41" s="114">
        <v>0</v>
      </c>
      <c r="C41" s="35">
        <v>0</v>
      </c>
      <c r="D41" s="124">
        <v>0</v>
      </c>
      <c r="E41" s="36">
        <v>0</v>
      </c>
      <c r="F41" s="133">
        <f t="shared" si="8"/>
        <v>0</v>
      </c>
      <c r="G41" s="41">
        <f t="shared" si="12"/>
        <v>0</v>
      </c>
      <c r="H41" s="114">
        <v>0</v>
      </c>
      <c r="I41" s="35">
        <v>0</v>
      </c>
      <c r="J41" s="124">
        <v>0</v>
      </c>
      <c r="K41" s="36">
        <v>0</v>
      </c>
      <c r="L41" s="133">
        <f t="shared" si="13"/>
        <v>0</v>
      </c>
      <c r="M41" s="41">
        <f t="shared" si="14"/>
        <v>0</v>
      </c>
    </row>
    <row r="42" spans="1:13" ht="15" customHeight="1" x14ac:dyDescent="0.25">
      <c r="A42" s="47" t="s">
        <v>29</v>
      </c>
      <c r="B42" s="143"/>
      <c r="C42" s="164" t="s">
        <v>4</v>
      </c>
      <c r="D42" s="124"/>
      <c r="E42" s="162"/>
      <c r="F42" s="133"/>
      <c r="G42" s="50" t="s">
        <v>4</v>
      </c>
      <c r="H42" s="143" t="s">
        <v>4</v>
      </c>
      <c r="I42" s="164" t="s">
        <v>4</v>
      </c>
      <c r="J42" s="124"/>
      <c r="K42" s="162" t="s">
        <v>4</v>
      </c>
      <c r="L42" s="133"/>
      <c r="M42" s="50" t="s">
        <v>4</v>
      </c>
    </row>
    <row r="43" spans="1:13" ht="15" customHeight="1" x14ac:dyDescent="0.2">
      <c r="A43" s="45" t="s">
        <v>30</v>
      </c>
      <c r="B43" s="142">
        <v>0</v>
      </c>
      <c r="C43" s="35">
        <v>0</v>
      </c>
      <c r="D43" s="127">
        <v>0</v>
      </c>
      <c r="E43" s="36">
        <v>0</v>
      </c>
      <c r="F43" s="132">
        <f t="shared" si="1"/>
        <v>0</v>
      </c>
      <c r="G43" s="37">
        <f>IF(ISBLANK(F43),"  ",IF(F84&gt;0,F43/F84,IF(F43&gt;0,1,0)))</f>
        <v>0</v>
      </c>
      <c r="H43" s="142">
        <v>0</v>
      </c>
      <c r="I43" s="35">
        <v>0</v>
      </c>
      <c r="J43" s="127">
        <v>0</v>
      </c>
      <c r="K43" s="36">
        <v>0</v>
      </c>
      <c r="L43" s="132">
        <f>J43+H43</f>
        <v>0</v>
      </c>
      <c r="M43" s="37">
        <f>IF(ISBLANK(L43),"  ",IF(L84&gt;0,L43/L84,IF(L43&gt;0,1,0)))</f>
        <v>0</v>
      </c>
    </row>
    <row r="44" spans="1:13" ht="15" customHeight="1" x14ac:dyDescent="0.25">
      <c r="A44" s="47" t="s">
        <v>31</v>
      </c>
      <c r="B44" s="143"/>
      <c r="C44" s="164" t="s">
        <v>4</v>
      </c>
      <c r="D44" s="124"/>
      <c r="E44" s="162"/>
      <c r="F44" s="133"/>
      <c r="G44" s="50" t="s">
        <v>4</v>
      </c>
      <c r="H44" s="143"/>
      <c r="I44" s="164" t="s">
        <v>4</v>
      </c>
      <c r="J44" s="124"/>
      <c r="K44" s="162" t="s">
        <v>4</v>
      </c>
      <c r="L44" s="133"/>
      <c r="M44" s="50" t="s">
        <v>4</v>
      </c>
    </row>
    <row r="45" spans="1:13" ht="15" customHeight="1" x14ac:dyDescent="0.2">
      <c r="A45" s="45" t="s">
        <v>30</v>
      </c>
      <c r="B45" s="142">
        <v>0</v>
      </c>
      <c r="C45" s="35">
        <v>0</v>
      </c>
      <c r="D45" s="127">
        <v>0</v>
      </c>
      <c r="E45" s="36">
        <v>0</v>
      </c>
      <c r="F45" s="132">
        <f t="shared" si="1"/>
        <v>0</v>
      </c>
      <c r="G45" s="37">
        <f>IF(ISBLANK(F45),"  ",IF(F84&gt;0,F45/F84,IF(F45&gt;0,1,0)))</f>
        <v>0</v>
      </c>
      <c r="H45" s="142">
        <v>0</v>
      </c>
      <c r="I45" s="35">
        <v>0</v>
      </c>
      <c r="J45" s="127">
        <v>0</v>
      </c>
      <c r="K45" s="36">
        <v>0</v>
      </c>
      <c r="L45" s="132">
        <f>J45+H45</f>
        <v>0</v>
      </c>
      <c r="M45" s="37">
        <f>IF(ISBLANK(L45),"  ",IF(L84&gt;0,L45/L84,IF(L45&gt;0,1,0)))</f>
        <v>0</v>
      </c>
    </row>
    <row r="46" spans="1:13" ht="15" customHeight="1" x14ac:dyDescent="0.2">
      <c r="A46" s="46" t="s">
        <v>32</v>
      </c>
      <c r="B46" s="114"/>
      <c r="C46" s="35" t="s">
        <v>10</v>
      </c>
      <c r="D46" s="124"/>
      <c r="E46" s="36"/>
      <c r="F46" s="133">
        <f t="shared" si="1"/>
        <v>0</v>
      </c>
      <c r="G46" s="41">
        <f>IF(ISBLANK(F46),"  ",IF(F84&gt;0,F46/F84,IF(F46&gt;0,1,0)))</f>
        <v>0</v>
      </c>
      <c r="H46" s="114"/>
      <c r="I46" s="35" t="s">
        <v>10</v>
      </c>
      <c r="J46" s="124"/>
      <c r="K46" s="36" t="s">
        <v>10</v>
      </c>
      <c r="L46" s="133">
        <f>J46+H46</f>
        <v>0</v>
      </c>
      <c r="M46" s="41">
        <f>IF(ISBLANK(L46),"  ",IF(L84&gt;0,L46/L84,IF(L46&gt;0,1,0)))</f>
        <v>0</v>
      </c>
    </row>
    <row r="47" spans="1:13" s="55" customFormat="1" ht="15" customHeight="1" x14ac:dyDescent="0.25">
      <c r="A47" s="47" t="s">
        <v>33</v>
      </c>
      <c r="B47" s="115">
        <v>30181634</v>
      </c>
      <c r="C47" s="111">
        <v>1</v>
      </c>
      <c r="D47" s="128">
        <v>0</v>
      </c>
      <c r="E47" s="52">
        <v>0</v>
      </c>
      <c r="F47" s="115">
        <f>F46+F45+F43+F34+F29+F28+F26+F27+F25+F24+F23+F22+F21+F20+F19+F18+F17+F16+F14+F13+F30+F31+F32+F33</f>
        <v>30181634</v>
      </c>
      <c r="G47" s="53">
        <f>IF(ISBLANK(F47),"  ",IF(F84&gt;0,F47/F84,IF(F47&gt;0,1,0)))</f>
        <v>0.21045401838762307</v>
      </c>
      <c r="H47" s="115">
        <v>29037057</v>
      </c>
      <c r="I47" s="111">
        <v>1</v>
      </c>
      <c r="J47" s="128">
        <v>0</v>
      </c>
      <c r="K47" s="52">
        <v>0</v>
      </c>
      <c r="L47" s="115">
        <f>L46+L45+L43+L34+L29+L28+L26+L27+L25+L24+L23+L22+L21+L20+L19+L18+L17+L16+L14+L13+L30+L31+L32+L33</f>
        <v>28537057</v>
      </c>
      <c r="M47" s="53">
        <f>IF(ISBLANK(L47),"  ",IF(L84&gt;0,L47/L84,IF(L47&gt;0,1,0)))</f>
        <v>0.20811202225461814</v>
      </c>
    </row>
    <row r="48" spans="1:13" ht="15" customHeight="1" x14ac:dyDescent="0.25">
      <c r="A48" s="56" t="s">
        <v>34</v>
      </c>
      <c r="B48" s="116"/>
      <c r="C48" s="109" t="s">
        <v>4</v>
      </c>
      <c r="D48" s="124"/>
      <c r="E48" s="43" t="s">
        <v>4</v>
      </c>
      <c r="F48" s="133"/>
      <c r="G48" s="50" t="s">
        <v>4</v>
      </c>
      <c r="H48" s="116"/>
      <c r="I48" s="42" t="s">
        <v>4</v>
      </c>
      <c r="J48" s="124"/>
      <c r="K48" s="43" t="s">
        <v>4</v>
      </c>
      <c r="L48" s="133"/>
      <c r="M48" s="50" t="s">
        <v>4</v>
      </c>
    </row>
    <row r="49" spans="1:13" ht="15" customHeight="1" x14ac:dyDescent="0.2">
      <c r="A49" s="7" t="s">
        <v>35</v>
      </c>
      <c r="B49" s="142">
        <v>0</v>
      </c>
      <c r="C49" s="35">
        <v>0</v>
      </c>
      <c r="D49" s="127">
        <v>0</v>
      </c>
      <c r="E49" s="36">
        <v>0</v>
      </c>
      <c r="F49" s="132">
        <f>D49+B49</f>
        <v>0</v>
      </c>
      <c r="G49" s="37">
        <f>IF(ISBLANK(F49),"  ",IF(D84&gt;0,F49/D84,IF(F49&gt;0,1,0)))</f>
        <v>0</v>
      </c>
      <c r="H49" s="142">
        <v>0</v>
      </c>
      <c r="I49" s="35">
        <v>0</v>
      </c>
      <c r="J49" s="127">
        <v>0</v>
      </c>
      <c r="K49" s="36">
        <v>0</v>
      </c>
      <c r="L49" s="132">
        <f>J49+H49</f>
        <v>0</v>
      </c>
      <c r="M49" s="37">
        <f>IF(ISBLANK(L49),"  ",IF(J84&gt;0,L49/J84,IF(L49&gt;0,1,0)))</f>
        <v>0</v>
      </c>
    </row>
    <row r="50" spans="1:13" ht="15" customHeight="1" x14ac:dyDescent="0.2">
      <c r="A50" s="58" t="s">
        <v>36</v>
      </c>
      <c r="B50" s="114">
        <v>0</v>
      </c>
      <c r="C50" s="35">
        <v>0</v>
      </c>
      <c r="D50" s="124">
        <v>0</v>
      </c>
      <c r="E50" s="36">
        <v>0</v>
      </c>
      <c r="F50" s="133">
        <f>D50+B50</f>
        <v>0</v>
      </c>
      <c r="G50" s="41">
        <f>IF(ISBLANK(F50),"  ",IF(D84&gt;0,F50/D84,IF(F50&gt;0,1,0)))</f>
        <v>0</v>
      </c>
      <c r="H50" s="114">
        <v>0</v>
      </c>
      <c r="I50" s="35">
        <v>0</v>
      </c>
      <c r="J50" s="124">
        <v>0</v>
      </c>
      <c r="K50" s="36">
        <v>0</v>
      </c>
      <c r="L50" s="133">
        <f>J50+H50</f>
        <v>0</v>
      </c>
      <c r="M50" s="41">
        <f>IF(ISBLANK(L50),"  ",IF(J84&gt;0,L50/J84,IF(L50&gt;0,1,0)))</f>
        <v>0</v>
      </c>
    </row>
    <row r="51" spans="1:13" ht="15" customHeight="1" x14ac:dyDescent="0.2">
      <c r="A51" s="7" t="s">
        <v>37</v>
      </c>
      <c r="B51" s="114">
        <v>0</v>
      </c>
      <c r="C51" s="35">
        <v>0</v>
      </c>
      <c r="D51" s="124">
        <v>0</v>
      </c>
      <c r="E51" s="36">
        <v>0</v>
      </c>
      <c r="F51" s="133">
        <f>D51+B51</f>
        <v>0</v>
      </c>
      <c r="G51" s="41">
        <f>IF(ISBLANK(F51),"  ",IF(D84&gt;0,F51/D84,IF(F51&gt;0,1,0)))</f>
        <v>0</v>
      </c>
      <c r="H51" s="114">
        <v>0</v>
      </c>
      <c r="I51" s="35">
        <v>0</v>
      </c>
      <c r="J51" s="124">
        <v>0</v>
      </c>
      <c r="K51" s="36">
        <v>0</v>
      </c>
      <c r="L51" s="133">
        <f>J51+H51</f>
        <v>0</v>
      </c>
      <c r="M51" s="41">
        <f>IF(ISBLANK(L51),"  ",IF(J84&gt;0,L51/J84,IF(L51&gt;0,1,0)))</f>
        <v>0</v>
      </c>
    </row>
    <row r="52" spans="1:13" ht="15" customHeight="1" x14ac:dyDescent="0.2">
      <c r="A52" s="25" t="s">
        <v>38</v>
      </c>
      <c r="B52" s="114">
        <v>0</v>
      </c>
      <c r="C52" s="35">
        <v>0</v>
      </c>
      <c r="D52" s="124">
        <v>0</v>
      </c>
      <c r="E52" s="36">
        <v>0</v>
      </c>
      <c r="F52" s="133">
        <f>D52+B52</f>
        <v>0</v>
      </c>
      <c r="G52" s="41">
        <f>IF(ISBLANK(F52),"  ",IF(D84&gt;0,F52/D84,IF(F52&gt;0,1,0)))</f>
        <v>0</v>
      </c>
      <c r="H52" s="114">
        <v>0</v>
      </c>
      <c r="I52" s="35">
        <v>0</v>
      </c>
      <c r="J52" s="124">
        <v>0</v>
      </c>
      <c r="K52" s="36">
        <v>0</v>
      </c>
      <c r="L52" s="133">
        <f>J52+H52</f>
        <v>0</v>
      </c>
      <c r="M52" s="41">
        <f>IF(ISBLANK(L52),"  ",IF(J84&gt;0,L52/J84,IF(L52&gt;0,1,0)))</f>
        <v>0</v>
      </c>
    </row>
    <row r="53" spans="1:13" ht="15" customHeight="1" x14ac:dyDescent="0.2">
      <c r="A53" s="58" t="s">
        <v>39</v>
      </c>
      <c r="B53" s="114">
        <v>39000</v>
      </c>
      <c r="C53" s="35">
        <v>1</v>
      </c>
      <c r="D53" s="124">
        <v>0</v>
      </c>
      <c r="E53" s="36">
        <v>0</v>
      </c>
      <c r="F53" s="133">
        <f>D53+B53</f>
        <v>39000</v>
      </c>
      <c r="G53" s="41">
        <f>IF(ISBLANK(F53),"  ",IF(F84&gt;0,F53/F84,IF(F53&gt;0,1,0)))</f>
        <v>2.7194374953712905E-4</v>
      </c>
      <c r="H53" s="114">
        <v>74923</v>
      </c>
      <c r="I53" s="35">
        <v>1</v>
      </c>
      <c r="J53" s="124">
        <v>0</v>
      </c>
      <c r="K53" s="36">
        <v>0</v>
      </c>
      <c r="L53" s="133">
        <f>J53+H53</f>
        <v>74923</v>
      </c>
      <c r="M53" s="41">
        <f>IF(ISBLANK(L53),"  ",IF(L84&gt;0,L53/L84,IF(L53&gt;0,1,0)))</f>
        <v>5.4639050703030642E-4</v>
      </c>
    </row>
    <row r="54" spans="1:13" s="55" customFormat="1" ht="15" customHeight="1" x14ac:dyDescent="0.25">
      <c r="A54" s="56" t="s">
        <v>40</v>
      </c>
      <c r="B54" s="115">
        <v>39000</v>
      </c>
      <c r="C54" s="111">
        <v>1</v>
      </c>
      <c r="D54" s="128">
        <v>0</v>
      </c>
      <c r="E54" s="52">
        <v>0</v>
      </c>
      <c r="F54" s="134">
        <f>F53+F52+F51+F50+F49</f>
        <v>39000</v>
      </c>
      <c r="G54" s="53">
        <f>IF(ISBLANK(F54),"  ",IF(F84&gt;0,F54/F84,IF(F54&gt;0,1,0)))</f>
        <v>2.7194374953712905E-4</v>
      </c>
      <c r="H54" s="115">
        <v>74923</v>
      </c>
      <c r="I54" s="111">
        <v>1</v>
      </c>
      <c r="J54" s="128">
        <v>0</v>
      </c>
      <c r="K54" s="52">
        <v>0</v>
      </c>
      <c r="L54" s="134">
        <f>L53+L52+L51+L50+L49</f>
        <v>74923</v>
      </c>
      <c r="M54" s="53">
        <f>IF(ISBLANK(L54),"  ",IF(L84&gt;0,L54/L84,IF(L54&gt;0,1,0)))</f>
        <v>5.4639050703030642E-4</v>
      </c>
    </row>
    <row r="55" spans="1:13" s="55" customFormat="1" ht="15" customHeight="1" x14ac:dyDescent="0.25">
      <c r="A55" s="60" t="s">
        <v>41</v>
      </c>
      <c r="B55" s="144">
        <v>0</v>
      </c>
      <c r="C55" s="111">
        <v>0</v>
      </c>
      <c r="D55" s="129">
        <v>0</v>
      </c>
      <c r="E55" s="52">
        <v>0</v>
      </c>
      <c r="F55" s="135">
        <f>D55+B55</f>
        <v>0</v>
      </c>
      <c r="G55" s="53">
        <f>IF(ISBLANK(F55),"  ",IF(F84&gt;0,F55/F84,IF(F55&gt;0,1,0)))</f>
        <v>0</v>
      </c>
      <c r="H55" s="144">
        <v>0</v>
      </c>
      <c r="I55" s="111">
        <v>0</v>
      </c>
      <c r="J55" s="129">
        <v>0</v>
      </c>
      <c r="K55" s="52">
        <v>0</v>
      </c>
      <c r="L55" s="135">
        <f>J55+H55</f>
        <v>0</v>
      </c>
      <c r="M55" s="53">
        <f>IF(ISBLANK(L55),"  ",IF(L84&gt;0,L55/L84,IF(L55&gt;0,1,0)))</f>
        <v>0</v>
      </c>
    </row>
    <row r="56" spans="1:13" ht="15" customHeight="1" x14ac:dyDescent="0.25">
      <c r="A56" s="9" t="s">
        <v>42</v>
      </c>
      <c r="B56" s="119"/>
      <c r="C56" s="109" t="s">
        <v>4</v>
      </c>
      <c r="D56" s="127"/>
      <c r="E56" s="43" t="s">
        <v>4</v>
      </c>
      <c r="F56" s="132"/>
      <c r="G56" s="63" t="s">
        <v>4</v>
      </c>
      <c r="H56" s="119"/>
      <c r="I56" s="42" t="s">
        <v>4</v>
      </c>
      <c r="J56" s="127"/>
      <c r="K56" s="43" t="s">
        <v>4</v>
      </c>
      <c r="L56" s="132"/>
      <c r="M56" s="63" t="s">
        <v>4</v>
      </c>
    </row>
    <row r="57" spans="1:13" ht="15" customHeight="1" x14ac:dyDescent="0.2">
      <c r="A57" s="7" t="s">
        <v>43</v>
      </c>
      <c r="B57" s="119">
        <v>42577497</v>
      </c>
      <c r="C57" s="35">
        <v>1</v>
      </c>
      <c r="D57" s="127">
        <v>0</v>
      </c>
      <c r="E57" s="36">
        <v>0</v>
      </c>
      <c r="F57" s="136">
        <f t="shared" ref="F57:F62" si="15">D57+B57</f>
        <v>42577497</v>
      </c>
      <c r="G57" s="37">
        <f>IF(ISBLANK(F57),"  ",IF(F84&gt;0,F57/F84,IF(F57&gt;0,1,0)))</f>
        <v>0.2968893379509196</v>
      </c>
      <c r="H57" s="119">
        <v>47231820</v>
      </c>
      <c r="I57" s="35">
        <v>1</v>
      </c>
      <c r="J57" s="127">
        <v>0</v>
      </c>
      <c r="K57" s="36">
        <v>0</v>
      </c>
      <c r="L57" s="136">
        <f t="shared" ref="L57:L73" si="16">J57+H57</f>
        <v>47231820</v>
      </c>
      <c r="M57" s="37">
        <f>IF(ISBLANK(L57),"  ",IF(L84&gt;0,L57/L84,IF(L57&gt;0,1,0)))</f>
        <v>0.34444720683587376</v>
      </c>
    </row>
    <row r="58" spans="1:13" ht="15" customHeight="1" x14ac:dyDescent="0.2">
      <c r="A58" s="25" t="s">
        <v>44</v>
      </c>
      <c r="B58" s="116">
        <v>448131</v>
      </c>
      <c r="C58" s="35">
        <v>1</v>
      </c>
      <c r="D58" s="124">
        <v>0</v>
      </c>
      <c r="E58" s="36">
        <v>0</v>
      </c>
      <c r="F58" s="137">
        <f t="shared" si="15"/>
        <v>448131</v>
      </c>
      <c r="G58" s="41">
        <f>IF(ISBLANK(F58),"  ",IF(F84&gt;0,F58/F84,IF(F58&gt;0,1,0)))</f>
        <v>3.1247801134313639E-3</v>
      </c>
      <c r="H58" s="116">
        <v>420420</v>
      </c>
      <c r="I58" s="35">
        <v>1</v>
      </c>
      <c r="J58" s="124">
        <v>0</v>
      </c>
      <c r="K58" s="36">
        <v>0</v>
      </c>
      <c r="L58" s="137">
        <f t="shared" si="16"/>
        <v>420420</v>
      </c>
      <c r="M58" s="41">
        <f>IF(ISBLANK(L58),"  ",IF(L84&gt;0,L58/L84,IF(L58&gt;0,1,0)))</f>
        <v>3.0659943804396705E-3</v>
      </c>
    </row>
    <row r="59" spans="1:13" ht="15" customHeight="1" x14ac:dyDescent="0.2">
      <c r="A59" s="64" t="s">
        <v>45</v>
      </c>
      <c r="B59" s="145">
        <v>1729815</v>
      </c>
      <c r="C59" s="35">
        <v>1</v>
      </c>
      <c r="D59" s="123">
        <v>0</v>
      </c>
      <c r="E59" s="36">
        <v>0</v>
      </c>
      <c r="F59" s="138">
        <f t="shared" si="15"/>
        <v>1729815</v>
      </c>
      <c r="G59" s="41">
        <f>IF(ISBLANK(F59),"  ",IF(F84&gt;0,F59/F84,IF(F59&gt;0,1,0)))</f>
        <v>1.2061855823219716E-2</v>
      </c>
      <c r="H59" s="145">
        <v>1625000</v>
      </c>
      <c r="I59" s="35">
        <v>1</v>
      </c>
      <c r="J59" s="123">
        <v>0</v>
      </c>
      <c r="K59" s="36">
        <v>0</v>
      </c>
      <c r="L59" s="138">
        <f t="shared" si="16"/>
        <v>1625000</v>
      </c>
      <c r="M59" s="41">
        <f>IF(ISBLANK(L59),"  ",IF(L84&gt;0,L59/L84,IF(L59&gt;0,1,0)))</f>
        <v>1.1850627630023463E-2</v>
      </c>
    </row>
    <row r="60" spans="1:13" ht="15" customHeight="1" x14ac:dyDescent="0.2">
      <c r="A60" s="64" t="s">
        <v>46</v>
      </c>
      <c r="B60" s="145">
        <v>895701</v>
      </c>
      <c r="C60" s="35">
        <v>1</v>
      </c>
      <c r="D60" s="123">
        <v>0</v>
      </c>
      <c r="E60" s="36">
        <v>0</v>
      </c>
      <c r="F60" s="138">
        <f t="shared" si="15"/>
        <v>895701</v>
      </c>
      <c r="G60" s="41">
        <f>IF(ISBLANK(F60),"  ",IF(F84&gt;0,F60/F84,IF(F60&gt;0,1,0)))</f>
        <v>6.245648420619386E-3</v>
      </c>
      <c r="H60" s="145">
        <v>841000</v>
      </c>
      <c r="I60" s="35">
        <v>1</v>
      </c>
      <c r="J60" s="123">
        <v>0</v>
      </c>
      <c r="K60" s="36">
        <v>0</v>
      </c>
      <c r="L60" s="138">
        <f t="shared" si="16"/>
        <v>841000</v>
      </c>
      <c r="M60" s="41">
        <f>IF(ISBLANK(L60),"  ",IF(L84&gt;0,L60/L84,IF(L60&gt;0,1,0)))</f>
        <v>6.1331555919075277E-3</v>
      </c>
    </row>
    <row r="61" spans="1:13" ht="15" customHeight="1" x14ac:dyDescent="0.2">
      <c r="A61" s="64" t="s">
        <v>47</v>
      </c>
      <c r="B61" s="145">
        <v>0</v>
      </c>
      <c r="C61" s="35">
        <v>0</v>
      </c>
      <c r="D61" s="123">
        <v>0</v>
      </c>
      <c r="E61" s="36">
        <v>0</v>
      </c>
      <c r="F61" s="138">
        <f t="shared" si="15"/>
        <v>0</v>
      </c>
      <c r="G61" s="41">
        <f>IF(ISBLANK(F61),"  ",IF(F84&gt;0,F61/F84,IF(F61&gt;0,1,0)))</f>
        <v>0</v>
      </c>
      <c r="H61" s="145">
        <v>0</v>
      </c>
      <c r="I61" s="35">
        <v>0</v>
      </c>
      <c r="J61" s="123">
        <v>0</v>
      </c>
      <c r="K61" s="36">
        <v>0</v>
      </c>
      <c r="L61" s="138">
        <f t="shared" si="16"/>
        <v>0</v>
      </c>
      <c r="M61" s="41">
        <f>IF(ISBLANK(L61),"  ",IF(L84&gt;0,L61/L84,IF(L61&gt;0,1,0)))</f>
        <v>0</v>
      </c>
    </row>
    <row r="62" spans="1:13" ht="15" customHeight="1" x14ac:dyDescent="0.2">
      <c r="A62" s="25" t="s">
        <v>48</v>
      </c>
      <c r="B62" s="116">
        <v>516170</v>
      </c>
      <c r="C62" s="35">
        <v>5.8583424489839463E-2</v>
      </c>
      <c r="D62" s="124">
        <v>8294684</v>
      </c>
      <c r="E62" s="36">
        <v>0.94141657551016056</v>
      </c>
      <c r="F62" s="137">
        <f t="shared" si="15"/>
        <v>8810854</v>
      </c>
      <c r="G62" s="41">
        <f>IF(ISBLANK(F62),"  ",IF(F84&gt;0,F62/F84,IF(F62&gt;0,1,0)))</f>
        <v>6.1437350599595174E-2</v>
      </c>
      <c r="H62" s="116">
        <v>477960</v>
      </c>
      <c r="I62" s="35">
        <v>5.6988800763475372E-2</v>
      </c>
      <c r="J62" s="124">
        <v>7908951</v>
      </c>
      <c r="K62" s="36">
        <v>0.94301119923652466</v>
      </c>
      <c r="L62" s="137">
        <f t="shared" si="16"/>
        <v>8386911</v>
      </c>
      <c r="M62" s="41">
        <f>IF(ISBLANK(L62),"  ",IF(L84&gt;0,L62/L84,IF(L62&gt;0,1,0)))</f>
        <v>6.1163174909013983E-2</v>
      </c>
    </row>
    <row r="63" spans="1:13" s="55" customFormat="1" ht="15" customHeight="1" x14ac:dyDescent="0.25">
      <c r="A63" s="60" t="s">
        <v>49</v>
      </c>
      <c r="B63" s="146">
        <v>46167314</v>
      </c>
      <c r="C63" s="111">
        <v>0.84769776532987273</v>
      </c>
      <c r="D63" s="128">
        <v>8294684</v>
      </c>
      <c r="E63" s="52">
        <v>0.15230223467012724</v>
      </c>
      <c r="F63" s="139">
        <f>F62+F60+F59+F58+F57+F61</f>
        <v>54461998</v>
      </c>
      <c r="G63" s="53">
        <f>IF(ISBLANK(F63),"  ",IF(F84&gt;0,F63/F84,IF(F63&gt;0,1,0)))</f>
        <v>0.37975897290778526</v>
      </c>
      <c r="H63" s="146">
        <v>50596200</v>
      </c>
      <c r="I63" s="111">
        <v>0.86481615952072322</v>
      </c>
      <c r="J63" s="128">
        <v>7908951</v>
      </c>
      <c r="K63" s="52">
        <v>0.13518384047927678</v>
      </c>
      <c r="L63" s="149">
        <f t="shared" si="16"/>
        <v>58505151</v>
      </c>
      <c r="M63" s="53">
        <f>IF(ISBLANK(L63),"  ",IF(L84&gt;0,L63/L84,IF(L63&gt;0,1,0)))</f>
        <v>0.42666015934725837</v>
      </c>
    </row>
    <row r="64" spans="1:13" ht="15" customHeight="1" x14ac:dyDescent="0.2">
      <c r="A64" s="34" t="s">
        <v>50</v>
      </c>
      <c r="B64" s="147">
        <v>0</v>
      </c>
      <c r="C64" s="35">
        <v>0</v>
      </c>
      <c r="D64" s="148">
        <v>0</v>
      </c>
      <c r="E64" s="36">
        <v>0</v>
      </c>
      <c r="F64" s="140">
        <f t="shared" ref="F64:F73" si="17">D64+B64</f>
        <v>0</v>
      </c>
      <c r="G64" s="41">
        <f>IF(ISBLANK(F64),"  ",IF(F84&gt;0,F64/F84,IF(F64&gt;0,1,0)))</f>
        <v>0</v>
      </c>
      <c r="H64" s="147">
        <v>0</v>
      </c>
      <c r="I64" s="35">
        <v>0</v>
      </c>
      <c r="J64" s="148">
        <v>0</v>
      </c>
      <c r="K64" s="36">
        <v>0</v>
      </c>
      <c r="L64" s="140">
        <f t="shared" si="16"/>
        <v>0</v>
      </c>
      <c r="M64" s="41">
        <f>IF(ISBLANK(L64),"  ",IF(L84&gt;0,L64/L84,IF(L64&gt;0,1,0)))</f>
        <v>0</v>
      </c>
    </row>
    <row r="65" spans="1:13" ht="15" customHeight="1" x14ac:dyDescent="0.2">
      <c r="A65" s="65" t="s">
        <v>51</v>
      </c>
      <c r="B65" s="114">
        <v>0</v>
      </c>
      <c r="C65" s="35">
        <v>0</v>
      </c>
      <c r="D65" s="124">
        <v>0</v>
      </c>
      <c r="E65" s="36">
        <v>0</v>
      </c>
      <c r="F65" s="133">
        <f t="shared" si="17"/>
        <v>0</v>
      </c>
      <c r="G65" s="41">
        <f>IF(ISBLANK(F65),"  ",IF(F84&gt;0,F65/F84,IF(F65&gt;0,1,0)))</f>
        <v>0</v>
      </c>
      <c r="H65" s="114">
        <v>0</v>
      </c>
      <c r="I65" s="35">
        <v>0</v>
      </c>
      <c r="J65" s="124">
        <v>0</v>
      </c>
      <c r="K65" s="36">
        <v>0</v>
      </c>
      <c r="L65" s="133">
        <f t="shared" si="16"/>
        <v>0</v>
      </c>
      <c r="M65" s="41">
        <f>IF(ISBLANK(L65),"  ",IF(L84&gt;0,L65/L84,IF(L65&gt;0,1,0)))</f>
        <v>0</v>
      </c>
    </row>
    <row r="66" spans="1:13" ht="15" customHeight="1" x14ac:dyDescent="0.2">
      <c r="A66" s="7" t="s">
        <v>52</v>
      </c>
      <c r="B66" s="114">
        <v>13200</v>
      </c>
      <c r="C66" s="35">
        <v>1.1096054848135358E-2</v>
      </c>
      <c r="D66" s="124">
        <v>1176412</v>
      </c>
      <c r="E66" s="36">
        <v>0.98890394515186464</v>
      </c>
      <c r="F66" s="133">
        <f t="shared" si="17"/>
        <v>1189612</v>
      </c>
      <c r="G66" s="41">
        <f>IF(ISBLANK(F66),"  ",IF(F84&gt;0,F66/F84,IF(F66&gt;0,1,0)))</f>
        <v>8.2950653275477744E-3</v>
      </c>
      <c r="H66" s="114">
        <v>14000</v>
      </c>
      <c r="I66" s="35">
        <v>1.1515989540191215E-2</v>
      </c>
      <c r="J66" s="124">
        <v>1201701</v>
      </c>
      <c r="K66" s="36">
        <v>0.98848401045980883</v>
      </c>
      <c r="L66" s="133">
        <f t="shared" si="16"/>
        <v>1215701</v>
      </c>
      <c r="M66" s="41">
        <f>IF(ISBLANK(L66),"  ",IF(L84&gt;0,L66/L84,IF(L66&gt;0,1,0)))</f>
        <v>8.8657352987367103E-3</v>
      </c>
    </row>
    <row r="67" spans="1:13" ht="15" customHeight="1" x14ac:dyDescent="0.2">
      <c r="A67" s="58" t="s">
        <v>53</v>
      </c>
      <c r="B67" s="114">
        <v>0</v>
      </c>
      <c r="C67" s="35">
        <v>0</v>
      </c>
      <c r="D67" s="124">
        <v>10186765</v>
      </c>
      <c r="E67" s="36">
        <v>1</v>
      </c>
      <c r="F67" s="133">
        <f t="shared" si="17"/>
        <v>10186765</v>
      </c>
      <c r="G67" s="41">
        <f>IF(ISBLANK(F67),"  ",IF(F84&gt;0,F67/F84,IF(F67&gt;0,1,0)))</f>
        <v>7.1031463327015196E-2</v>
      </c>
      <c r="H67" s="114">
        <v>0</v>
      </c>
      <c r="I67" s="35">
        <v>0</v>
      </c>
      <c r="J67" s="124">
        <v>3199950</v>
      </c>
      <c r="K67" s="36">
        <v>1</v>
      </c>
      <c r="L67" s="133">
        <f t="shared" si="16"/>
        <v>3199950</v>
      </c>
      <c r="M67" s="41">
        <f>IF(ISBLANK(L67),"  ",IF(L84&gt;0,L67/L84,IF(L67&gt;0,1,0)))</f>
        <v>2.3336255929042204E-2</v>
      </c>
    </row>
    <row r="68" spans="1:13" ht="15" customHeight="1" x14ac:dyDescent="0.2">
      <c r="A68" s="65" t="s">
        <v>54</v>
      </c>
      <c r="B68" s="114">
        <v>0</v>
      </c>
      <c r="C68" s="35">
        <v>0</v>
      </c>
      <c r="D68" s="124">
        <v>0</v>
      </c>
      <c r="E68" s="36">
        <v>0</v>
      </c>
      <c r="F68" s="133">
        <f t="shared" si="17"/>
        <v>0</v>
      </c>
      <c r="G68" s="41">
        <f>IF(ISBLANK(F68),"  ",IF(F84&gt;0,F68/F84,IF(F68&gt;0,1,0)))</f>
        <v>0</v>
      </c>
      <c r="H68" s="114">
        <v>0</v>
      </c>
      <c r="I68" s="35">
        <v>0</v>
      </c>
      <c r="J68" s="124">
        <v>0</v>
      </c>
      <c r="K68" s="36">
        <v>0</v>
      </c>
      <c r="L68" s="133">
        <f t="shared" si="16"/>
        <v>0</v>
      </c>
      <c r="M68" s="41">
        <f>IF(ISBLANK(L68),"  ",IF(L84&gt;0,L68/L84,IF(L68&gt;0,1,0)))</f>
        <v>0</v>
      </c>
    </row>
    <row r="69" spans="1:13" ht="15" customHeight="1" x14ac:dyDescent="0.2">
      <c r="A69" s="65" t="s">
        <v>55</v>
      </c>
      <c r="B69" s="114">
        <v>0</v>
      </c>
      <c r="C69" s="35">
        <v>0</v>
      </c>
      <c r="D69" s="124">
        <v>3899006</v>
      </c>
      <c r="E69" s="36">
        <v>1</v>
      </c>
      <c r="F69" s="133">
        <f t="shared" si="17"/>
        <v>3899006</v>
      </c>
      <c r="G69" s="41">
        <f>IF(ISBLANK(F69),"  ",IF(F84&gt;0,F69/F84,IF(F69&gt;0,1,0)))</f>
        <v>2.7187443874558039E-2</v>
      </c>
      <c r="H69" s="114">
        <v>0</v>
      </c>
      <c r="I69" s="35">
        <v>0</v>
      </c>
      <c r="J69" s="124">
        <v>4341712</v>
      </c>
      <c r="K69" s="36">
        <v>1</v>
      </c>
      <c r="L69" s="133">
        <f t="shared" si="16"/>
        <v>4341712</v>
      </c>
      <c r="M69" s="41">
        <f>IF(ISBLANK(L69),"  ",IF(L84&gt;0,L69/L84,IF(L69&gt;0,1,0)))</f>
        <v>3.1662776731571959E-2</v>
      </c>
    </row>
    <row r="70" spans="1:13" ht="15" customHeight="1" x14ac:dyDescent="0.2">
      <c r="A70" s="34" t="s">
        <v>56</v>
      </c>
      <c r="B70" s="114">
        <v>0</v>
      </c>
      <c r="C70" s="35">
        <v>0</v>
      </c>
      <c r="D70" s="124">
        <v>7424266</v>
      </c>
      <c r="E70" s="36">
        <v>1</v>
      </c>
      <c r="F70" s="133">
        <f t="shared" si="17"/>
        <v>7424266</v>
      </c>
      <c r="G70" s="41">
        <f>IF(ISBLANK(F70),"  ",IF(F84&gt;0,F70/F84,IF(F70&gt;0,1,0)))</f>
        <v>5.1768788041051873E-2</v>
      </c>
      <c r="H70" s="114">
        <v>0</v>
      </c>
      <c r="I70" s="35">
        <v>0</v>
      </c>
      <c r="J70" s="124">
        <v>5458311</v>
      </c>
      <c r="K70" s="36">
        <v>1</v>
      </c>
      <c r="L70" s="133">
        <f t="shared" si="16"/>
        <v>5458311</v>
      </c>
      <c r="M70" s="41">
        <f>IF(ISBLANK(L70),"  ",IF(L84&gt;0,L70/L84,IF(L70&gt;0,1,0)))</f>
        <v>3.9805791476837542E-2</v>
      </c>
    </row>
    <row r="71" spans="1:13" ht="15" customHeight="1" x14ac:dyDescent="0.2">
      <c r="A71" s="34" t="s">
        <v>57</v>
      </c>
      <c r="B71" s="114">
        <v>0</v>
      </c>
      <c r="C71" s="35">
        <v>0</v>
      </c>
      <c r="D71" s="124">
        <v>0</v>
      </c>
      <c r="E71" s="36">
        <v>0</v>
      </c>
      <c r="F71" s="133">
        <f t="shared" si="17"/>
        <v>0</v>
      </c>
      <c r="G71" s="41">
        <f>IF(ISBLANK(F71),"  ",IF(F84&gt;0,F71/F84,IF(F71&gt;0,1,0)))</f>
        <v>0</v>
      </c>
      <c r="H71" s="114">
        <v>0</v>
      </c>
      <c r="I71" s="35">
        <v>0</v>
      </c>
      <c r="J71" s="124">
        <v>0</v>
      </c>
      <c r="K71" s="36">
        <v>0</v>
      </c>
      <c r="L71" s="133">
        <f t="shared" si="16"/>
        <v>0</v>
      </c>
      <c r="M71" s="41">
        <f>IF(ISBLANK(L71),"  ",IF(L84&gt;0,L71/L84,IF(L71&gt;0,1,0)))</f>
        <v>0</v>
      </c>
    </row>
    <row r="72" spans="1:13" ht="15" customHeight="1" x14ac:dyDescent="0.2">
      <c r="A72" s="7" t="s">
        <v>58</v>
      </c>
      <c r="B72" s="114">
        <v>0</v>
      </c>
      <c r="C72" s="35">
        <v>0</v>
      </c>
      <c r="D72" s="124">
        <v>2475825</v>
      </c>
      <c r="E72" s="36">
        <v>1</v>
      </c>
      <c r="F72" s="133">
        <f t="shared" si="17"/>
        <v>2475825</v>
      </c>
      <c r="G72" s="41">
        <f>IF(ISBLANK(F72),"  ",IF(F84&gt;0,F72/F84,IF(F72&gt;0,1,0)))</f>
        <v>1.7263721376865708E-2</v>
      </c>
      <c r="H72" s="114">
        <v>0</v>
      </c>
      <c r="I72" s="35">
        <v>0</v>
      </c>
      <c r="J72" s="124">
        <v>1912379</v>
      </c>
      <c r="K72" s="36">
        <v>1</v>
      </c>
      <c r="L72" s="133">
        <f t="shared" si="16"/>
        <v>1912379</v>
      </c>
      <c r="M72" s="41">
        <f>IF(ISBLANK(L72),"  ",IF(L84&gt;0,L72/L84,IF(L72&gt;0,1,0)))</f>
        <v>1.3946394717831779E-2</v>
      </c>
    </row>
    <row r="73" spans="1:13" ht="15" customHeight="1" x14ac:dyDescent="0.2">
      <c r="A73" s="58" t="s">
        <v>59</v>
      </c>
      <c r="B73" s="114">
        <v>3707232</v>
      </c>
      <c r="C73" s="35">
        <v>0.27742568962760006</v>
      </c>
      <c r="D73" s="124">
        <v>9655741</v>
      </c>
      <c r="E73" s="36">
        <v>0.72257431037239994</v>
      </c>
      <c r="F73" s="133">
        <f t="shared" si="17"/>
        <v>13362973</v>
      </c>
      <c r="G73" s="41">
        <f>IF(ISBLANK(F73),"  ",IF(F84&gt;0,F73/F84,IF(F73&gt;0,1,0)))</f>
        <v>9.3178896989318416E-2</v>
      </c>
      <c r="H73" s="114">
        <v>9940927</v>
      </c>
      <c r="I73" s="35">
        <v>0.6904767477938234</v>
      </c>
      <c r="J73" s="124">
        <v>4456266</v>
      </c>
      <c r="K73" s="36">
        <v>0.3095232522061766</v>
      </c>
      <c r="L73" s="133">
        <f t="shared" si="16"/>
        <v>14397193</v>
      </c>
      <c r="M73" s="41">
        <f>IF(ISBLANK(L73),"  ",IF(L84&gt;0,L73/L84,IF(L73&gt;0,1,0)))</f>
        <v>0.10499432194497256</v>
      </c>
    </row>
    <row r="74" spans="1:13" ht="15" customHeight="1" x14ac:dyDescent="0.2">
      <c r="A74" s="34" t="s">
        <v>186</v>
      </c>
      <c r="B74" s="114">
        <v>0</v>
      </c>
      <c r="C74" s="35">
        <v>0</v>
      </c>
      <c r="D74" s="124">
        <v>0</v>
      </c>
      <c r="E74" s="36">
        <v>0</v>
      </c>
      <c r="F74" s="133">
        <f t="shared" ref="F74" si="18">D74+B74</f>
        <v>0</v>
      </c>
      <c r="G74" s="41">
        <f>IF(ISBLANK(F74),"  ",IF(F85&gt;0,F74/F85,IF(F74&gt;0,1,0)))</f>
        <v>0</v>
      </c>
      <c r="H74" s="114">
        <v>0</v>
      </c>
      <c r="I74" s="35">
        <v>0</v>
      </c>
      <c r="J74" s="124">
        <v>0</v>
      </c>
      <c r="K74" s="36">
        <v>0</v>
      </c>
      <c r="L74" s="133">
        <f t="shared" ref="L74" si="19">J74+H74</f>
        <v>0</v>
      </c>
      <c r="M74" s="41">
        <f>IF(ISBLANK(L74),"  ",IF(L85&gt;0,L74/L85,IF(L74&gt;0,1,0)))</f>
        <v>0</v>
      </c>
    </row>
    <row r="75" spans="1:13" s="55" customFormat="1" ht="15" customHeight="1" x14ac:dyDescent="0.25">
      <c r="A75" s="66" t="s">
        <v>60</v>
      </c>
      <c r="B75" s="115">
        <v>49887746</v>
      </c>
      <c r="C75" s="111">
        <v>0.53642480958021221</v>
      </c>
      <c r="D75" s="128">
        <v>43112699</v>
      </c>
      <c r="E75" s="52">
        <v>0.46357519041978779</v>
      </c>
      <c r="F75" s="115">
        <f>F74+F73+F72+F71+F70+F69+F68+F67+F66+F65+F64+F63</f>
        <v>93000445</v>
      </c>
      <c r="G75" s="53">
        <f>IF(ISBLANK(F75),"  ",IF(F84&gt;0,F75/F84,IF(F75&gt;0,1,0)))</f>
        <v>0.64848435184414221</v>
      </c>
      <c r="H75" s="115">
        <v>60551127</v>
      </c>
      <c r="I75" s="111">
        <v>0.68011745471605611</v>
      </c>
      <c r="J75" s="128">
        <v>28479270</v>
      </c>
      <c r="K75" s="52">
        <v>0.31988254528394389</v>
      </c>
      <c r="L75" s="115">
        <f>L74+L73+L72+L71+L70+L69+L68+L67+L66+L65+L64+L63</f>
        <v>89030397</v>
      </c>
      <c r="M75" s="53">
        <f>IF(ISBLANK(L75),"  ",IF(L84&gt;0,L75/L84,IF(L75&gt;0,1,0)))</f>
        <v>0.6492714354462511</v>
      </c>
    </row>
    <row r="76" spans="1:13" ht="15" customHeight="1" x14ac:dyDescent="0.25">
      <c r="A76" s="9" t="s">
        <v>61</v>
      </c>
      <c r="B76" s="116"/>
      <c r="C76" s="109" t="s">
        <v>4</v>
      </c>
      <c r="D76" s="124"/>
      <c r="E76" s="43" t="s">
        <v>10</v>
      </c>
      <c r="F76" s="133"/>
      <c r="G76" s="50" t="s">
        <v>4</v>
      </c>
      <c r="H76" s="116"/>
      <c r="I76" s="42" t="s">
        <v>4</v>
      </c>
      <c r="J76" s="124"/>
      <c r="K76" s="43" t="s">
        <v>4</v>
      </c>
      <c r="L76" s="133"/>
      <c r="M76" s="50" t="s">
        <v>4</v>
      </c>
    </row>
    <row r="77" spans="1:13" ht="15" customHeight="1" x14ac:dyDescent="0.2">
      <c r="A77" s="7" t="s">
        <v>62</v>
      </c>
      <c r="B77" s="142">
        <v>0</v>
      </c>
      <c r="C77" s="35">
        <v>0</v>
      </c>
      <c r="D77" s="127">
        <v>0</v>
      </c>
      <c r="E77" s="36">
        <v>0</v>
      </c>
      <c r="F77" s="132">
        <f>D77+B77</f>
        <v>0</v>
      </c>
      <c r="G77" s="37">
        <f>IF(ISBLANK(F77),"  ",IF(F84&gt;0,F77/F84,IF(F77&gt;0,1,0)))</f>
        <v>0</v>
      </c>
      <c r="H77" s="142">
        <v>0</v>
      </c>
      <c r="I77" s="35">
        <v>0</v>
      </c>
      <c r="J77" s="127">
        <v>0</v>
      </c>
      <c r="K77" s="36">
        <v>0</v>
      </c>
      <c r="L77" s="132">
        <f>J77+H77</f>
        <v>0</v>
      </c>
      <c r="M77" s="37">
        <f>IF(ISBLANK(L77),"  ",IF(L84&gt;0,L77/L84,IF(L77&gt;0,1,0)))</f>
        <v>0</v>
      </c>
    </row>
    <row r="78" spans="1:13" ht="15" customHeight="1" x14ac:dyDescent="0.2">
      <c r="A78" s="25" t="s">
        <v>63</v>
      </c>
      <c r="B78" s="114">
        <v>0</v>
      </c>
      <c r="C78" s="35">
        <v>0</v>
      </c>
      <c r="D78" s="124">
        <v>0</v>
      </c>
      <c r="E78" s="36">
        <v>0</v>
      </c>
      <c r="F78" s="133">
        <f>D78+B78</f>
        <v>0</v>
      </c>
      <c r="G78" s="41">
        <f>IF(ISBLANK(F78),"  ",IF(F84&gt;0,F78/F84,IF(F78&gt;0,1,0)))</f>
        <v>0</v>
      </c>
      <c r="H78" s="114">
        <v>0</v>
      </c>
      <c r="I78" s="35">
        <v>0</v>
      </c>
      <c r="J78" s="124">
        <v>0</v>
      </c>
      <c r="K78" s="36">
        <v>0</v>
      </c>
      <c r="L78" s="133">
        <f>J78+H78</f>
        <v>0</v>
      </c>
      <c r="M78" s="41">
        <f>IF(ISBLANK(L78),"  ",IF(L84&gt;0,L78/L84,IF(L78&gt;0,1,0)))</f>
        <v>0</v>
      </c>
    </row>
    <row r="79" spans="1:13" ht="15" customHeight="1" x14ac:dyDescent="0.25">
      <c r="A79" s="56" t="s">
        <v>64</v>
      </c>
      <c r="B79" s="116"/>
      <c r="C79" s="109" t="s">
        <v>4</v>
      </c>
      <c r="D79" s="124"/>
      <c r="E79" s="43" t="s">
        <v>10</v>
      </c>
      <c r="F79" s="133"/>
      <c r="G79" s="50" t="s">
        <v>4</v>
      </c>
      <c r="H79" s="116"/>
      <c r="I79" s="42" t="s">
        <v>4</v>
      </c>
      <c r="J79" s="124"/>
      <c r="K79" s="43" t="s">
        <v>4</v>
      </c>
      <c r="L79" s="133"/>
      <c r="M79" s="50" t="s">
        <v>4</v>
      </c>
    </row>
    <row r="80" spans="1:13" ht="15" customHeight="1" x14ac:dyDescent="0.2">
      <c r="A80" s="7" t="s">
        <v>65</v>
      </c>
      <c r="B80" s="142">
        <v>0</v>
      </c>
      <c r="C80" s="35">
        <v>0</v>
      </c>
      <c r="D80" s="127">
        <v>15958771</v>
      </c>
      <c r="E80" s="36">
        <v>1</v>
      </c>
      <c r="F80" s="132">
        <f>D80+B80</f>
        <v>15958771</v>
      </c>
      <c r="G80" s="37">
        <f>IF(ISBLANK(F80),"  ",IF(F84&gt;0,F80/F84,IF(F80&gt;0,1,0)))</f>
        <v>0.11127918009601023</v>
      </c>
      <c r="H80" s="142">
        <v>0</v>
      </c>
      <c r="I80" s="35">
        <v>0</v>
      </c>
      <c r="J80" s="127">
        <v>17500000</v>
      </c>
      <c r="K80" s="36">
        <v>1</v>
      </c>
      <c r="L80" s="132">
        <f>J80+H80</f>
        <v>17500000</v>
      </c>
      <c r="M80" s="37">
        <f>IF(ISBLANK(L80),"  ",IF(L84&gt;0,L80/L84,IF(L80&gt;0,1,0)))</f>
        <v>0.127622143707945</v>
      </c>
    </row>
    <row r="81" spans="1:13" ht="15" customHeight="1" x14ac:dyDescent="0.2">
      <c r="A81" s="25" t="s">
        <v>66</v>
      </c>
      <c r="B81" s="114">
        <v>0</v>
      </c>
      <c r="C81" s="35">
        <v>0</v>
      </c>
      <c r="D81" s="124">
        <v>4232161</v>
      </c>
      <c r="E81" s="36">
        <v>1</v>
      </c>
      <c r="F81" s="133">
        <f>D81+B81</f>
        <v>4232161</v>
      </c>
      <c r="G81" s="41">
        <f>IF(ISBLANK(F81),"  ",IF(F84&gt;0,F81/F84,IF(F81&gt;0,1,0)))</f>
        <v>2.9510505922687325E-2</v>
      </c>
      <c r="H81" s="114">
        <v>0</v>
      </c>
      <c r="I81" s="35">
        <v>0</v>
      </c>
      <c r="J81" s="124">
        <v>1981162</v>
      </c>
      <c r="K81" s="36">
        <v>1</v>
      </c>
      <c r="L81" s="133">
        <f>J81+H81</f>
        <v>1981162</v>
      </c>
      <c r="M81" s="41">
        <f>IF(ISBLANK(L81),"  ",IF(L84&gt;0,L81/L84,IF(L81&gt;0,1,0)))</f>
        <v>1.4448008084155412E-2</v>
      </c>
    </row>
    <row r="82" spans="1:13" s="55" customFormat="1" ht="15" customHeight="1" x14ac:dyDescent="0.25">
      <c r="A82" s="56" t="s">
        <v>67</v>
      </c>
      <c r="B82" s="120">
        <v>0</v>
      </c>
      <c r="C82" s="111">
        <v>0</v>
      </c>
      <c r="D82" s="129">
        <v>20190932</v>
      </c>
      <c r="E82" s="52">
        <v>1</v>
      </c>
      <c r="F82" s="134">
        <f>F81+F80+F79+F78+F77</f>
        <v>20190932</v>
      </c>
      <c r="G82" s="53">
        <f>IF(ISBLANK(F82),"  ",IF(F84&gt;0,F82/F84,IF(F82&gt;0,1,0)))</f>
        <v>0.14078968601869757</v>
      </c>
      <c r="H82" s="120">
        <v>0</v>
      </c>
      <c r="I82" s="111">
        <v>0</v>
      </c>
      <c r="J82" s="129">
        <v>19481162</v>
      </c>
      <c r="K82" s="52">
        <v>1</v>
      </c>
      <c r="L82" s="134">
        <f>L81+L80+L79+L78+L77</f>
        <v>19481162</v>
      </c>
      <c r="M82" s="53">
        <f>IF(ISBLANK(L82),"  ",IF(L84&gt;0,L82/L84,IF(L82&gt;0,1,0)))</f>
        <v>0.14207015179210042</v>
      </c>
    </row>
    <row r="83" spans="1:13" s="55" customFormat="1" ht="15" customHeight="1" x14ac:dyDescent="0.25">
      <c r="A83" s="56" t="s">
        <v>68</v>
      </c>
      <c r="B83" s="120">
        <v>0</v>
      </c>
      <c r="C83" s="111">
        <v>0</v>
      </c>
      <c r="D83" s="129">
        <v>0</v>
      </c>
      <c r="E83" s="52">
        <v>0</v>
      </c>
      <c r="F83" s="141">
        <f>D83+B83</f>
        <v>0</v>
      </c>
      <c r="G83" s="53">
        <f>IF(ISBLANK(F83),"  ",IF(F84&gt;0,F83/F84,IF(F83&gt;0,1,0)))</f>
        <v>0</v>
      </c>
      <c r="H83" s="120">
        <v>0</v>
      </c>
      <c r="I83" s="111">
        <v>0</v>
      </c>
      <c r="J83" s="129">
        <v>0</v>
      </c>
      <c r="K83" s="52">
        <v>0</v>
      </c>
      <c r="L83" s="141">
        <f>J83+H83</f>
        <v>0</v>
      </c>
      <c r="M83" s="53">
        <f>IF(ISBLANK(L83),"  ",IF(L84&gt;0,L83/L84,IF(L83&gt;0,1,0)))</f>
        <v>0</v>
      </c>
    </row>
    <row r="84" spans="1:13" s="55" customFormat="1" ht="15" customHeight="1" thickBot="1" x14ac:dyDescent="0.3">
      <c r="A84" s="67" t="s">
        <v>69</v>
      </c>
      <c r="B84" s="121">
        <v>80108380</v>
      </c>
      <c r="C84" s="69">
        <v>0.55858905709090156</v>
      </c>
      <c r="D84" s="121">
        <v>63303631</v>
      </c>
      <c r="E84" s="69">
        <v>0.44141094290909844</v>
      </c>
      <c r="F84" s="121">
        <f>F82+F75+F54+F47+F55+F83</f>
        <v>143412011</v>
      </c>
      <c r="G84" s="70">
        <f>IF(ISBLANK(F84),"  ",IF(F84&gt;0,F84/F84,IF(F84&gt;0,1,0)))</f>
        <v>1</v>
      </c>
      <c r="H84" s="121">
        <v>89663107</v>
      </c>
      <c r="I84" s="69">
        <v>0.65150996444002218</v>
      </c>
      <c r="J84" s="121">
        <v>47960432</v>
      </c>
      <c r="K84" s="69">
        <v>0.34849003555997787</v>
      </c>
      <c r="L84" s="121">
        <f>L82+L75+L54+L47+L55+L83</f>
        <v>137123539</v>
      </c>
      <c r="M84" s="70">
        <f>IF(ISBLANK(L84),"  ",IF(L84&gt;0,L84/L84,IF(L84&gt;0,1,0)))</f>
        <v>1</v>
      </c>
    </row>
    <row r="85" spans="1:13" ht="15" thickTop="1" x14ac:dyDescent="0.2"/>
    <row r="86" spans="1:13" ht="16.5" customHeight="1" x14ac:dyDescent="0.2">
      <c r="A86" s="2" t="s">
        <v>4</v>
      </c>
    </row>
    <row r="87" spans="1:13" x14ac:dyDescent="0.2">
      <c r="A87" s="2" t="s">
        <v>70</v>
      </c>
    </row>
  </sheetData>
  <hyperlinks>
    <hyperlink ref="O2" location="Home!A1" tooltip="Home" display="Home" xr:uid="{00000000-0004-0000-11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O87"/>
  <sheetViews>
    <sheetView zoomScale="75" zoomScaleNormal="75" workbookViewId="0">
      <pane xSplit="1" ySplit="10" topLeftCell="B11" activePane="bottomRight" state="frozen"/>
      <selection activeCell="G37" sqref="G37"/>
      <selection pane="topRight" activeCell="G37" sqref="G37"/>
      <selection pane="bottomLeft" activeCell="G37" sqref="G37"/>
      <selection pane="bottomRight" activeCell="G37" sqref="G37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tr">
        <f>[2]Revenue!B2</f>
        <v>Southeastern Louisiana University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190</v>
      </c>
      <c r="C6" s="11"/>
      <c r="D6" s="12"/>
      <c r="E6" s="11"/>
      <c r="F6" s="12"/>
      <c r="G6" s="13"/>
      <c r="H6" s="10" t="s">
        <v>191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v>38074783</v>
      </c>
      <c r="C13" s="35">
        <v>1</v>
      </c>
      <c r="D13" s="122">
        <v>0</v>
      </c>
      <c r="E13" s="36">
        <v>0</v>
      </c>
      <c r="F13" s="130">
        <f>D13+B13</f>
        <v>38074783</v>
      </c>
      <c r="G13" s="37">
        <f>IF(ISBLANK(F13),"  ",IF(F84&gt;0,F13/F84,IF(F13&gt;0,1,0)))</f>
        <v>0.1636190687484935</v>
      </c>
      <c r="H13" s="112">
        <v>36102421</v>
      </c>
      <c r="I13" s="35">
        <v>1</v>
      </c>
      <c r="J13" s="122">
        <v>0</v>
      </c>
      <c r="K13" s="36">
        <v>0</v>
      </c>
      <c r="L13" s="130">
        <f t="shared" ref="L13:L34" si="0">J13+H13</f>
        <v>36102421</v>
      </c>
      <c r="M13" s="38">
        <f>IF(ISBLANK(L13),"  ",IF(L84&gt;0,L13/L84,IF(L13&gt;0,1,0)))</f>
        <v>0.15654667915429354</v>
      </c>
    </row>
    <row r="14" spans="1:15" ht="15" customHeight="1" x14ac:dyDescent="0.2">
      <c r="A14" s="7" t="s">
        <v>13</v>
      </c>
      <c r="B14" s="142">
        <v>0</v>
      </c>
      <c r="C14" s="35">
        <v>0</v>
      </c>
      <c r="D14" s="127">
        <v>0</v>
      </c>
      <c r="E14" s="36">
        <v>0</v>
      </c>
      <c r="F14" s="131">
        <f>D14+B14</f>
        <v>0</v>
      </c>
      <c r="G14" s="41">
        <f>IF(ISBLANK(F14),"  ",IF(F84&gt;0,F14/F84,IF(F14&gt;0,1,0)))</f>
        <v>0</v>
      </c>
      <c r="H14" s="142">
        <v>0</v>
      </c>
      <c r="I14" s="35">
        <v>0</v>
      </c>
      <c r="J14" s="127">
        <v>0</v>
      </c>
      <c r="K14" s="36">
        <v>0</v>
      </c>
      <c r="L14" s="131">
        <f t="shared" si="0"/>
        <v>0</v>
      </c>
      <c r="M14" s="41">
        <f>IF(ISBLANK(L14),"  ",IF(L84&gt;0,L14/L84,IF(L14&gt;0,1,0)))</f>
        <v>0</v>
      </c>
    </row>
    <row r="15" spans="1:15" ht="15" customHeight="1" x14ac:dyDescent="0.2">
      <c r="A15" s="169" t="s">
        <v>14</v>
      </c>
      <c r="B15" s="116">
        <v>2044525</v>
      </c>
      <c r="C15" s="109">
        <v>1</v>
      </c>
      <c r="D15" s="124">
        <v>0</v>
      </c>
      <c r="E15" s="43">
        <v>0</v>
      </c>
      <c r="F15" s="132">
        <f>D15+B15</f>
        <v>2044525</v>
      </c>
      <c r="G15" s="44">
        <f>IF(ISBLANK(F15),"  ",IF(F84&gt;0,F15/F84,IF(F15&gt;0,1,0)))</f>
        <v>8.7859535938264888E-3</v>
      </c>
      <c r="H15" s="116">
        <v>2501752</v>
      </c>
      <c r="I15" s="42">
        <v>1</v>
      </c>
      <c r="J15" s="124">
        <v>0</v>
      </c>
      <c r="K15" s="43">
        <v>0</v>
      </c>
      <c r="L15" s="132">
        <f t="shared" si="0"/>
        <v>2501752</v>
      </c>
      <c r="M15" s="44">
        <f>IF(ISBLANK(L15),"  ",IF(L84&gt;0,L15/L84,IF(L15&gt;0,1,0)))</f>
        <v>1.084805275711599E-2</v>
      </c>
    </row>
    <row r="16" spans="1:15" ht="15" customHeight="1" x14ac:dyDescent="0.2">
      <c r="A16" s="170" t="s">
        <v>15</v>
      </c>
      <c r="B16" s="142">
        <v>2044525</v>
      </c>
      <c r="C16" s="35">
        <v>1</v>
      </c>
      <c r="D16" s="127">
        <v>0</v>
      </c>
      <c r="E16" s="36">
        <v>0</v>
      </c>
      <c r="F16" s="132">
        <f t="shared" ref="F16:F46" si="1">D16+B16</f>
        <v>2044525</v>
      </c>
      <c r="G16" s="37">
        <f>IF(ISBLANK(F16),"  ",IF(F84&gt;0,F16/F84,IF(F16&gt;0,1,0)))</f>
        <v>8.7859535938264888E-3</v>
      </c>
      <c r="H16" s="142">
        <v>0</v>
      </c>
      <c r="I16" s="35">
        <v>1</v>
      </c>
      <c r="J16" s="127">
        <v>0</v>
      </c>
      <c r="K16" s="36">
        <v>0</v>
      </c>
      <c r="L16" s="132">
        <f t="shared" si="0"/>
        <v>0</v>
      </c>
      <c r="M16" s="37">
        <f>IF(ISBLANK(L16),"  ",IF(L84&gt;0,L16/L84,IF(L16&gt;0,1,0)))</f>
        <v>0</v>
      </c>
    </row>
    <row r="17" spans="1:13" ht="15" customHeight="1" x14ac:dyDescent="0.2">
      <c r="A17" s="171" t="s">
        <v>16</v>
      </c>
      <c r="B17" s="114">
        <v>0</v>
      </c>
      <c r="C17" s="35">
        <v>0</v>
      </c>
      <c r="D17" s="124">
        <v>0</v>
      </c>
      <c r="E17" s="36">
        <v>0</v>
      </c>
      <c r="F17" s="133">
        <f t="shared" si="1"/>
        <v>0</v>
      </c>
      <c r="G17" s="41">
        <f>IF(ISBLANK(F17),"  ",IF(F84&gt;0,F17/F84,IF(F17&gt;0,1,0)))</f>
        <v>0</v>
      </c>
      <c r="H17" s="142">
        <v>2001752</v>
      </c>
      <c r="I17" s="35">
        <v>0</v>
      </c>
      <c r="J17" s="124">
        <v>0</v>
      </c>
      <c r="K17" s="36">
        <v>0</v>
      </c>
      <c r="L17" s="133">
        <f t="shared" si="0"/>
        <v>2001752</v>
      </c>
      <c r="M17" s="41">
        <f>IF(ISBLANK(L17),"  ",IF(L84&gt;0,L17/L84,IF(L17&gt;0,1,0)))</f>
        <v>8.679961603972915E-3</v>
      </c>
    </row>
    <row r="18" spans="1:13" ht="15" customHeight="1" x14ac:dyDescent="0.2">
      <c r="A18" s="171" t="s">
        <v>17</v>
      </c>
      <c r="B18" s="114">
        <v>0</v>
      </c>
      <c r="C18" s="35">
        <v>0</v>
      </c>
      <c r="D18" s="124">
        <v>0</v>
      </c>
      <c r="E18" s="36">
        <v>0</v>
      </c>
      <c r="F18" s="133">
        <f t="shared" si="1"/>
        <v>0</v>
      </c>
      <c r="G18" s="41">
        <f>IF(ISBLANK(F18),"  ",IF(F84&gt;0,F18/F84,IF(F18&gt;0,1,0)))</f>
        <v>0</v>
      </c>
      <c r="H18" s="114">
        <v>0</v>
      </c>
      <c r="I18" s="35">
        <v>0</v>
      </c>
      <c r="J18" s="124">
        <v>0</v>
      </c>
      <c r="K18" s="36">
        <v>0</v>
      </c>
      <c r="L18" s="133">
        <f t="shared" si="0"/>
        <v>0</v>
      </c>
      <c r="M18" s="41">
        <f>IF(ISBLANK(L18),"  ",IF(L84&gt;0,L18/L84,IF(L18&gt;0,1,0)))</f>
        <v>0</v>
      </c>
    </row>
    <row r="19" spans="1:13" ht="15" customHeight="1" x14ac:dyDescent="0.2">
      <c r="A19" s="171" t="s">
        <v>18</v>
      </c>
      <c r="B19" s="114">
        <v>0</v>
      </c>
      <c r="C19" s="35">
        <v>0</v>
      </c>
      <c r="D19" s="124">
        <v>0</v>
      </c>
      <c r="E19" s="36">
        <v>0</v>
      </c>
      <c r="F19" s="133">
        <f t="shared" si="1"/>
        <v>0</v>
      </c>
      <c r="G19" s="41">
        <f>IF(ISBLANK(F19),"  ",IF(F84&gt;0,F19/F84,IF(F19&gt;0,1,0)))</f>
        <v>0</v>
      </c>
      <c r="H19" s="114">
        <v>0</v>
      </c>
      <c r="I19" s="35">
        <v>0</v>
      </c>
      <c r="J19" s="124">
        <v>0</v>
      </c>
      <c r="K19" s="36">
        <v>0</v>
      </c>
      <c r="L19" s="133">
        <f t="shared" si="0"/>
        <v>0</v>
      </c>
      <c r="M19" s="41">
        <f>IF(ISBLANK(L19),"  ",IF(L84&gt;0,L19/L84,IF(L19&gt;0,1,0)))</f>
        <v>0</v>
      </c>
    </row>
    <row r="20" spans="1:13" ht="15" customHeight="1" x14ac:dyDescent="0.2">
      <c r="A20" s="171" t="s">
        <v>19</v>
      </c>
      <c r="B20" s="114">
        <v>0</v>
      </c>
      <c r="C20" s="35">
        <v>0</v>
      </c>
      <c r="D20" s="124">
        <v>0</v>
      </c>
      <c r="E20" s="36">
        <v>0</v>
      </c>
      <c r="F20" s="133">
        <f>D20+B20</f>
        <v>0</v>
      </c>
      <c r="G20" s="41">
        <f>IF(ISBLANK(F20),"  ",IF(F84&gt;0,F20/F84,IF(F20&gt;0,1,0)))</f>
        <v>0</v>
      </c>
      <c r="H20" s="114">
        <v>0</v>
      </c>
      <c r="I20" s="35">
        <v>0</v>
      </c>
      <c r="J20" s="124">
        <v>0</v>
      </c>
      <c r="K20" s="36">
        <v>0</v>
      </c>
      <c r="L20" s="133">
        <f t="shared" si="0"/>
        <v>0</v>
      </c>
      <c r="M20" s="41">
        <f>IF(ISBLANK(L20),"  ",IF(L84&gt;0,L20/L84,IF(L20&gt;0,1,0)))</f>
        <v>0</v>
      </c>
    </row>
    <row r="21" spans="1:13" ht="15" customHeight="1" x14ac:dyDescent="0.2">
      <c r="A21" s="171" t="s">
        <v>20</v>
      </c>
      <c r="B21" s="114">
        <v>0</v>
      </c>
      <c r="C21" s="35">
        <v>0</v>
      </c>
      <c r="D21" s="124">
        <v>0</v>
      </c>
      <c r="E21" s="36">
        <v>0</v>
      </c>
      <c r="F21" s="133">
        <f t="shared" si="1"/>
        <v>0</v>
      </c>
      <c r="G21" s="41">
        <f>IF(ISBLANK(F21),"  ",IF(F84&gt;0,F21/F84,IF(F21&gt;0,1,0)))</f>
        <v>0</v>
      </c>
      <c r="H21" s="114">
        <v>0</v>
      </c>
      <c r="I21" s="35">
        <v>0</v>
      </c>
      <c r="J21" s="124">
        <v>0</v>
      </c>
      <c r="K21" s="36">
        <v>0</v>
      </c>
      <c r="L21" s="133">
        <f t="shared" si="0"/>
        <v>0</v>
      </c>
      <c r="M21" s="41">
        <f>IF(ISBLANK(L21),"  ",IF(L84&gt;0,L21/L84,IF(L21&gt;0,1,0)))</f>
        <v>0</v>
      </c>
    </row>
    <row r="22" spans="1:13" ht="15" customHeight="1" x14ac:dyDescent="0.2">
      <c r="A22" s="171" t="s">
        <v>21</v>
      </c>
      <c r="B22" s="114">
        <v>0</v>
      </c>
      <c r="C22" s="35">
        <v>0</v>
      </c>
      <c r="D22" s="124">
        <v>0</v>
      </c>
      <c r="E22" s="36">
        <v>0</v>
      </c>
      <c r="F22" s="133">
        <f t="shared" si="1"/>
        <v>0</v>
      </c>
      <c r="G22" s="41">
        <f>IF(ISBLANK(F22),"  ",IF(F84&gt;0,F22/F84,IF(F22&gt;0,1,0)))</f>
        <v>0</v>
      </c>
      <c r="H22" s="114">
        <v>0</v>
      </c>
      <c r="I22" s="35">
        <v>0</v>
      </c>
      <c r="J22" s="124">
        <v>0</v>
      </c>
      <c r="K22" s="36">
        <v>0</v>
      </c>
      <c r="L22" s="133">
        <f t="shared" si="0"/>
        <v>0</v>
      </c>
      <c r="M22" s="41">
        <f>IF(ISBLANK(L22),"  ",IF(L84&gt;0,L22/L84,IF(L22&gt;0,1,0)))</f>
        <v>0</v>
      </c>
    </row>
    <row r="23" spans="1:13" ht="15" customHeight="1" x14ac:dyDescent="0.2">
      <c r="A23" s="171" t="s">
        <v>22</v>
      </c>
      <c r="B23" s="114">
        <v>0</v>
      </c>
      <c r="C23" s="35">
        <v>0</v>
      </c>
      <c r="D23" s="124">
        <v>0</v>
      </c>
      <c r="E23" s="36">
        <v>0</v>
      </c>
      <c r="F23" s="133">
        <f t="shared" si="1"/>
        <v>0</v>
      </c>
      <c r="G23" s="41">
        <f>IF(ISBLANK(F23),"  ",IF(F84&gt;0,F23/F84,IF(F23&gt;0,1,0)))</f>
        <v>0</v>
      </c>
      <c r="H23" s="114">
        <v>0</v>
      </c>
      <c r="I23" s="35">
        <v>0</v>
      </c>
      <c r="J23" s="124">
        <v>0</v>
      </c>
      <c r="K23" s="36">
        <v>0</v>
      </c>
      <c r="L23" s="133">
        <f t="shared" si="0"/>
        <v>0</v>
      </c>
      <c r="M23" s="41">
        <f>IF(ISBLANK(L23),"  ",IF(L84&gt;0,L23/L84,IF(L23&gt;0,1,0)))</f>
        <v>0</v>
      </c>
    </row>
    <row r="24" spans="1:13" ht="15" customHeight="1" x14ac:dyDescent="0.2">
      <c r="A24" s="171" t="s">
        <v>23</v>
      </c>
      <c r="B24" s="114">
        <v>0</v>
      </c>
      <c r="C24" s="35">
        <v>0</v>
      </c>
      <c r="D24" s="124">
        <v>0</v>
      </c>
      <c r="E24" s="36">
        <v>0</v>
      </c>
      <c r="F24" s="133">
        <f t="shared" si="1"/>
        <v>0</v>
      </c>
      <c r="G24" s="41">
        <f>IF(ISBLANK(F24),"  ",IF(F84&gt;0,F24/F84,IF(F24&gt;0,1,0)))</f>
        <v>0</v>
      </c>
      <c r="H24" s="114">
        <v>0</v>
      </c>
      <c r="I24" s="35">
        <v>0</v>
      </c>
      <c r="J24" s="124">
        <v>0</v>
      </c>
      <c r="K24" s="36">
        <v>0</v>
      </c>
      <c r="L24" s="133">
        <f t="shared" si="0"/>
        <v>0</v>
      </c>
      <c r="M24" s="41">
        <f>IF(ISBLANK(L24),"  ",IF(L84&gt;0,L24/L84,IF(L24&gt;0,1,0)))</f>
        <v>0</v>
      </c>
    </row>
    <row r="25" spans="1:13" ht="15" customHeight="1" x14ac:dyDescent="0.2">
      <c r="A25" s="171" t="s">
        <v>24</v>
      </c>
      <c r="B25" s="114">
        <v>0</v>
      </c>
      <c r="C25" s="35">
        <v>0</v>
      </c>
      <c r="D25" s="124">
        <v>0</v>
      </c>
      <c r="E25" s="36">
        <v>0</v>
      </c>
      <c r="F25" s="133">
        <f t="shared" si="1"/>
        <v>0</v>
      </c>
      <c r="G25" s="41">
        <f>IF(ISBLANK(F25),"  ",IF(F84&gt;0,F25/F84,IF(F25&gt;0,1,0)))</f>
        <v>0</v>
      </c>
      <c r="H25" s="114">
        <v>0</v>
      </c>
      <c r="I25" s="35">
        <v>0</v>
      </c>
      <c r="J25" s="124">
        <v>0</v>
      </c>
      <c r="K25" s="36">
        <v>0</v>
      </c>
      <c r="L25" s="133">
        <f t="shared" si="0"/>
        <v>0</v>
      </c>
      <c r="M25" s="41">
        <f>IF(ISBLANK(L25),"  ",IF(L84&gt;0,L25/L84,IF(L25&gt;0,1,0)))</f>
        <v>0</v>
      </c>
    </row>
    <row r="26" spans="1:13" ht="15" customHeight="1" x14ac:dyDescent="0.2">
      <c r="A26" s="171" t="s">
        <v>25</v>
      </c>
      <c r="B26" s="114">
        <v>0</v>
      </c>
      <c r="C26" s="35">
        <v>0</v>
      </c>
      <c r="D26" s="124">
        <v>0</v>
      </c>
      <c r="E26" s="36">
        <v>0</v>
      </c>
      <c r="F26" s="133">
        <f t="shared" si="1"/>
        <v>0</v>
      </c>
      <c r="G26" s="41">
        <f>IF(ISBLANK(F26),"  ",IF(F84&gt;0,F26/F84,IF(F26&gt;0,1,0)))</f>
        <v>0</v>
      </c>
      <c r="H26" s="114">
        <v>0</v>
      </c>
      <c r="I26" s="35">
        <v>0</v>
      </c>
      <c r="J26" s="124">
        <v>0</v>
      </c>
      <c r="K26" s="36">
        <v>0</v>
      </c>
      <c r="L26" s="133">
        <f t="shared" si="0"/>
        <v>0</v>
      </c>
      <c r="M26" s="41">
        <f>IF(ISBLANK(L26),"  ",IF(L84&gt;0,L26/L84,IF(L26&gt;0,1,0)))</f>
        <v>0</v>
      </c>
    </row>
    <row r="27" spans="1:13" ht="15" customHeight="1" x14ac:dyDescent="0.2">
      <c r="A27" s="171" t="s">
        <v>26</v>
      </c>
      <c r="B27" s="114">
        <v>0</v>
      </c>
      <c r="C27" s="35">
        <v>0</v>
      </c>
      <c r="D27" s="124">
        <v>0</v>
      </c>
      <c r="E27" s="36">
        <v>0</v>
      </c>
      <c r="F27" s="133">
        <f t="shared" si="1"/>
        <v>0</v>
      </c>
      <c r="G27" s="41">
        <f>IF(ISBLANK(F27),"  ",IF(F84&gt;0,F27/F84,IF(F27&gt;0,1,0)))</f>
        <v>0</v>
      </c>
      <c r="H27" s="114">
        <v>0</v>
      </c>
      <c r="I27" s="35">
        <v>0</v>
      </c>
      <c r="J27" s="124">
        <v>0</v>
      </c>
      <c r="K27" s="36">
        <v>0</v>
      </c>
      <c r="L27" s="133">
        <f t="shared" si="0"/>
        <v>0</v>
      </c>
      <c r="M27" s="41">
        <f>IF(ISBLANK(L27),"  ",IF(L84&gt;0,L27/L84,IF(L27&gt;0,1,0)))</f>
        <v>0</v>
      </c>
    </row>
    <row r="28" spans="1:13" ht="15" customHeight="1" x14ac:dyDescent="0.2">
      <c r="A28" s="172" t="s">
        <v>27</v>
      </c>
      <c r="B28" s="114">
        <v>0</v>
      </c>
      <c r="C28" s="35">
        <v>0</v>
      </c>
      <c r="D28" s="124">
        <v>0</v>
      </c>
      <c r="E28" s="36">
        <v>0</v>
      </c>
      <c r="F28" s="133">
        <f t="shared" si="1"/>
        <v>0</v>
      </c>
      <c r="G28" s="41">
        <f>IF(ISBLANK(F28),"  ",IF(F84&gt;0,F28/F84,IF(F28&gt;0,1,0)))</f>
        <v>0</v>
      </c>
      <c r="H28" s="114">
        <v>0</v>
      </c>
      <c r="I28" s="35">
        <v>0</v>
      </c>
      <c r="J28" s="124">
        <v>0</v>
      </c>
      <c r="K28" s="36">
        <v>0</v>
      </c>
      <c r="L28" s="133">
        <f t="shared" si="0"/>
        <v>0</v>
      </c>
      <c r="M28" s="41">
        <f>IF(ISBLANK(L28),"  ",IF(L84&gt;0,L28/L84,IF(L28&gt;0,1,0)))</f>
        <v>0</v>
      </c>
    </row>
    <row r="29" spans="1:13" ht="15" customHeight="1" x14ac:dyDescent="0.2">
      <c r="A29" s="172" t="s">
        <v>28</v>
      </c>
      <c r="B29" s="114">
        <v>0</v>
      </c>
      <c r="C29" s="35">
        <v>0</v>
      </c>
      <c r="D29" s="124">
        <v>0</v>
      </c>
      <c r="E29" s="36">
        <v>0</v>
      </c>
      <c r="F29" s="133">
        <f t="shared" si="1"/>
        <v>0</v>
      </c>
      <c r="G29" s="41">
        <f>IF(ISBLANK(F29),"  ",IF(F84&gt;0,F29/F84,IF(F29&gt;0,1,0)))</f>
        <v>0</v>
      </c>
      <c r="H29" s="114">
        <v>0</v>
      </c>
      <c r="I29" s="35">
        <v>0</v>
      </c>
      <c r="J29" s="124">
        <v>0</v>
      </c>
      <c r="K29" s="36">
        <v>0</v>
      </c>
      <c r="L29" s="133">
        <f t="shared" si="0"/>
        <v>0</v>
      </c>
      <c r="M29" s="41">
        <f>IF(ISBLANK(L29),"  ",IF(L84&gt;0,L29/L84,IF(L29&gt;0,1,0)))</f>
        <v>0</v>
      </c>
    </row>
    <row r="30" spans="1:13" ht="15" customHeight="1" x14ac:dyDescent="0.2">
      <c r="A30" s="172" t="s">
        <v>71</v>
      </c>
      <c r="B30" s="114">
        <v>0</v>
      </c>
      <c r="C30" s="35">
        <v>0</v>
      </c>
      <c r="D30" s="124">
        <v>0</v>
      </c>
      <c r="E30" s="36">
        <v>0</v>
      </c>
      <c r="F30" s="133">
        <f t="shared" si="1"/>
        <v>0</v>
      </c>
      <c r="G30" s="41">
        <f>IF(ISBLANK(F30),"  ",IF(F84&gt;0,F30/F84,IF(F30&gt;0,1,0)))</f>
        <v>0</v>
      </c>
      <c r="H30" s="114">
        <v>0</v>
      </c>
      <c r="I30" s="35">
        <v>0</v>
      </c>
      <c r="J30" s="124">
        <v>0</v>
      </c>
      <c r="K30" s="36">
        <v>0</v>
      </c>
      <c r="L30" s="133">
        <f t="shared" si="0"/>
        <v>0</v>
      </c>
      <c r="M30" s="41">
        <f>IF(ISBLANK(L30),"  ",IF(L84&gt;0,L30/L84,IF(L30&gt;0,1,0)))</f>
        <v>0</v>
      </c>
    </row>
    <row r="31" spans="1:13" ht="15" customHeight="1" x14ac:dyDescent="0.2">
      <c r="A31" s="172" t="s">
        <v>182</v>
      </c>
      <c r="B31" s="114">
        <v>0</v>
      </c>
      <c r="C31" s="35">
        <v>0</v>
      </c>
      <c r="D31" s="124">
        <v>0</v>
      </c>
      <c r="E31" s="36">
        <v>0</v>
      </c>
      <c r="F31" s="133">
        <f t="shared" si="1"/>
        <v>0</v>
      </c>
      <c r="G31" s="41">
        <f>IF(ISBLANK(F31),"  ",IF(F84&gt;0,F31/F84,IF(F31&gt;0,1,0)))</f>
        <v>0</v>
      </c>
      <c r="H31" s="114">
        <v>0</v>
      </c>
      <c r="I31" s="35">
        <v>0</v>
      </c>
      <c r="J31" s="124">
        <v>0</v>
      </c>
      <c r="K31" s="36">
        <v>0</v>
      </c>
      <c r="L31" s="133">
        <f t="shared" si="0"/>
        <v>0</v>
      </c>
      <c r="M31" s="41">
        <f>IF(ISBLANK(L31),"  ",IF(L84&gt;0,L31/L84,IF(L31&gt;0,1,0)))</f>
        <v>0</v>
      </c>
    </row>
    <row r="32" spans="1:13" ht="15" customHeight="1" x14ac:dyDescent="0.2">
      <c r="A32" s="173" t="s">
        <v>183</v>
      </c>
      <c r="B32" s="114">
        <v>0</v>
      </c>
      <c r="C32" s="35">
        <v>0</v>
      </c>
      <c r="D32" s="124">
        <v>0</v>
      </c>
      <c r="E32" s="36">
        <v>0</v>
      </c>
      <c r="F32" s="133">
        <f t="shared" si="1"/>
        <v>0</v>
      </c>
      <c r="G32" s="41">
        <f>IF(ISBLANK(F32),"  ",IF(F84&gt;0,F32/F84,IF(F32&gt;0,1,0)))</f>
        <v>0</v>
      </c>
      <c r="H32" s="114">
        <v>0</v>
      </c>
      <c r="I32" s="35">
        <v>0</v>
      </c>
      <c r="J32" s="124">
        <v>0</v>
      </c>
      <c r="K32" s="36">
        <v>0</v>
      </c>
      <c r="L32" s="133">
        <f t="shared" si="0"/>
        <v>0</v>
      </c>
      <c r="M32" s="41">
        <f>IF(ISBLANK(L32),"  ",IF(L84&gt;0,L32/L84,IF(L32&gt;0,1,0)))</f>
        <v>0</v>
      </c>
    </row>
    <row r="33" spans="1:13" ht="15" customHeight="1" x14ac:dyDescent="0.2">
      <c r="A33" s="172" t="s">
        <v>175</v>
      </c>
      <c r="B33" s="114">
        <v>0</v>
      </c>
      <c r="C33" s="35">
        <v>0</v>
      </c>
      <c r="D33" s="124">
        <v>0</v>
      </c>
      <c r="E33" s="36">
        <v>0</v>
      </c>
      <c r="F33" s="133">
        <f t="shared" si="1"/>
        <v>0</v>
      </c>
      <c r="G33" s="41">
        <f>IF(ISBLANK(F33),"  ",IF(F84&gt;0,F33/F84,IF(F33&gt;0,1,0)))</f>
        <v>0</v>
      </c>
      <c r="H33" s="114">
        <v>0</v>
      </c>
      <c r="I33" s="35">
        <v>0</v>
      </c>
      <c r="J33" s="124">
        <v>0</v>
      </c>
      <c r="K33" s="36">
        <v>0</v>
      </c>
      <c r="L33" s="133">
        <f t="shared" si="0"/>
        <v>0</v>
      </c>
      <c r="M33" s="41">
        <f>IF(ISBLANK(L33),"  ",IF(L84&gt;0,L33/L84,IF(L33&gt;0,1,0)))</f>
        <v>0</v>
      </c>
    </row>
    <row r="34" spans="1:13" ht="15" customHeight="1" x14ac:dyDescent="0.2">
      <c r="A34" s="171" t="s">
        <v>184</v>
      </c>
      <c r="B34" s="114">
        <v>0</v>
      </c>
      <c r="C34" s="35">
        <v>0</v>
      </c>
      <c r="D34" s="124">
        <v>0</v>
      </c>
      <c r="E34" s="36">
        <v>0</v>
      </c>
      <c r="F34" s="133">
        <f t="shared" si="1"/>
        <v>0</v>
      </c>
      <c r="G34" s="41">
        <f>IF(ISBLANK(F34),"  ",IF(F84&gt;0,F34/F84,IF(F34&gt;0,1,0)))</f>
        <v>0</v>
      </c>
      <c r="H34" s="114">
        <v>0</v>
      </c>
      <c r="I34" s="35">
        <v>0</v>
      </c>
      <c r="J34" s="124">
        <v>0</v>
      </c>
      <c r="K34" s="36">
        <v>0</v>
      </c>
      <c r="L34" s="133">
        <f t="shared" si="0"/>
        <v>0</v>
      </c>
      <c r="M34" s="41">
        <f>IF(ISBLANK(L34),"  ",IF(L84&gt;0,L34/L84,IF(L34&gt;0,1,0)))</f>
        <v>0</v>
      </c>
    </row>
    <row r="35" spans="1:13" ht="15" customHeight="1" x14ac:dyDescent="0.2">
      <c r="A35" s="171" t="s">
        <v>185</v>
      </c>
      <c r="B35" s="114">
        <v>0</v>
      </c>
      <c r="C35" s="35">
        <v>0</v>
      </c>
      <c r="D35" s="124">
        <v>0</v>
      </c>
      <c r="E35" s="36">
        <v>0</v>
      </c>
      <c r="F35" s="133">
        <f t="shared" ref="F35" si="2">D35+B35</f>
        <v>0</v>
      </c>
      <c r="G35" s="41">
        <f>IF(ISBLANK(F35),"  ",IF(F85&gt;0,F35/F85,IF(F35&gt;0,1,0)))</f>
        <v>0</v>
      </c>
      <c r="H35" s="114">
        <v>0</v>
      </c>
      <c r="I35" s="35">
        <v>0</v>
      </c>
      <c r="J35" s="124">
        <v>0</v>
      </c>
      <c r="K35" s="36">
        <v>0</v>
      </c>
      <c r="L35" s="133">
        <f t="shared" ref="L35" si="3">J35+H35</f>
        <v>0</v>
      </c>
      <c r="M35" s="41">
        <f>IF(ISBLANK(L35),"  ",IF(L85&gt;0,L35/L85,IF(L35&gt;0,1,0)))</f>
        <v>0</v>
      </c>
    </row>
    <row r="36" spans="1:13" ht="15" customHeight="1" x14ac:dyDescent="0.2">
      <c r="A36" s="218" t="s">
        <v>193</v>
      </c>
      <c r="B36" s="114">
        <v>0</v>
      </c>
      <c r="C36" s="35">
        <v>0</v>
      </c>
      <c r="D36" s="124">
        <v>0</v>
      </c>
      <c r="E36" s="36">
        <v>0</v>
      </c>
      <c r="F36" s="133">
        <f t="shared" ref="F36:F37" si="4">D36+B36</f>
        <v>0</v>
      </c>
      <c r="G36" s="41">
        <f t="shared" ref="G36:G37" si="5">IF(ISBLANK(F36),"  ",IF(F86&gt;0,F36/F86,IF(F36&gt;0,1,0)))</f>
        <v>0</v>
      </c>
      <c r="H36" s="114">
        <v>0</v>
      </c>
      <c r="I36" s="35">
        <v>0</v>
      </c>
      <c r="J36" s="124">
        <v>0</v>
      </c>
      <c r="K36" s="36">
        <v>0</v>
      </c>
      <c r="L36" s="133">
        <f t="shared" ref="L36:L37" si="6">J36+H36</f>
        <v>0</v>
      </c>
      <c r="M36" s="41">
        <f t="shared" ref="M36:M37" si="7">IF(ISBLANK(L36),"  ",IF(L86&gt;0,L36/L86,IF(L36&gt;0,1,0)))</f>
        <v>0</v>
      </c>
    </row>
    <row r="37" spans="1:13" ht="15" customHeight="1" x14ac:dyDescent="0.2">
      <c r="A37" s="218" t="s">
        <v>194</v>
      </c>
      <c r="B37" s="114">
        <v>0</v>
      </c>
      <c r="C37" s="35">
        <v>0</v>
      </c>
      <c r="D37" s="124">
        <v>0</v>
      </c>
      <c r="E37" s="36">
        <v>0</v>
      </c>
      <c r="F37" s="133">
        <f t="shared" si="4"/>
        <v>0</v>
      </c>
      <c r="G37" s="41">
        <f t="shared" si="5"/>
        <v>0</v>
      </c>
      <c r="H37" s="114">
        <v>0</v>
      </c>
      <c r="I37" s="35">
        <v>0</v>
      </c>
      <c r="J37" s="124">
        <v>0</v>
      </c>
      <c r="K37" s="36">
        <v>0</v>
      </c>
      <c r="L37" s="133">
        <f t="shared" si="6"/>
        <v>0</v>
      </c>
      <c r="M37" s="41">
        <f t="shared" si="7"/>
        <v>0</v>
      </c>
    </row>
    <row r="38" spans="1:13" ht="15" customHeight="1" x14ac:dyDescent="0.2">
      <c r="A38" s="171" t="s">
        <v>187</v>
      </c>
      <c r="B38" s="114">
        <v>0</v>
      </c>
      <c r="C38" s="35">
        <v>0</v>
      </c>
      <c r="D38" s="124">
        <v>0</v>
      </c>
      <c r="E38" s="36">
        <v>0</v>
      </c>
      <c r="F38" s="133">
        <f t="shared" ref="F38:F41" si="8">D38+B38</f>
        <v>0</v>
      </c>
      <c r="G38" s="41">
        <f>IF(ISBLANK(F38),"  ",IF(F86&gt;0,F38/F86,IF(F38&gt;0,1,0)))</f>
        <v>0</v>
      </c>
      <c r="H38" s="114">
        <v>0</v>
      </c>
      <c r="I38" s="35">
        <v>0</v>
      </c>
      <c r="J38" s="124">
        <v>0</v>
      </c>
      <c r="K38" s="36">
        <v>0</v>
      </c>
      <c r="L38" s="133">
        <f t="shared" ref="L38" si="9">J38+H38</f>
        <v>0</v>
      </c>
      <c r="M38" s="41">
        <f>IF(ISBLANK(L38),"  ",IF(L86&gt;0,L38/L86,IF(L38&gt;0,1,0)))</f>
        <v>0</v>
      </c>
    </row>
    <row r="39" spans="1:13" ht="15" customHeight="1" x14ac:dyDescent="0.2">
      <c r="A39" s="171" t="s">
        <v>192</v>
      </c>
      <c r="B39" s="114">
        <v>0</v>
      </c>
      <c r="C39" s="35">
        <v>0</v>
      </c>
      <c r="D39" s="124">
        <v>0</v>
      </c>
      <c r="E39" s="36">
        <v>0</v>
      </c>
      <c r="F39" s="133">
        <f t="shared" ref="F39" si="10">D39+B39</f>
        <v>0</v>
      </c>
      <c r="G39" s="41">
        <f>IF(ISBLANK(F39),"  ",IF(F87&gt;0,F39/F87,IF(F39&gt;0,1,0)))</f>
        <v>0</v>
      </c>
      <c r="H39" s="114">
        <v>500000</v>
      </c>
      <c r="I39" s="35">
        <v>1</v>
      </c>
      <c r="J39" s="124">
        <v>0</v>
      </c>
      <c r="K39" s="36">
        <v>0</v>
      </c>
      <c r="L39" s="133">
        <f t="shared" ref="L39" si="11">J39+H39</f>
        <v>500000</v>
      </c>
      <c r="M39" s="41">
        <f>IF(ISBLANK(L39),"  ",IF(L87&gt;0,L39/L87,IF(L39&gt;0,1,0)))</f>
        <v>1</v>
      </c>
    </row>
    <row r="40" spans="1:13" ht="15" customHeight="1" x14ac:dyDescent="0.2">
      <c r="A40" s="171" t="s">
        <v>188</v>
      </c>
      <c r="B40" s="114">
        <v>0</v>
      </c>
      <c r="C40" s="35">
        <v>0</v>
      </c>
      <c r="D40" s="124">
        <v>0</v>
      </c>
      <c r="E40" s="36">
        <v>0</v>
      </c>
      <c r="F40" s="133">
        <f t="shared" si="8"/>
        <v>0</v>
      </c>
      <c r="G40" s="41">
        <f t="shared" ref="G40:G41" si="12">IF(ISBLANK(F40),"  ",IF(F87&gt;0,F40/F87,IF(F40&gt;0,1,0)))</f>
        <v>0</v>
      </c>
      <c r="H40" s="114">
        <v>0</v>
      </c>
      <c r="I40" s="35">
        <v>0</v>
      </c>
      <c r="J40" s="124">
        <v>0</v>
      </c>
      <c r="K40" s="36">
        <v>0</v>
      </c>
      <c r="L40" s="133">
        <f t="shared" ref="L40:L41" si="13">J40+H40</f>
        <v>0</v>
      </c>
      <c r="M40" s="41">
        <f t="shared" ref="M40:M41" si="14">IF(ISBLANK(L40),"  ",IF(L87&gt;0,L40/L87,IF(L40&gt;0,1,0)))</f>
        <v>0</v>
      </c>
    </row>
    <row r="41" spans="1:13" ht="15" customHeight="1" x14ac:dyDescent="0.2">
      <c r="A41" s="171" t="s">
        <v>189</v>
      </c>
      <c r="B41" s="114">
        <v>0</v>
      </c>
      <c r="C41" s="35">
        <v>0</v>
      </c>
      <c r="D41" s="124">
        <v>0</v>
      </c>
      <c r="E41" s="36">
        <v>0</v>
      </c>
      <c r="F41" s="133">
        <f t="shared" si="8"/>
        <v>0</v>
      </c>
      <c r="G41" s="41">
        <f t="shared" si="12"/>
        <v>0</v>
      </c>
      <c r="H41" s="114">
        <v>0</v>
      </c>
      <c r="I41" s="35">
        <v>0</v>
      </c>
      <c r="J41" s="124">
        <v>0</v>
      </c>
      <c r="K41" s="36">
        <v>0</v>
      </c>
      <c r="L41" s="133">
        <f t="shared" si="13"/>
        <v>0</v>
      </c>
      <c r="M41" s="41">
        <f t="shared" si="14"/>
        <v>0</v>
      </c>
    </row>
    <row r="42" spans="1:13" ht="15" customHeight="1" x14ac:dyDescent="0.25">
      <c r="A42" s="47" t="s">
        <v>29</v>
      </c>
      <c r="B42" s="143"/>
      <c r="C42" s="164" t="s">
        <v>4</v>
      </c>
      <c r="D42" s="124"/>
      <c r="E42" s="162"/>
      <c r="F42" s="133"/>
      <c r="G42" s="50" t="s">
        <v>4</v>
      </c>
      <c r="H42" s="143" t="s">
        <v>4</v>
      </c>
      <c r="I42" s="164" t="s">
        <v>4</v>
      </c>
      <c r="J42" s="124"/>
      <c r="K42" s="162" t="s">
        <v>4</v>
      </c>
      <c r="L42" s="133"/>
      <c r="M42" s="50" t="s">
        <v>4</v>
      </c>
    </row>
    <row r="43" spans="1:13" ht="15" customHeight="1" x14ac:dyDescent="0.2">
      <c r="A43" s="45" t="s">
        <v>30</v>
      </c>
      <c r="B43" s="142">
        <v>0</v>
      </c>
      <c r="C43" s="35">
        <v>0</v>
      </c>
      <c r="D43" s="127">
        <v>0</v>
      </c>
      <c r="E43" s="36">
        <v>0</v>
      </c>
      <c r="F43" s="132">
        <f t="shared" si="1"/>
        <v>0</v>
      </c>
      <c r="G43" s="37">
        <f>IF(ISBLANK(F43),"  ",IF(F84&gt;0,F43/F84,IF(F43&gt;0,1,0)))</f>
        <v>0</v>
      </c>
      <c r="H43" s="142">
        <v>0</v>
      </c>
      <c r="I43" s="35">
        <v>0</v>
      </c>
      <c r="J43" s="127">
        <v>0</v>
      </c>
      <c r="K43" s="36">
        <v>0</v>
      </c>
      <c r="L43" s="132">
        <f>J43+H43</f>
        <v>0</v>
      </c>
      <c r="M43" s="37">
        <f>IF(ISBLANK(L43),"  ",IF(L84&gt;0,L43/L84,IF(L43&gt;0,1,0)))</f>
        <v>0</v>
      </c>
    </row>
    <row r="44" spans="1:13" ht="15" customHeight="1" x14ac:dyDescent="0.25">
      <c r="A44" s="47" t="s">
        <v>31</v>
      </c>
      <c r="B44" s="143"/>
      <c r="C44" s="164" t="s">
        <v>4</v>
      </c>
      <c r="D44" s="124"/>
      <c r="E44" s="162"/>
      <c r="F44" s="133"/>
      <c r="G44" s="50" t="s">
        <v>4</v>
      </c>
      <c r="H44" s="143"/>
      <c r="I44" s="164" t="s">
        <v>4</v>
      </c>
      <c r="J44" s="124"/>
      <c r="K44" s="162" t="s">
        <v>4</v>
      </c>
      <c r="L44" s="133"/>
      <c r="M44" s="50" t="s">
        <v>4</v>
      </c>
    </row>
    <row r="45" spans="1:13" ht="15" customHeight="1" x14ac:dyDescent="0.2">
      <c r="A45" s="45" t="s">
        <v>30</v>
      </c>
      <c r="B45" s="142">
        <v>0</v>
      </c>
      <c r="C45" s="35">
        <v>0</v>
      </c>
      <c r="D45" s="127">
        <v>0</v>
      </c>
      <c r="E45" s="36">
        <v>0</v>
      </c>
      <c r="F45" s="132">
        <f t="shared" si="1"/>
        <v>0</v>
      </c>
      <c r="G45" s="37">
        <f>IF(ISBLANK(F45),"  ",IF(F84&gt;0,F45/F84,IF(F45&gt;0,1,0)))</f>
        <v>0</v>
      </c>
      <c r="H45" s="142">
        <v>0</v>
      </c>
      <c r="I45" s="35">
        <v>0</v>
      </c>
      <c r="J45" s="127">
        <v>0</v>
      </c>
      <c r="K45" s="36">
        <v>0</v>
      </c>
      <c r="L45" s="132">
        <f>J45+H45</f>
        <v>0</v>
      </c>
      <c r="M45" s="37">
        <f>IF(ISBLANK(L45),"  ",IF(L84&gt;0,L45/L84,IF(L45&gt;0,1,0)))</f>
        <v>0</v>
      </c>
    </row>
    <row r="46" spans="1:13" ht="15" customHeight="1" x14ac:dyDescent="0.2">
      <c r="A46" s="46" t="s">
        <v>101</v>
      </c>
      <c r="B46" s="114"/>
      <c r="C46" s="35" t="s">
        <v>10</v>
      </c>
      <c r="D46" s="124"/>
      <c r="E46" s="36"/>
      <c r="F46" s="133">
        <f t="shared" si="1"/>
        <v>0</v>
      </c>
      <c r="G46" s="41">
        <f>IF(ISBLANK(F46),"  ",IF(F84&gt;0,F46/F84,IF(F46&gt;0,1,0)))</f>
        <v>0</v>
      </c>
      <c r="H46" s="114"/>
      <c r="I46" s="35" t="s">
        <v>10</v>
      </c>
      <c r="J46" s="124"/>
      <c r="K46" s="36" t="s">
        <v>10</v>
      </c>
      <c r="L46" s="133">
        <f>J46+H46</f>
        <v>0</v>
      </c>
      <c r="M46" s="41">
        <f>IF(ISBLANK(L46),"  ",IF(L84&gt;0,L46/L84,IF(L46&gt;0,1,0)))</f>
        <v>0</v>
      </c>
    </row>
    <row r="47" spans="1:13" s="55" customFormat="1" ht="15" customHeight="1" x14ac:dyDescent="0.25">
      <c r="A47" s="47" t="s">
        <v>33</v>
      </c>
      <c r="B47" s="115">
        <v>40119308</v>
      </c>
      <c r="C47" s="111">
        <v>1</v>
      </c>
      <c r="D47" s="128">
        <v>0</v>
      </c>
      <c r="E47" s="52">
        <v>0</v>
      </c>
      <c r="F47" s="115">
        <f>F46+F45+F43+F34+F29+F28+F26+F27+F25+F24+F23+F22+F21+F20+F19+F18+F17+F16+F14+F13+F30+F31+F32+F33</f>
        <v>40119308</v>
      </c>
      <c r="G47" s="53">
        <f>IF(ISBLANK(F47),"  ",IF(F84&gt;0,F47/F84,IF(F47&gt;0,1,0)))</f>
        <v>0.17240502234232</v>
      </c>
      <c r="H47" s="115">
        <v>38604173</v>
      </c>
      <c r="I47" s="111">
        <v>1</v>
      </c>
      <c r="J47" s="128">
        <v>0</v>
      </c>
      <c r="K47" s="52">
        <v>0</v>
      </c>
      <c r="L47" s="115">
        <f>L46+L45+L43+L34+L29+L28+L26+L27+L25+L24+L23+L22+L21+L20+L19+L18+L17+L16+L14+L13+L30+L31+L32+L33</f>
        <v>38104173</v>
      </c>
      <c r="M47" s="53">
        <f>IF(ISBLANK(L47),"  ",IF(L84&gt;0,L47/L84,IF(L47&gt;0,1,0)))</f>
        <v>0.16522664075826646</v>
      </c>
    </row>
    <row r="48" spans="1:13" ht="15" customHeight="1" x14ac:dyDescent="0.25">
      <c r="A48" s="56" t="s">
        <v>34</v>
      </c>
      <c r="B48" s="116"/>
      <c r="C48" s="109" t="s">
        <v>4</v>
      </c>
      <c r="D48" s="124"/>
      <c r="E48" s="43" t="s">
        <v>4</v>
      </c>
      <c r="F48" s="133"/>
      <c r="G48" s="50" t="s">
        <v>4</v>
      </c>
      <c r="H48" s="116"/>
      <c r="I48" s="42" t="s">
        <v>4</v>
      </c>
      <c r="J48" s="124"/>
      <c r="K48" s="43" t="s">
        <v>4</v>
      </c>
      <c r="L48" s="133"/>
      <c r="M48" s="50" t="s">
        <v>4</v>
      </c>
    </row>
    <row r="49" spans="1:13" ht="15" customHeight="1" x14ac:dyDescent="0.2">
      <c r="A49" s="7" t="s">
        <v>35</v>
      </c>
      <c r="B49" s="142">
        <v>0</v>
      </c>
      <c r="C49" s="35">
        <v>0</v>
      </c>
      <c r="D49" s="127">
        <v>0</v>
      </c>
      <c r="E49" s="36">
        <v>0</v>
      </c>
      <c r="F49" s="132">
        <f>D49+B49</f>
        <v>0</v>
      </c>
      <c r="G49" s="37">
        <f>IF(ISBLANK(F49),"  ",IF(D84&gt;0,F49/D84,IF(F49&gt;0,1,0)))</f>
        <v>0</v>
      </c>
      <c r="H49" s="142">
        <v>0</v>
      </c>
      <c r="I49" s="35">
        <v>0</v>
      </c>
      <c r="J49" s="127">
        <v>0</v>
      </c>
      <c r="K49" s="36">
        <v>0</v>
      </c>
      <c r="L49" s="132">
        <f>J49+H49</f>
        <v>0</v>
      </c>
      <c r="M49" s="37">
        <f>IF(ISBLANK(L49),"  ",IF(J84&gt;0,L49/J84,IF(L49&gt;0,1,0)))</f>
        <v>0</v>
      </c>
    </row>
    <row r="50" spans="1:13" ht="15" customHeight="1" x14ac:dyDescent="0.2">
      <c r="A50" s="58" t="s">
        <v>36</v>
      </c>
      <c r="B50" s="114">
        <v>0</v>
      </c>
      <c r="C50" s="35">
        <v>0</v>
      </c>
      <c r="D50" s="124">
        <v>0</v>
      </c>
      <c r="E50" s="36">
        <v>0</v>
      </c>
      <c r="F50" s="133">
        <f>D50+B50</f>
        <v>0</v>
      </c>
      <c r="G50" s="41">
        <f>IF(ISBLANK(F50),"  ",IF(D84&gt;0,F50/D84,IF(F50&gt;0,1,0)))</f>
        <v>0</v>
      </c>
      <c r="H50" s="114">
        <v>0</v>
      </c>
      <c r="I50" s="35">
        <v>0</v>
      </c>
      <c r="J50" s="124">
        <v>0</v>
      </c>
      <c r="K50" s="36">
        <v>0</v>
      </c>
      <c r="L50" s="133">
        <f>J50+H50</f>
        <v>0</v>
      </c>
      <c r="M50" s="41">
        <f>IF(ISBLANK(L50),"  ",IF(J84&gt;0,L50/J84,IF(L50&gt;0,1,0)))</f>
        <v>0</v>
      </c>
    </row>
    <row r="51" spans="1:13" ht="15" customHeight="1" x14ac:dyDescent="0.2">
      <c r="A51" s="7" t="s">
        <v>37</v>
      </c>
      <c r="B51" s="114">
        <v>0</v>
      </c>
      <c r="C51" s="35">
        <v>0</v>
      </c>
      <c r="D51" s="124">
        <v>0</v>
      </c>
      <c r="E51" s="36">
        <v>0</v>
      </c>
      <c r="F51" s="133">
        <f>D51+B51</f>
        <v>0</v>
      </c>
      <c r="G51" s="41">
        <f>IF(ISBLANK(F51),"  ",IF(D84&gt;0,F51/D84,IF(F51&gt;0,1,0)))</f>
        <v>0</v>
      </c>
      <c r="H51" s="114">
        <v>0</v>
      </c>
      <c r="I51" s="35">
        <v>0</v>
      </c>
      <c r="J51" s="124">
        <v>0</v>
      </c>
      <c r="K51" s="36">
        <v>0</v>
      </c>
      <c r="L51" s="133">
        <f>J51+H51</f>
        <v>0</v>
      </c>
      <c r="M51" s="41">
        <f>IF(ISBLANK(L51),"  ",IF(J84&gt;0,L51/J84,IF(L51&gt;0,1,0)))</f>
        <v>0</v>
      </c>
    </row>
    <row r="52" spans="1:13" ht="15" customHeight="1" x14ac:dyDescent="0.2">
      <c r="A52" s="25" t="s">
        <v>38</v>
      </c>
      <c r="B52" s="114">
        <v>0</v>
      </c>
      <c r="C52" s="35">
        <v>0</v>
      </c>
      <c r="D52" s="124">
        <v>0</v>
      </c>
      <c r="E52" s="36">
        <v>0</v>
      </c>
      <c r="F52" s="133">
        <f>D52+B52</f>
        <v>0</v>
      </c>
      <c r="G52" s="41">
        <f>IF(ISBLANK(F52),"  ",IF(D84&gt;0,F52/D84,IF(F52&gt;0,1,0)))</f>
        <v>0</v>
      </c>
      <c r="H52" s="114">
        <v>0</v>
      </c>
      <c r="I52" s="35">
        <v>0</v>
      </c>
      <c r="J52" s="124">
        <v>0</v>
      </c>
      <c r="K52" s="36">
        <v>0</v>
      </c>
      <c r="L52" s="133">
        <f>J52+H52</f>
        <v>0</v>
      </c>
      <c r="M52" s="41">
        <f>IF(ISBLANK(L52),"  ",IF(J84&gt;0,L52/J84,IF(L52&gt;0,1,0)))</f>
        <v>0</v>
      </c>
    </row>
    <row r="53" spans="1:13" ht="15" customHeight="1" x14ac:dyDescent="0.2">
      <c r="A53" s="58" t="s">
        <v>39</v>
      </c>
      <c r="B53" s="114">
        <v>0</v>
      </c>
      <c r="C53" s="35">
        <v>0</v>
      </c>
      <c r="D53" s="124">
        <v>0</v>
      </c>
      <c r="E53" s="36">
        <v>0</v>
      </c>
      <c r="F53" s="133">
        <f>D53+B53</f>
        <v>0</v>
      </c>
      <c r="G53" s="41">
        <f>IF(ISBLANK(F53),"  ",IF(F84&gt;0,F53/F84,IF(F53&gt;0,1,0)))</f>
        <v>0</v>
      </c>
      <c r="H53" s="114">
        <v>0</v>
      </c>
      <c r="I53" s="35">
        <v>0</v>
      </c>
      <c r="J53" s="124">
        <v>0</v>
      </c>
      <c r="K53" s="36">
        <v>0</v>
      </c>
      <c r="L53" s="133">
        <f>J53+H53</f>
        <v>0</v>
      </c>
      <c r="M53" s="41">
        <f>IF(ISBLANK(L53),"  ",IF(L84&gt;0,L53/L84,IF(L53&gt;0,1,0)))</f>
        <v>0</v>
      </c>
    </row>
    <row r="54" spans="1:13" s="55" customFormat="1" ht="15" customHeight="1" x14ac:dyDescent="0.25">
      <c r="A54" s="56" t="s">
        <v>40</v>
      </c>
      <c r="B54" s="115">
        <v>0</v>
      </c>
      <c r="C54" s="111">
        <v>0</v>
      </c>
      <c r="D54" s="128">
        <v>0</v>
      </c>
      <c r="E54" s="52">
        <v>0</v>
      </c>
      <c r="F54" s="134">
        <f>F53+F52+F51+F50+F49</f>
        <v>0</v>
      </c>
      <c r="G54" s="53">
        <f>IF(ISBLANK(F54),"  ",IF(F84&gt;0,F54/F84,IF(F54&gt;0,1,0)))</f>
        <v>0</v>
      </c>
      <c r="H54" s="115">
        <v>0</v>
      </c>
      <c r="I54" s="111">
        <v>0</v>
      </c>
      <c r="J54" s="128">
        <v>0</v>
      </c>
      <c r="K54" s="52">
        <v>0</v>
      </c>
      <c r="L54" s="134">
        <f>L53+L52+L51+L50+L49</f>
        <v>0</v>
      </c>
      <c r="M54" s="53">
        <f>IF(ISBLANK(L54),"  ",IF(L84&gt;0,L54/L84,IF(L54&gt;0,1,0)))</f>
        <v>0</v>
      </c>
    </row>
    <row r="55" spans="1:13" s="55" customFormat="1" ht="15" customHeight="1" x14ac:dyDescent="0.25">
      <c r="A55" s="60" t="s">
        <v>82</v>
      </c>
      <c r="B55" s="144">
        <v>0</v>
      </c>
      <c r="C55" s="111">
        <v>0</v>
      </c>
      <c r="D55" s="129">
        <v>0</v>
      </c>
      <c r="E55" s="52">
        <v>0</v>
      </c>
      <c r="F55" s="135">
        <f>D55+B55</f>
        <v>0</v>
      </c>
      <c r="G55" s="53">
        <f>IF(ISBLANK(F55),"  ",IF(F84&gt;0,F55/F84,IF(F55&gt;0,1,0)))</f>
        <v>0</v>
      </c>
      <c r="H55" s="144">
        <v>0</v>
      </c>
      <c r="I55" s="111">
        <v>0</v>
      </c>
      <c r="J55" s="129">
        <v>0</v>
      </c>
      <c r="K55" s="52">
        <v>0</v>
      </c>
      <c r="L55" s="135">
        <f>J55+H55</f>
        <v>0</v>
      </c>
      <c r="M55" s="53">
        <f>IF(ISBLANK(L55),"  ",IF(L84&gt;0,L55/L84,IF(L55&gt;0,1,0)))</f>
        <v>0</v>
      </c>
    </row>
    <row r="56" spans="1:13" ht="15" customHeight="1" x14ac:dyDescent="0.25">
      <c r="A56" s="9" t="s">
        <v>42</v>
      </c>
      <c r="B56" s="119"/>
      <c r="C56" s="109" t="s">
        <v>4</v>
      </c>
      <c r="D56" s="127"/>
      <c r="E56" s="43" t="s">
        <v>4</v>
      </c>
      <c r="F56" s="132"/>
      <c r="G56" s="63" t="s">
        <v>4</v>
      </c>
      <c r="H56" s="119"/>
      <c r="I56" s="42" t="s">
        <v>4</v>
      </c>
      <c r="J56" s="127"/>
      <c r="K56" s="43" t="s">
        <v>4</v>
      </c>
      <c r="L56" s="132"/>
      <c r="M56" s="63" t="s">
        <v>4</v>
      </c>
    </row>
    <row r="57" spans="1:13" ht="15" customHeight="1" x14ac:dyDescent="0.2">
      <c r="A57" s="7" t="s">
        <v>43</v>
      </c>
      <c r="B57" s="119">
        <v>70861436</v>
      </c>
      <c r="C57" s="35">
        <v>1</v>
      </c>
      <c r="D57" s="127">
        <v>0</v>
      </c>
      <c r="E57" s="36">
        <v>0</v>
      </c>
      <c r="F57" s="136">
        <f t="shared" ref="F57:F62" si="15">D57+B57</f>
        <v>70861436</v>
      </c>
      <c r="G57" s="37">
        <f>IF(ISBLANK(F57),"  ",IF(F84&gt;0,F57/F84,IF(F57&gt;0,1,0)))</f>
        <v>0.30451341425901163</v>
      </c>
      <c r="H57" s="119">
        <v>71000000</v>
      </c>
      <c r="I57" s="35">
        <v>1</v>
      </c>
      <c r="J57" s="127">
        <v>0</v>
      </c>
      <c r="K57" s="36">
        <v>0</v>
      </c>
      <c r="L57" s="136">
        <f t="shared" ref="L57:L73" si="16">J57+H57</f>
        <v>71000000</v>
      </c>
      <c r="M57" s="37">
        <f>IF(ISBLANK(L57),"  ",IF(L84&gt;0,L57/L84,IF(L57&gt;0,1,0)))</f>
        <v>0.30786894374631668</v>
      </c>
    </row>
    <row r="58" spans="1:13" ht="15" customHeight="1" x14ac:dyDescent="0.2">
      <c r="A58" s="25" t="s">
        <v>44</v>
      </c>
      <c r="B58" s="116">
        <v>3839109</v>
      </c>
      <c r="C58" s="35">
        <v>1</v>
      </c>
      <c r="D58" s="124">
        <v>0</v>
      </c>
      <c r="E58" s="36">
        <v>0</v>
      </c>
      <c r="F58" s="137">
        <f t="shared" si="15"/>
        <v>3839109</v>
      </c>
      <c r="G58" s="41">
        <f>IF(ISBLANK(F58),"  ",IF(F84&gt;0,F58/F84,IF(F58&gt;0,1,0)))</f>
        <v>1.6497833734310716E-2</v>
      </c>
      <c r="H58" s="116">
        <v>3800000</v>
      </c>
      <c r="I58" s="35">
        <v>1</v>
      </c>
      <c r="J58" s="124">
        <v>0</v>
      </c>
      <c r="K58" s="36">
        <v>0</v>
      </c>
      <c r="L58" s="137">
        <f t="shared" si="16"/>
        <v>3800000</v>
      </c>
      <c r="M58" s="41">
        <f>IF(ISBLANK(L58),"  ",IF(L84&gt;0,L58/L84,IF(L58&gt;0,1,0)))</f>
        <v>1.6477492763887373E-2</v>
      </c>
    </row>
    <row r="59" spans="1:13" ht="15" customHeight="1" x14ac:dyDescent="0.2">
      <c r="A59" s="64" t="s">
        <v>45</v>
      </c>
      <c r="B59" s="145">
        <v>2434040</v>
      </c>
      <c r="C59" s="35">
        <v>1</v>
      </c>
      <c r="D59" s="123">
        <v>0</v>
      </c>
      <c r="E59" s="36">
        <v>0</v>
      </c>
      <c r="F59" s="138">
        <f t="shared" si="15"/>
        <v>2434040</v>
      </c>
      <c r="G59" s="41">
        <f>IF(ISBLANK(F59),"  ",IF(F84&gt;0,F59/F84,IF(F59&gt;0,1,0)))</f>
        <v>1.045981951089736E-2</v>
      </c>
      <c r="H59" s="145">
        <v>2440200</v>
      </c>
      <c r="I59" s="35">
        <v>1</v>
      </c>
      <c r="J59" s="123">
        <v>0</v>
      </c>
      <c r="K59" s="36">
        <v>0</v>
      </c>
      <c r="L59" s="138">
        <f t="shared" si="16"/>
        <v>2440200</v>
      </c>
      <c r="M59" s="41">
        <f>IF(ISBLANK(L59),"  ",IF(L84&gt;0,L59/L84,IF(L59&gt;0,1,0)))</f>
        <v>1.0581152063799464E-2</v>
      </c>
    </row>
    <row r="60" spans="1:13" ht="15" customHeight="1" x14ac:dyDescent="0.2">
      <c r="A60" s="64" t="s">
        <v>46</v>
      </c>
      <c r="B60" s="145">
        <v>1179710</v>
      </c>
      <c r="C60" s="35">
        <v>1</v>
      </c>
      <c r="D60" s="123">
        <v>0</v>
      </c>
      <c r="E60" s="36">
        <v>0</v>
      </c>
      <c r="F60" s="138">
        <f t="shared" si="15"/>
        <v>1179710</v>
      </c>
      <c r="G60" s="41">
        <f>IF(ISBLANK(F60),"  ",IF(F84&gt;0,F60/F84,IF(F60&gt;0,1,0)))</f>
        <v>5.069577194787565E-3</v>
      </c>
      <c r="H60" s="145">
        <v>1182768</v>
      </c>
      <c r="I60" s="35">
        <v>1</v>
      </c>
      <c r="J60" s="123">
        <v>0</v>
      </c>
      <c r="K60" s="36">
        <v>0</v>
      </c>
      <c r="L60" s="138">
        <f t="shared" si="16"/>
        <v>1182768</v>
      </c>
      <c r="M60" s="41">
        <f>IF(ISBLANK(L60),"  ",IF(L84&gt;0,L60/L84,IF(L60&gt;0,1,0)))</f>
        <v>5.1286976740414578E-3</v>
      </c>
    </row>
    <row r="61" spans="1:13" ht="15" customHeight="1" x14ac:dyDescent="0.2">
      <c r="A61" s="64" t="s">
        <v>47</v>
      </c>
      <c r="B61" s="145">
        <v>0</v>
      </c>
      <c r="C61" s="35">
        <v>0</v>
      </c>
      <c r="D61" s="123">
        <v>2219049.41</v>
      </c>
      <c r="E61" s="36">
        <v>1</v>
      </c>
      <c r="F61" s="138">
        <f t="shared" si="15"/>
        <v>2219049.41</v>
      </c>
      <c r="G61" s="41">
        <f>IF(ISBLANK(F61),"  ",IF(F84&gt;0,F61/F84,IF(F61&gt;0,1,0)))</f>
        <v>9.535938733284283E-3</v>
      </c>
      <c r="H61" s="145">
        <v>0</v>
      </c>
      <c r="I61" s="35">
        <v>0</v>
      </c>
      <c r="J61" s="123">
        <v>2097950</v>
      </c>
      <c r="K61" s="36">
        <v>1</v>
      </c>
      <c r="L61" s="138">
        <f t="shared" si="16"/>
        <v>2097950</v>
      </c>
      <c r="M61" s="41">
        <f>IF(ISBLANK(L61),"  ",IF(L84&gt;0,L61/L84,IF(L61&gt;0,1,0)))</f>
        <v>9.0970936694730296E-3</v>
      </c>
    </row>
    <row r="62" spans="1:13" ht="15" customHeight="1" x14ac:dyDescent="0.2">
      <c r="A62" s="25" t="s">
        <v>48</v>
      </c>
      <c r="B62" s="116">
        <v>6137502</v>
      </c>
      <c r="C62" s="35">
        <v>0.33493011954777602</v>
      </c>
      <c r="D62" s="124">
        <v>12187222</v>
      </c>
      <c r="E62" s="36">
        <v>0.66506988045222404</v>
      </c>
      <c r="F62" s="137">
        <f t="shared" si="15"/>
        <v>18324724</v>
      </c>
      <c r="G62" s="41">
        <f>IF(ISBLANK(F62),"  ",IF(F84&gt;0,F62/F84,IF(F62&gt;0,1,0)))</f>
        <v>7.8746982640798477E-2</v>
      </c>
      <c r="H62" s="116">
        <v>6018705</v>
      </c>
      <c r="I62" s="35">
        <v>0.37826747769077218</v>
      </c>
      <c r="J62" s="124">
        <v>9892536</v>
      </c>
      <c r="K62" s="36">
        <v>0.62173252230922782</v>
      </c>
      <c r="L62" s="137">
        <f t="shared" si="16"/>
        <v>15911241</v>
      </c>
      <c r="M62" s="41">
        <f>IF(ISBLANK(L62),"  ",IF(L84&gt;0,L62/L84,IF(L62&gt;0,1,0)))</f>
        <v>6.8994041695254749E-2</v>
      </c>
    </row>
    <row r="63" spans="1:13" s="55" customFormat="1" ht="15" customHeight="1" x14ac:dyDescent="0.25">
      <c r="A63" s="60" t="s">
        <v>49</v>
      </c>
      <c r="B63" s="146">
        <v>84451797</v>
      </c>
      <c r="C63" s="111">
        <v>0.85427318536862362</v>
      </c>
      <c r="D63" s="128">
        <v>14406271.41</v>
      </c>
      <c r="E63" s="52">
        <v>0.14572681463137643</v>
      </c>
      <c r="F63" s="139">
        <f>F62+F60+F59+F58+F57+F61</f>
        <v>98858068.409999996</v>
      </c>
      <c r="G63" s="53">
        <f>IF(ISBLANK(F63),"  ",IF(F84&gt;0,F63/F84,IF(F63&gt;0,1,0)))</f>
        <v>0.42482356607308996</v>
      </c>
      <c r="H63" s="146">
        <v>84441673</v>
      </c>
      <c r="I63" s="111">
        <v>0.87565884530284133</v>
      </c>
      <c r="J63" s="128">
        <v>11990486</v>
      </c>
      <c r="K63" s="52">
        <v>0.12434115469715865</v>
      </c>
      <c r="L63" s="149">
        <f t="shared" si="16"/>
        <v>96432159</v>
      </c>
      <c r="M63" s="53">
        <f>IF(ISBLANK(L63),"  ",IF(L84&gt;0,L63/L84,IF(L63&gt;0,1,0)))</f>
        <v>0.41814742161277274</v>
      </c>
    </row>
    <row r="64" spans="1:13" ht="15" customHeight="1" x14ac:dyDescent="0.2">
      <c r="A64" s="34" t="s">
        <v>50</v>
      </c>
      <c r="B64" s="147">
        <v>0</v>
      </c>
      <c r="C64" s="35">
        <v>0</v>
      </c>
      <c r="D64" s="148">
        <v>0</v>
      </c>
      <c r="E64" s="36">
        <v>0</v>
      </c>
      <c r="F64" s="140">
        <f t="shared" ref="F64:F73" si="17">D64+B64</f>
        <v>0</v>
      </c>
      <c r="G64" s="41">
        <f>IF(ISBLANK(F64),"  ",IF(F84&gt;0,F64/F84,IF(F64&gt;0,1,0)))</f>
        <v>0</v>
      </c>
      <c r="H64" s="147">
        <v>0</v>
      </c>
      <c r="I64" s="35">
        <v>0</v>
      </c>
      <c r="J64" s="148">
        <v>0</v>
      </c>
      <c r="K64" s="36">
        <v>0</v>
      </c>
      <c r="L64" s="140">
        <f t="shared" si="16"/>
        <v>0</v>
      </c>
      <c r="M64" s="41">
        <f>IF(ISBLANK(L64),"  ",IF(L84&gt;0,L64/L84,IF(L64&gt;0,1,0)))</f>
        <v>0</v>
      </c>
    </row>
    <row r="65" spans="1:13" ht="15" customHeight="1" x14ac:dyDescent="0.2">
      <c r="A65" s="65" t="s">
        <v>51</v>
      </c>
      <c r="B65" s="114">
        <v>0</v>
      </c>
      <c r="C65" s="35">
        <v>0</v>
      </c>
      <c r="D65" s="124">
        <v>0</v>
      </c>
      <c r="E65" s="36">
        <v>0</v>
      </c>
      <c r="F65" s="133">
        <f t="shared" si="17"/>
        <v>0</v>
      </c>
      <c r="G65" s="41">
        <f>IF(ISBLANK(F65),"  ",IF(F84&gt;0,F65/F84,IF(F65&gt;0,1,0)))</f>
        <v>0</v>
      </c>
      <c r="H65" s="114">
        <v>0</v>
      </c>
      <c r="I65" s="35">
        <v>0</v>
      </c>
      <c r="J65" s="124">
        <v>0</v>
      </c>
      <c r="K65" s="36">
        <v>0</v>
      </c>
      <c r="L65" s="133">
        <f t="shared" si="16"/>
        <v>0</v>
      </c>
      <c r="M65" s="41">
        <f>IF(ISBLANK(L65),"  ",IF(L84&gt;0,L65/L84,IF(L65&gt;0,1,0)))</f>
        <v>0</v>
      </c>
    </row>
    <row r="66" spans="1:13" ht="15" customHeight="1" x14ac:dyDescent="0.2">
      <c r="A66" s="7" t="s">
        <v>52</v>
      </c>
      <c r="B66" s="114">
        <v>693475</v>
      </c>
      <c r="C66" s="35">
        <v>1</v>
      </c>
      <c r="D66" s="124">
        <v>0</v>
      </c>
      <c r="E66" s="36">
        <v>0</v>
      </c>
      <c r="F66" s="133">
        <f t="shared" si="17"/>
        <v>693475</v>
      </c>
      <c r="G66" s="41">
        <f>IF(ISBLANK(F66),"  ",IF(F84&gt;0,F66/F84,IF(F66&gt;0,1,0)))</f>
        <v>2.9800756500795167E-3</v>
      </c>
      <c r="H66" s="114">
        <v>906250</v>
      </c>
      <c r="I66" s="35">
        <v>1</v>
      </c>
      <c r="J66" s="124">
        <v>0</v>
      </c>
      <c r="K66" s="36">
        <v>0</v>
      </c>
      <c r="L66" s="133">
        <f t="shared" si="16"/>
        <v>906250</v>
      </c>
      <c r="M66" s="41">
        <f>IF(ISBLANK(L66),"  ",IF(L84&gt;0,L66/L84,IF(L66&gt;0,1,0)))</f>
        <v>3.9296652150718238E-3</v>
      </c>
    </row>
    <row r="67" spans="1:13" ht="15" customHeight="1" x14ac:dyDescent="0.2">
      <c r="A67" s="58" t="s">
        <v>53</v>
      </c>
      <c r="B67" s="114">
        <v>0</v>
      </c>
      <c r="C67" s="35">
        <v>0</v>
      </c>
      <c r="D67" s="124">
        <v>10047528</v>
      </c>
      <c r="E67" s="36">
        <v>1</v>
      </c>
      <c r="F67" s="133">
        <f t="shared" si="17"/>
        <v>10047528</v>
      </c>
      <c r="G67" s="41">
        <f>IF(ISBLANK(F67),"  ",IF(F84&gt;0,F67/F84,IF(F67&gt;0,1,0)))</f>
        <v>4.3177322234099494E-2</v>
      </c>
      <c r="H67" s="114">
        <v>0</v>
      </c>
      <c r="I67" s="35">
        <v>0</v>
      </c>
      <c r="J67" s="124">
        <v>3617558</v>
      </c>
      <c r="K67" s="36">
        <v>1</v>
      </c>
      <c r="L67" s="133">
        <f t="shared" si="16"/>
        <v>3617558</v>
      </c>
      <c r="M67" s="41">
        <f>IF(ISBLANK(L67),"  ",IF(L84&gt;0,L67/L84,IF(L67&gt;0,1,0)))</f>
        <v>1.5686390991563912E-2</v>
      </c>
    </row>
    <row r="68" spans="1:13" ht="15" customHeight="1" x14ac:dyDescent="0.2">
      <c r="A68" s="65" t="s">
        <v>54</v>
      </c>
      <c r="B68" s="114">
        <v>0</v>
      </c>
      <c r="C68" s="35">
        <v>0</v>
      </c>
      <c r="D68" s="124">
        <v>0</v>
      </c>
      <c r="E68" s="36">
        <v>0</v>
      </c>
      <c r="F68" s="133">
        <f t="shared" si="17"/>
        <v>0</v>
      </c>
      <c r="G68" s="41">
        <f>IF(ISBLANK(F68),"  ",IF(F84&gt;0,F68/F84,IF(F68&gt;0,1,0)))</f>
        <v>0</v>
      </c>
      <c r="H68" s="114">
        <v>0</v>
      </c>
      <c r="I68" s="35">
        <v>0</v>
      </c>
      <c r="J68" s="124">
        <v>0</v>
      </c>
      <c r="K68" s="36">
        <v>0</v>
      </c>
      <c r="L68" s="133">
        <f t="shared" si="16"/>
        <v>0</v>
      </c>
      <c r="M68" s="41">
        <f>IF(ISBLANK(L68),"  ",IF(L84&gt;0,L68/L84,IF(L68&gt;0,1,0)))</f>
        <v>0</v>
      </c>
    </row>
    <row r="69" spans="1:13" ht="15" customHeight="1" x14ac:dyDescent="0.2">
      <c r="A69" s="65" t="s">
        <v>55</v>
      </c>
      <c r="B69" s="114">
        <v>0</v>
      </c>
      <c r="C69" s="35">
        <v>0</v>
      </c>
      <c r="D69" s="124">
        <v>5655952.7300000004</v>
      </c>
      <c r="E69" s="36">
        <v>1</v>
      </c>
      <c r="F69" s="133">
        <f t="shared" si="17"/>
        <v>5655952.7300000004</v>
      </c>
      <c r="G69" s="41">
        <f>IF(ISBLANK(F69),"  ",IF(F84&gt;0,F69/F84,IF(F69&gt;0,1,0)))</f>
        <v>2.4305370790113225E-2</v>
      </c>
      <c r="H69" s="114">
        <v>0</v>
      </c>
      <c r="I69" s="35">
        <v>0</v>
      </c>
      <c r="J69" s="124">
        <v>4721800</v>
      </c>
      <c r="K69" s="36">
        <v>1</v>
      </c>
      <c r="L69" s="133">
        <f t="shared" si="16"/>
        <v>4721800</v>
      </c>
      <c r="M69" s="41">
        <f>IF(ISBLANK(L69),"  ",IF(L84&gt;0,L69/L84,IF(L69&gt;0,1,0)))</f>
        <v>2.0474585613821945E-2</v>
      </c>
    </row>
    <row r="70" spans="1:13" ht="15" customHeight="1" x14ac:dyDescent="0.2">
      <c r="A70" s="34" t="s">
        <v>56</v>
      </c>
      <c r="B70" s="114">
        <v>0</v>
      </c>
      <c r="C70" s="35">
        <v>0</v>
      </c>
      <c r="D70" s="124">
        <v>24741255</v>
      </c>
      <c r="E70" s="36">
        <v>1</v>
      </c>
      <c r="F70" s="133">
        <f t="shared" si="17"/>
        <v>24741255</v>
      </c>
      <c r="G70" s="41">
        <f>IF(ISBLANK(F70),"  ",IF(F84&gt;0,F70/F84,IF(F70&gt;0,1,0)))</f>
        <v>0.10632079249851559</v>
      </c>
      <c r="H70" s="114">
        <v>0</v>
      </c>
      <c r="I70" s="35">
        <v>0</v>
      </c>
      <c r="J70" s="124">
        <v>23608702</v>
      </c>
      <c r="K70" s="36">
        <v>1</v>
      </c>
      <c r="L70" s="133">
        <f t="shared" si="16"/>
        <v>23608702</v>
      </c>
      <c r="M70" s="41">
        <f>IF(ISBLANK(L70),"  ",IF(L84&gt;0,L70/L84,IF(L70&gt;0,1,0)))</f>
        <v>0.10237163588678246</v>
      </c>
    </row>
    <row r="71" spans="1:13" ht="15" customHeight="1" x14ac:dyDescent="0.2">
      <c r="A71" s="34" t="s">
        <v>57</v>
      </c>
      <c r="B71" s="114">
        <v>0</v>
      </c>
      <c r="C71" s="35">
        <v>0</v>
      </c>
      <c r="D71" s="124">
        <v>705327</v>
      </c>
      <c r="E71" s="36">
        <v>1</v>
      </c>
      <c r="F71" s="133">
        <f t="shared" si="17"/>
        <v>705327</v>
      </c>
      <c r="G71" s="41">
        <f>IF(ISBLANK(F71),"  ",IF(F84&gt;0,F71/F84,IF(F71&gt;0,1,0)))</f>
        <v>3.0310073442353876E-3</v>
      </c>
      <c r="H71" s="114">
        <v>0</v>
      </c>
      <c r="I71" s="35">
        <v>0</v>
      </c>
      <c r="J71" s="124">
        <v>497460</v>
      </c>
      <c r="K71" s="36">
        <v>1</v>
      </c>
      <c r="L71" s="133">
        <f t="shared" si="16"/>
        <v>497460</v>
      </c>
      <c r="M71" s="41">
        <f>IF(ISBLANK(L71),"  ",IF(L84&gt;0,L71/L84,IF(L71&gt;0,1,0)))</f>
        <v>2.1570772500851083E-3</v>
      </c>
    </row>
    <row r="72" spans="1:13" ht="15" customHeight="1" x14ac:dyDescent="0.2">
      <c r="A72" s="7" t="s">
        <v>58</v>
      </c>
      <c r="B72" s="114">
        <v>0</v>
      </c>
      <c r="C72" s="35">
        <v>0</v>
      </c>
      <c r="D72" s="124">
        <v>2734163</v>
      </c>
      <c r="E72" s="36">
        <v>1</v>
      </c>
      <c r="F72" s="133">
        <f t="shared" si="17"/>
        <v>2734163</v>
      </c>
      <c r="G72" s="41">
        <f>IF(ISBLANK(F72),"  ",IF(F84&gt;0,F72/F84,IF(F72&gt;0,1,0)))</f>
        <v>1.1749540473194219E-2</v>
      </c>
      <c r="H72" s="114">
        <v>0</v>
      </c>
      <c r="I72" s="35">
        <v>0</v>
      </c>
      <c r="J72" s="124">
        <v>4455397</v>
      </c>
      <c r="K72" s="36">
        <v>1</v>
      </c>
      <c r="L72" s="133">
        <f t="shared" si="16"/>
        <v>4455397</v>
      </c>
      <c r="M72" s="41">
        <f>IF(ISBLANK(L72),"  ",IF(L84&gt;0,L72/L84,IF(L72&gt;0,1,0)))</f>
        <v>1.9319413638880397E-2</v>
      </c>
    </row>
    <row r="73" spans="1:13" ht="15" customHeight="1" x14ac:dyDescent="0.2">
      <c r="A73" s="58" t="s">
        <v>59</v>
      </c>
      <c r="B73" s="114">
        <v>5924484</v>
      </c>
      <c r="C73" s="35">
        <v>0.60285396079021958</v>
      </c>
      <c r="D73" s="124">
        <v>3902911</v>
      </c>
      <c r="E73" s="36">
        <v>0.39714603920978042</v>
      </c>
      <c r="F73" s="133">
        <f t="shared" si="17"/>
        <v>9827395</v>
      </c>
      <c r="G73" s="41">
        <f>IF(ISBLANK(F73),"  ",IF(F84&gt;0,F73/F84,IF(F73&gt;0,1,0)))</f>
        <v>4.2231342936967002E-2</v>
      </c>
      <c r="H73" s="114">
        <v>11524176</v>
      </c>
      <c r="I73" s="35">
        <v>0.84781035940165694</v>
      </c>
      <c r="J73" s="124">
        <v>2068694</v>
      </c>
      <c r="K73" s="36">
        <v>0.15218964059834311</v>
      </c>
      <c r="L73" s="133">
        <f t="shared" si="16"/>
        <v>13592870</v>
      </c>
      <c r="M73" s="41">
        <f>IF(ISBLANK(L73),"  ",IF(L84&gt;0,L73/L84,IF(L73&gt;0,1,0)))</f>
        <v>5.8941162385647825E-2</v>
      </c>
    </row>
    <row r="74" spans="1:13" ht="15" customHeight="1" x14ac:dyDescent="0.2">
      <c r="A74" s="34" t="s">
        <v>186</v>
      </c>
      <c r="B74" s="114">
        <v>0</v>
      </c>
      <c r="C74" s="35">
        <v>0</v>
      </c>
      <c r="D74" s="124">
        <v>0</v>
      </c>
      <c r="E74" s="36">
        <v>0</v>
      </c>
      <c r="F74" s="133">
        <f t="shared" ref="F74" si="18">D74+B74</f>
        <v>0</v>
      </c>
      <c r="G74" s="41">
        <f>IF(ISBLANK(F74),"  ",IF(F85&gt;0,F74/F85,IF(F74&gt;0,1,0)))</f>
        <v>0</v>
      </c>
      <c r="H74" s="114">
        <v>0</v>
      </c>
      <c r="I74" s="35">
        <v>0</v>
      </c>
      <c r="J74" s="124">
        <v>0</v>
      </c>
      <c r="K74" s="36">
        <v>0</v>
      </c>
      <c r="L74" s="133">
        <f t="shared" ref="L74" si="19">J74+H74</f>
        <v>0</v>
      </c>
      <c r="M74" s="41">
        <f>IF(ISBLANK(L74),"  ",IF(L85&gt;0,L74/L85,IF(L74&gt;0,1,0)))</f>
        <v>0</v>
      </c>
    </row>
    <row r="75" spans="1:13" s="55" customFormat="1" ht="15" customHeight="1" x14ac:dyDescent="0.25">
      <c r="A75" s="66" t="s">
        <v>60</v>
      </c>
      <c r="B75" s="115">
        <v>91069756</v>
      </c>
      <c r="C75" s="111">
        <v>0.59420511452322156</v>
      </c>
      <c r="D75" s="128">
        <v>62193408.140000001</v>
      </c>
      <c r="E75" s="52">
        <v>0.4057948854767785</v>
      </c>
      <c r="F75" s="115">
        <f>F74+F73+F72+F71+F70+F69+F68+F67+F66+F65+F64+F63</f>
        <v>153263164.13999999</v>
      </c>
      <c r="G75" s="53">
        <f>IF(ISBLANK(F75),"  ",IF(F84&gt;0,F75/F84,IF(F75&gt;0,1,0)))</f>
        <v>0.65861901800029432</v>
      </c>
      <c r="H75" s="115">
        <v>96872099</v>
      </c>
      <c r="I75" s="111">
        <v>0.65528417774433922</v>
      </c>
      <c r="J75" s="128">
        <v>50960097</v>
      </c>
      <c r="K75" s="52">
        <v>0.34471582225566072</v>
      </c>
      <c r="L75" s="115">
        <f>L74+L73+L72+L71+L70+L69+L68+L67+L66+L65+L64+L63</f>
        <v>147832196</v>
      </c>
      <c r="M75" s="53">
        <f>IF(ISBLANK(L75),"  ",IF(L84&gt;0,L75/L84,IF(L75&gt;0,1,0)))</f>
        <v>0.64102735259462618</v>
      </c>
    </row>
    <row r="76" spans="1:13" ht="15" customHeight="1" x14ac:dyDescent="0.25">
      <c r="A76" s="9" t="s">
        <v>61</v>
      </c>
      <c r="B76" s="116"/>
      <c r="C76" s="109" t="s">
        <v>4</v>
      </c>
      <c r="D76" s="124"/>
      <c r="E76" s="43" t="s">
        <v>10</v>
      </c>
      <c r="F76" s="133"/>
      <c r="G76" s="50" t="s">
        <v>4</v>
      </c>
      <c r="H76" s="116"/>
      <c r="I76" s="42" t="s">
        <v>4</v>
      </c>
      <c r="J76" s="124"/>
      <c r="K76" s="43" t="s">
        <v>4</v>
      </c>
      <c r="L76" s="133"/>
      <c r="M76" s="50" t="s">
        <v>4</v>
      </c>
    </row>
    <row r="77" spans="1:13" ht="15" customHeight="1" x14ac:dyDescent="0.2">
      <c r="A77" s="7" t="s">
        <v>62</v>
      </c>
      <c r="B77" s="142">
        <v>0</v>
      </c>
      <c r="C77" s="35">
        <v>0</v>
      </c>
      <c r="D77" s="127">
        <v>0</v>
      </c>
      <c r="E77" s="36">
        <v>0</v>
      </c>
      <c r="F77" s="132">
        <f>D77+B77</f>
        <v>0</v>
      </c>
      <c r="G77" s="37">
        <f>IF(ISBLANK(F77),"  ",IF(F84&gt;0,F77/F84,IF(F77&gt;0,1,0)))</f>
        <v>0</v>
      </c>
      <c r="H77" s="142">
        <v>0</v>
      </c>
      <c r="I77" s="35">
        <v>0</v>
      </c>
      <c r="J77" s="127">
        <v>0</v>
      </c>
      <c r="K77" s="36">
        <v>0</v>
      </c>
      <c r="L77" s="132">
        <f>J77+H77</f>
        <v>0</v>
      </c>
      <c r="M77" s="37">
        <f>IF(ISBLANK(L77),"  ",IF(L84&gt;0,L77/L84,IF(L77&gt;0,1,0)))</f>
        <v>0</v>
      </c>
    </row>
    <row r="78" spans="1:13" ht="15" customHeight="1" x14ac:dyDescent="0.2">
      <c r="A78" s="25" t="s">
        <v>63</v>
      </c>
      <c r="B78" s="114">
        <v>0</v>
      </c>
      <c r="C78" s="35">
        <v>0</v>
      </c>
      <c r="D78" s="124">
        <v>0</v>
      </c>
      <c r="E78" s="36">
        <v>0</v>
      </c>
      <c r="F78" s="133">
        <f>D78+B78</f>
        <v>0</v>
      </c>
      <c r="G78" s="41">
        <f>IF(ISBLANK(F78),"  ",IF(F84&gt;0,F78/F84,IF(F78&gt;0,1,0)))</f>
        <v>0</v>
      </c>
      <c r="H78" s="114">
        <v>0</v>
      </c>
      <c r="I78" s="35">
        <v>0</v>
      </c>
      <c r="J78" s="124">
        <v>0</v>
      </c>
      <c r="K78" s="36">
        <v>0</v>
      </c>
      <c r="L78" s="133">
        <f>J78+H78</f>
        <v>0</v>
      </c>
      <c r="M78" s="41">
        <f>IF(ISBLANK(L78),"  ",IF(L84&gt;0,L78/L84,IF(L78&gt;0,1,0)))</f>
        <v>0</v>
      </c>
    </row>
    <row r="79" spans="1:13" ht="15" customHeight="1" x14ac:dyDescent="0.25">
      <c r="A79" s="56" t="s">
        <v>64</v>
      </c>
      <c r="B79" s="116"/>
      <c r="C79" s="109" t="s">
        <v>4</v>
      </c>
      <c r="D79" s="124"/>
      <c r="E79" s="43" t="s">
        <v>10</v>
      </c>
      <c r="F79" s="133"/>
      <c r="G79" s="50" t="s">
        <v>4</v>
      </c>
      <c r="H79" s="116"/>
      <c r="I79" s="42" t="s">
        <v>4</v>
      </c>
      <c r="J79" s="124"/>
      <c r="K79" s="43" t="s">
        <v>4</v>
      </c>
      <c r="L79" s="133"/>
      <c r="M79" s="50" t="s">
        <v>4</v>
      </c>
    </row>
    <row r="80" spans="1:13" ht="15" customHeight="1" x14ac:dyDescent="0.2">
      <c r="A80" s="7" t="s">
        <v>65</v>
      </c>
      <c r="B80" s="142">
        <v>0</v>
      </c>
      <c r="C80" s="35">
        <v>0</v>
      </c>
      <c r="D80" s="127">
        <v>25318387</v>
      </c>
      <c r="E80" s="36">
        <v>1</v>
      </c>
      <c r="F80" s="132">
        <f>D80+B80</f>
        <v>25318387</v>
      </c>
      <c r="G80" s="37">
        <f>IF(ISBLANK(F80),"  ",IF(F84&gt;0,F80/F84,IF(F80&gt;0,1,0)))</f>
        <v>0.10880090644650461</v>
      </c>
      <c r="H80" s="142">
        <v>0</v>
      </c>
      <c r="I80" s="35">
        <v>0</v>
      </c>
      <c r="J80" s="127">
        <v>25500000</v>
      </c>
      <c r="K80" s="36">
        <v>1</v>
      </c>
      <c r="L80" s="132">
        <f>J80+H80</f>
        <v>25500000</v>
      </c>
      <c r="M80" s="37">
        <f>IF(ISBLANK(L80),"  ",IF(L84&gt;0,L80/L84,IF(L80&gt;0,1,0)))</f>
        <v>0.11057264881029684</v>
      </c>
    </row>
    <row r="81" spans="1:13" ht="15" customHeight="1" x14ac:dyDescent="0.2">
      <c r="A81" s="25" t="s">
        <v>66</v>
      </c>
      <c r="B81" s="114">
        <v>0</v>
      </c>
      <c r="C81" s="35">
        <v>0</v>
      </c>
      <c r="D81" s="124">
        <v>14002965</v>
      </c>
      <c r="E81" s="36">
        <v>1</v>
      </c>
      <c r="F81" s="133">
        <f>D81+B81</f>
        <v>14002965</v>
      </c>
      <c r="G81" s="41">
        <f>IF(ISBLANK(F81),"  ",IF(F84&gt;0,F81/F84,IF(F81&gt;0,1,0)))</f>
        <v>6.0175053210881027E-2</v>
      </c>
      <c r="H81" s="114">
        <v>0</v>
      </c>
      <c r="I81" s="35">
        <v>0</v>
      </c>
      <c r="J81" s="124">
        <v>19181241</v>
      </c>
      <c r="K81" s="36">
        <v>1</v>
      </c>
      <c r="L81" s="133">
        <f>J81+H81</f>
        <v>19181241</v>
      </c>
      <c r="M81" s="41">
        <f>IF(ISBLANK(L81),"  ",IF(L84&gt;0,L81/L84,IF(L81&gt;0,1,0)))</f>
        <v>8.3173357836810471E-2</v>
      </c>
    </row>
    <row r="82" spans="1:13" s="55" customFormat="1" ht="15" customHeight="1" x14ac:dyDescent="0.25">
      <c r="A82" s="56" t="s">
        <v>67</v>
      </c>
      <c r="B82" s="120">
        <v>0</v>
      </c>
      <c r="C82" s="111">
        <v>0</v>
      </c>
      <c r="D82" s="129">
        <v>39321352</v>
      </c>
      <c r="E82" s="52">
        <v>1</v>
      </c>
      <c r="F82" s="134">
        <f>F81+F80+F79+F78+F77</f>
        <v>39321352</v>
      </c>
      <c r="G82" s="53">
        <f>IF(ISBLANK(F82),"  ",IF(F84&gt;0,F82/F84,IF(F82&gt;0,1,0)))</f>
        <v>0.16897595965738563</v>
      </c>
      <c r="H82" s="120">
        <v>0</v>
      </c>
      <c r="I82" s="111">
        <v>0</v>
      </c>
      <c r="J82" s="129">
        <v>44681241</v>
      </c>
      <c r="K82" s="52">
        <v>1</v>
      </c>
      <c r="L82" s="134">
        <f>L81+L80+L79+L78+L77</f>
        <v>44681241</v>
      </c>
      <c r="M82" s="53">
        <f>IF(ISBLANK(L82),"  ",IF(L84&gt;0,L82/L84,IF(L82&gt;0,1,0)))</f>
        <v>0.19374600664710731</v>
      </c>
    </row>
    <row r="83" spans="1:13" s="55" customFormat="1" ht="15" customHeight="1" x14ac:dyDescent="0.25">
      <c r="A83" s="56" t="s">
        <v>68</v>
      </c>
      <c r="B83" s="120">
        <v>0</v>
      </c>
      <c r="C83" s="111">
        <v>0</v>
      </c>
      <c r="D83" s="129">
        <v>0</v>
      </c>
      <c r="E83" s="52">
        <v>0</v>
      </c>
      <c r="F83" s="141">
        <f>D83+B83</f>
        <v>0</v>
      </c>
      <c r="G83" s="53">
        <f>IF(ISBLANK(F83),"  ",IF(F84&gt;0,F83/F84,IF(F83&gt;0,1,0)))</f>
        <v>0</v>
      </c>
      <c r="H83" s="120">
        <v>0</v>
      </c>
      <c r="I83" s="111">
        <v>0</v>
      </c>
      <c r="J83" s="129">
        <v>0</v>
      </c>
      <c r="K83" s="52">
        <v>0</v>
      </c>
      <c r="L83" s="141">
        <f>J83+H83</f>
        <v>0</v>
      </c>
      <c r="M83" s="53">
        <f>IF(ISBLANK(L83),"  ",IF(L84&gt;0,L83/L84,IF(L83&gt;0,1,0)))</f>
        <v>0</v>
      </c>
    </row>
    <row r="84" spans="1:13" s="55" customFormat="1" ht="15" customHeight="1" thickBot="1" x14ac:dyDescent="0.3">
      <c r="A84" s="67" t="s">
        <v>69</v>
      </c>
      <c r="B84" s="121">
        <v>131189064</v>
      </c>
      <c r="C84" s="69">
        <v>0.56375981136035669</v>
      </c>
      <c r="D84" s="121">
        <v>101514760.14</v>
      </c>
      <c r="E84" s="69">
        <v>0.43624018863964342</v>
      </c>
      <c r="F84" s="121">
        <f>F82+F75+F54+F47+F55+F83</f>
        <v>232703824.13999999</v>
      </c>
      <c r="G84" s="70">
        <f>IF(ISBLANK(F84),"  ",IF(F84&gt;0,F84/F84,IF(F84&gt;0,1,0)))</f>
        <v>1</v>
      </c>
      <c r="H84" s="121">
        <v>135476272</v>
      </c>
      <c r="I84" s="69">
        <v>0.5861789242282317</v>
      </c>
      <c r="J84" s="121">
        <v>95641338</v>
      </c>
      <c r="K84" s="69">
        <v>0.4138210757717683</v>
      </c>
      <c r="L84" s="121">
        <f>L82+L75+L54+L47+L55+L83</f>
        <v>230617610</v>
      </c>
      <c r="M84" s="70">
        <f>IF(ISBLANK(L84),"  ",IF(L84&gt;0,L84/L84,IF(L84&gt;0,1,0)))</f>
        <v>1</v>
      </c>
    </row>
    <row r="85" spans="1:13" ht="15" thickTop="1" x14ac:dyDescent="0.2"/>
    <row r="86" spans="1:13" x14ac:dyDescent="0.2">
      <c r="A86" s="2" t="s">
        <v>4</v>
      </c>
    </row>
    <row r="87" spans="1:13" x14ac:dyDescent="0.2">
      <c r="A87" s="2" t="s">
        <v>70</v>
      </c>
    </row>
  </sheetData>
  <hyperlinks>
    <hyperlink ref="O2" location="Home!A1" tooltip="Home" display="Home" xr:uid="{00000000-0004-0000-12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87"/>
  <sheetViews>
    <sheetView zoomScale="75" zoomScaleNormal="75" workbookViewId="0">
      <pane xSplit="1" ySplit="10" topLeftCell="B11" activePane="bottomRight" state="frozen"/>
      <selection activeCell="M71" sqref="M71"/>
      <selection pane="topRight" activeCell="M71" sqref="M71"/>
      <selection pane="bottomLeft" activeCell="M71" sqref="M71"/>
      <selection pane="bottomRight" activeCell="O2" sqref="O2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98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190</v>
      </c>
      <c r="C6" s="11"/>
      <c r="D6" s="12"/>
      <c r="E6" s="11"/>
      <c r="F6" s="12"/>
      <c r="G6" s="13"/>
      <c r="H6" s="10" t="s">
        <v>191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f>BOR!B13+LUMCON!B13+LOSFA!B13+'ULS Summary'!B13+'LSU Summary'!B13+SUSummary!B13+LCTCSummary!B13</f>
        <v>1401241757</v>
      </c>
      <c r="C13" s="35">
        <f t="shared" ref="C13:C84" si="0">IF(ISBLANK(B13),"  ",IF(F13&gt;0,B13/F13,IF(B13&gt;0,1,0)))</f>
        <v>1</v>
      </c>
      <c r="D13" s="122">
        <f>BOR!D13+LUMCON!D13+LOSFA!D13+'ULS Summary'!D13+'LSU Summary'!D13+SUSummary!D13+LCTCSummary!D13</f>
        <v>0</v>
      </c>
      <c r="E13" s="36">
        <f>IF(ISBLANK(D13),"  ",IF(F13&gt;0,D13/F13,IF(D13&gt;0,1,0)))</f>
        <v>0</v>
      </c>
      <c r="F13" s="130">
        <f>D13+B13</f>
        <v>1401241757</v>
      </c>
      <c r="G13" s="37">
        <f>IF(ISBLANK(F13),"  ",IF(F84&gt;0,F13/F84,IF(F13&gt;0,1,0)))</f>
        <v>0.20113509311431732</v>
      </c>
      <c r="H13" s="112">
        <f>BOR!H13+LUMCON!H13+LOSFA!H13+'ULS Summary'!H13+'LSU Summary'!H13+SUSummary!H13+LCTCSummary!H13</f>
        <v>1316528036</v>
      </c>
      <c r="I13" s="35">
        <f>IF(ISBLANK(H13),"  ",IF(L13&gt;0,H13/L13,IF(H13&gt;0,1,0)))</f>
        <v>1</v>
      </c>
      <c r="J13" s="122">
        <f>BOR!J13+LUMCON!J13+LOSFA!J13+'ULS Summary'!J13+'LSU Summary'!J13+SUSummary!J13+LCTCSummary!J13</f>
        <v>0</v>
      </c>
      <c r="K13" s="36">
        <f>IF(ISBLANK(J13),"  ",IF(L13&gt;0,J13/L13,IF(J13&gt;0,1,0)))</f>
        <v>0</v>
      </c>
      <c r="L13" s="130">
        <f t="shared" ref="L13:L34" si="1">J13+H13</f>
        <v>1316528036</v>
      </c>
      <c r="M13" s="38">
        <f>IF(ISBLANK(L13),"  ",IF(L84&gt;0,L13/L84,IF(L13&gt;0,1,0)))</f>
        <v>0.18917327986846907</v>
      </c>
    </row>
    <row r="14" spans="1:15" ht="15" customHeight="1" x14ac:dyDescent="0.2">
      <c r="A14" s="7" t="s">
        <v>13</v>
      </c>
      <c r="B14" s="112">
        <f>BOR!B14+LUMCON!B14+LOSFA!B14+'ULS Summary'!B14+'LSU Summary'!B14+SUSummary!B14+LCTCSummary!B14</f>
        <v>0</v>
      </c>
      <c r="C14" s="39">
        <f t="shared" si="0"/>
        <v>0</v>
      </c>
      <c r="D14" s="122">
        <f>BOR!D14+LUMCON!D14+LOSFA!D14+'ULS Summary'!D14+'LSU Summary'!D14+SUSummary!D14+LCTCSummary!D14</f>
        <v>0</v>
      </c>
      <c r="E14" s="40">
        <f>IF(ISBLANK(D14),"  ",IF(F14&gt;0,D14/F14,IF(D14&gt;0,1,0)))</f>
        <v>0</v>
      </c>
      <c r="F14" s="131">
        <f>D14+B14</f>
        <v>0</v>
      </c>
      <c r="G14" s="41">
        <f>IF(ISBLANK(F14),"  ",IF(F84&gt;0,F14/F84,IF(F14&gt;0,1,0)))</f>
        <v>0</v>
      </c>
      <c r="H14" s="112">
        <f>BOR!H14+LUMCON!H14+LOSFA!H14+'ULS Summary'!H14+'LSU Summary'!H14+SUSummary!H14+LCTCSummary!H14</f>
        <v>0</v>
      </c>
      <c r="I14" s="39">
        <f>IF(ISBLANK(H14),"  ",IF(L14&gt;0,H14/L14,IF(H14&gt;0,1,0)))</f>
        <v>0</v>
      </c>
      <c r="J14" s="122">
        <f>BOR!J14+LUMCON!J14+LOSFA!J14+'ULS Summary'!J14+'LSU Summary'!J14+SUSummary!J14+LCTCSummary!J14</f>
        <v>0</v>
      </c>
      <c r="K14" s="40">
        <f>IF(ISBLANK(J14),"  ",IF(L14&gt;0,J14/L14,IF(J14&gt;0,1,0)))</f>
        <v>0</v>
      </c>
      <c r="L14" s="131">
        <f t="shared" si="1"/>
        <v>0</v>
      </c>
      <c r="M14" s="41">
        <f>IF(ISBLANK(L14),"  ",IF(L84&gt;0,L14/L84,IF(L14&gt;0,1,0)))</f>
        <v>0</v>
      </c>
    </row>
    <row r="15" spans="1:15" ht="15" customHeight="1" x14ac:dyDescent="0.2">
      <c r="A15" s="169" t="s">
        <v>14</v>
      </c>
      <c r="B15" s="113">
        <f>BOR!B15+LUMCON!B15+LOSFA!B15+'ULS Summary'!B15+'LSU Summary'!B15+SUSummary!B15+LCTCSummary!B15</f>
        <v>238722653.73000002</v>
      </c>
      <c r="C15" s="42">
        <f t="shared" si="0"/>
        <v>0.99968662568009092</v>
      </c>
      <c r="D15" s="123">
        <f>BOR!D15+LUMCON!D15+LOSFA!D15+'ULS Summary'!D15+'LSU Summary'!D15+SUSummary!D15+LCTCSummary!D15</f>
        <v>74833</v>
      </c>
      <c r="E15" s="43">
        <f>IF(ISBLANK(D15),"  ",IF(F15&gt;0,D15/F15,IF(D15&gt;0,1,0)))</f>
        <v>3.1337431990903264E-4</v>
      </c>
      <c r="F15" s="132">
        <f>D15+B15</f>
        <v>238797486.73000002</v>
      </c>
      <c r="G15" s="44">
        <f>IF(ISBLANK(F15),"  ",IF(F84&gt;0,F15/F84,IF(F15&gt;0,1,0)))</f>
        <v>3.4277136324951461E-2</v>
      </c>
      <c r="H15" s="113">
        <f>BOR!H15+LUMCON!H15+LOSFA!H15+'ULS Summary'!H15+'LSU Summary'!H15+SUSummary!H15+LCTCSummary!H15</f>
        <v>242238117</v>
      </c>
      <c r="I15" s="42">
        <f>IF(ISBLANK(H15),"  ",IF(L15&gt;0,H15/L15,IF(H15&gt;0,1,0)))</f>
        <v>0.99855722529063529</v>
      </c>
      <c r="J15" s="123">
        <f>BOR!J15+LUMCON!J15+LOSFA!J15+'ULS Summary'!J15+'LSU Summary'!J15+SUSummary!J15+LCTCSummary!J15</f>
        <v>350000</v>
      </c>
      <c r="K15" s="43">
        <f>IF(ISBLANK(J15),"  ",IF(L15&gt;0,J15/L15,IF(J15&gt;0,1,0)))</f>
        <v>1.44277470936468E-3</v>
      </c>
      <c r="L15" s="132">
        <f t="shared" si="1"/>
        <v>242588117</v>
      </c>
      <c r="M15" s="44">
        <f>IF(ISBLANK(L15),"  ",IF(L84&gt;0,L15/L84,IF(L15&gt;0,1,0)))</f>
        <v>3.4857738304940981E-2</v>
      </c>
    </row>
    <row r="16" spans="1:15" ht="15" customHeight="1" x14ac:dyDescent="0.2">
      <c r="A16" s="170" t="s">
        <v>15</v>
      </c>
      <c r="B16" s="112">
        <f>BOR!B16+LUMCON!B16+LOSFA!B16+'ULS Summary'!B16+'LSU Summary'!B16+SUSummary!B16+LCTCSummary!B16</f>
        <v>21402709</v>
      </c>
      <c r="C16" s="35">
        <f t="shared" si="0"/>
        <v>1</v>
      </c>
      <c r="D16" s="122">
        <f>BOR!D16+LUMCON!D16+LOSFA!D16+'ULS Summary'!D16+'LSU Summary'!D16+SUSummary!D16+LCTCSummary!D16</f>
        <v>0</v>
      </c>
      <c r="E16" s="36">
        <f>IF(ISBLANK(D16),"  ",IF(F16&gt;0,D16/F16,IF(D16&gt;0,1,0)))</f>
        <v>0</v>
      </c>
      <c r="F16" s="132">
        <f t="shared" ref="F16:F46" si="2">D16+B16</f>
        <v>21402709</v>
      </c>
      <c r="G16" s="37">
        <f>IF(ISBLANK(F16),"  ",IF(F84&gt;0,F16/F84,IF(F16&gt;0,1,0)))</f>
        <v>3.0721578529247593E-3</v>
      </c>
      <c r="H16" s="112">
        <f>BOR!H16+LUMCON!H16+LOSFA!H16+'ULS Summary'!H16+'LSU Summary'!H16+SUSummary!H16+LCTCSummary!H16</f>
        <v>8000000</v>
      </c>
      <c r="I16" s="35">
        <f t="shared" ref="I16:I34" si="3">IF(ISBLANK(H16),"  ",IF(L16&gt;0,H16/L16,IF(H16&gt;0,1,0)))</f>
        <v>1</v>
      </c>
      <c r="J16" s="122">
        <f>BOR!J16+LUMCON!J16+LOSFA!J16+'ULS Summary'!J16+'LSU Summary'!J16+SUSummary!J16+LCTCSummary!J16</f>
        <v>0</v>
      </c>
      <c r="K16" s="36">
        <f t="shared" ref="K16:K34" si="4">IF(ISBLANK(J16),"  ",IF(L16&gt;0,J16/L16,IF(J16&gt;0,1,0)))</f>
        <v>0</v>
      </c>
      <c r="L16" s="132">
        <f t="shared" si="1"/>
        <v>8000000</v>
      </c>
      <c r="M16" s="37">
        <f>IF(ISBLANK(L16),"  ",IF(L84&gt;0,L16/L84,IF(L16&gt;0,1,0)))</f>
        <v>1.149528302903344E-3</v>
      </c>
    </row>
    <row r="17" spans="1:13" ht="15" customHeight="1" x14ac:dyDescent="0.2">
      <c r="A17" s="171" t="s">
        <v>16</v>
      </c>
      <c r="B17" s="112">
        <f>BOR!B17+LUMCON!B17+LOSFA!B17+'ULS Summary'!B17+'LSU Summary'!B17+SUSummary!B17+LCTCSummary!B17</f>
        <v>41061022.289999999</v>
      </c>
      <c r="C17" s="39">
        <f t="shared" si="0"/>
        <v>1</v>
      </c>
      <c r="D17" s="122">
        <f>BOR!D17+LUMCON!D17+LOSFA!D17+'ULS Summary'!D17+'LSU Summary'!D17+SUSummary!D17+LCTCSummary!D17</f>
        <v>0</v>
      </c>
      <c r="E17" s="36">
        <f t="shared" ref="E17:E34" si="5">IF(ISBLANK(D17),"  ",IF(F17&gt;0,D17/F17,IF(D17&gt;0,1,0)))</f>
        <v>0</v>
      </c>
      <c r="F17" s="133">
        <f t="shared" si="2"/>
        <v>41061022.289999999</v>
      </c>
      <c r="G17" s="41">
        <f>IF(ISBLANK(F17),"  ",IF(F84&gt;0,F17/F84,IF(F17&gt;0,1,0)))</f>
        <v>5.8939240858408189E-3</v>
      </c>
      <c r="H17" s="112">
        <f>BOR!H17+LUMCON!H17+LOSFA!H17+'ULS Summary'!H17+'LSU Summary'!H17+SUSummary!H17+LCTCSummary!H17</f>
        <v>42150349</v>
      </c>
      <c r="I17" s="39">
        <f t="shared" si="3"/>
        <v>1</v>
      </c>
      <c r="J17" s="122">
        <f>BOR!J17+LUMCON!J17+LOSFA!J17+'ULS Summary'!J17+'LSU Summary'!J17+SUSummary!J17+LCTCSummary!J17</f>
        <v>0</v>
      </c>
      <c r="K17" s="40">
        <f t="shared" si="4"/>
        <v>0</v>
      </c>
      <c r="L17" s="133">
        <f t="shared" si="1"/>
        <v>42150349</v>
      </c>
      <c r="M17" s="41">
        <f>IF(ISBLANK(L17),"  ",IF(L84&gt;0,L17/L84,IF(L17&gt;0,1,0)))</f>
        <v>6.056627394094208E-3</v>
      </c>
    </row>
    <row r="18" spans="1:13" ht="15" customHeight="1" x14ac:dyDescent="0.2">
      <c r="A18" s="171" t="s">
        <v>17</v>
      </c>
      <c r="B18" s="112">
        <f>BOR!B18+LUMCON!B18+LOSFA!B18+'ULS Summary'!B18+'LSU Summary'!B18+SUSummary!B18+LCTCSummary!B18</f>
        <v>4804928.6100000003</v>
      </c>
      <c r="C18" s="39">
        <f t="shared" si="0"/>
        <v>1</v>
      </c>
      <c r="D18" s="122">
        <f>BOR!D18+LUMCON!D18+LOSFA!D18+'ULS Summary'!D18+'LSU Summary'!D18+SUSummary!D18+LCTCSummary!D18</f>
        <v>0</v>
      </c>
      <c r="E18" s="36">
        <f t="shared" si="5"/>
        <v>0</v>
      </c>
      <c r="F18" s="133">
        <f t="shared" si="2"/>
        <v>4804928.6100000003</v>
      </c>
      <c r="G18" s="41">
        <f>IF(ISBLANK(F18),"  ",IF(F84&gt;0,F18/F84,IF(F18&gt;0,1,0)))</f>
        <v>6.8970237187985638E-4</v>
      </c>
      <c r="H18" s="112">
        <f>BOR!H18+LUMCON!H18+LOSFA!H18+'ULS Summary'!H18+'LSU Summary'!H18+SUSummary!H18+LCTCSummary!H18</f>
        <v>5166778</v>
      </c>
      <c r="I18" s="39">
        <f t="shared" si="3"/>
        <v>1</v>
      </c>
      <c r="J18" s="122">
        <f>BOR!J18+LUMCON!J18+LOSFA!J18+'ULS Summary'!J18+'LSU Summary'!J18+SUSummary!J18+LCTCSummary!J18</f>
        <v>0</v>
      </c>
      <c r="K18" s="40">
        <f t="shared" si="4"/>
        <v>0</v>
      </c>
      <c r="L18" s="133">
        <f t="shared" si="1"/>
        <v>5166778</v>
      </c>
      <c r="M18" s="41">
        <f>IF(ISBLANK(L18),"  ",IF(L84&gt;0,L18/L84,IF(L18&gt;0,1,0)))</f>
        <v>7.4241969322729178E-4</v>
      </c>
    </row>
    <row r="19" spans="1:13" ht="15" customHeight="1" x14ac:dyDescent="0.2">
      <c r="A19" s="171" t="s">
        <v>18</v>
      </c>
      <c r="B19" s="112">
        <f>BOR!B19+LUMCON!B19+LOSFA!B19+'ULS Summary'!B19+'LSU Summary'!B19+SUSummary!B19+LCTCSummary!B19</f>
        <v>458160</v>
      </c>
      <c r="C19" s="39">
        <f t="shared" si="0"/>
        <v>1</v>
      </c>
      <c r="D19" s="122">
        <f>BOR!D19+LUMCON!D19+LOSFA!D19+'ULS Summary'!D19+'LSU Summary'!D19+SUSummary!D19+LCTCSummary!D19</f>
        <v>0</v>
      </c>
      <c r="E19" s="36">
        <f t="shared" si="5"/>
        <v>0</v>
      </c>
      <c r="F19" s="133">
        <f t="shared" si="2"/>
        <v>458160</v>
      </c>
      <c r="G19" s="41">
        <f>IF(ISBLANK(F19),"  ",IF(F84&gt;0,F19/F84,IF(F19&gt;0,1,0)))</f>
        <v>6.5764564751873592E-5</v>
      </c>
      <c r="H19" s="112">
        <f>BOR!H19+LUMCON!H19+LOSFA!H19+'ULS Summary'!H19+'LSU Summary'!H19+SUSummary!H19+LCTCSummary!H19</f>
        <v>909034</v>
      </c>
      <c r="I19" s="39">
        <f t="shared" si="3"/>
        <v>1</v>
      </c>
      <c r="J19" s="122">
        <f>BOR!J19+LUMCON!J19+LOSFA!J19+'ULS Summary'!J19+'LSU Summary'!J19+SUSummary!J19+LCTCSummary!J19</f>
        <v>0</v>
      </c>
      <c r="K19" s="40">
        <f t="shared" si="4"/>
        <v>0</v>
      </c>
      <c r="L19" s="133">
        <f t="shared" si="1"/>
        <v>909034</v>
      </c>
      <c r="M19" s="41">
        <f>IF(ISBLANK(L19),"  ",IF(L84&gt;0,L19/L84,IF(L19&gt;0,1,0)))</f>
        <v>1.3062003891267982E-4</v>
      </c>
    </row>
    <row r="20" spans="1:13" ht="15" customHeight="1" x14ac:dyDescent="0.2">
      <c r="A20" s="171" t="s">
        <v>19</v>
      </c>
      <c r="B20" s="112">
        <f>BOR!B20+LUMCON!B20+LOSFA!B20+'ULS Summary'!B20+'LSU Summary'!B20+SUSummary!B20+LCTCSummary!B20</f>
        <v>2435245.83</v>
      </c>
      <c r="C20" s="39">
        <f t="shared" si="0"/>
        <v>1</v>
      </c>
      <c r="D20" s="122">
        <f>BOR!D20+LUMCON!D20+LOSFA!D20+'ULS Summary'!D20+'LSU Summary'!D20+SUSummary!D20+LCTCSummary!D20</f>
        <v>0</v>
      </c>
      <c r="E20" s="36">
        <f t="shared" si="5"/>
        <v>0</v>
      </c>
      <c r="F20" s="133">
        <f>D20+B20</f>
        <v>2435245.83</v>
      </c>
      <c r="G20" s="41">
        <f>IF(ISBLANK(F20),"  ",IF(F84&gt;0,F20/F84,IF(F20&gt;0,1,0)))</f>
        <v>3.4955666595461226E-4</v>
      </c>
      <c r="H20" s="112">
        <f>BOR!H20+LUMCON!H20+LOSFA!H20+'ULS Summary'!H20+'LSU Summary'!H20+SUSummary!H20+LCTCSummary!H20</f>
        <v>1936098</v>
      </c>
      <c r="I20" s="39">
        <f t="shared" si="3"/>
        <v>1</v>
      </c>
      <c r="J20" s="122">
        <f>BOR!J20+LUMCON!J20+LOSFA!J20+'ULS Summary'!J20+'LSU Summary'!J20+SUSummary!J20+LCTCSummary!J20</f>
        <v>0</v>
      </c>
      <c r="K20" s="40">
        <f t="shared" si="4"/>
        <v>0</v>
      </c>
      <c r="L20" s="133">
        <f t="shared" si="1"/>
        <v>1936098</v>
      </c>
      <c r="M20" s="41">
        <f>IF(ISBLANK(L20),"  ",IF(L84&gt;0,L20/L84,IF(L20&gt;0,1,0)))</f>
        <v>2.7819993102431984E-4</v>
      </c>
    </row>
    <row r="21" spans="1:13" ht="15" customHeight="1" x14ac:dyDescent="0.2">
      <c r="A21" s="171" t="s">
        <v>20</v>
      </c>
      <c r="B21" s="112">
        <f>BOR!B21+LUMCON!B21+LOSFA!B21+'ULS Summary'!B21+'LSU Summary'!B21+SUSummary!B21+LCTCSummary!B21</f>
        <v>50000</v>
      </c>
      <c r="C21" s="39">
        <f t="shared" si="0"/>
        <v>1</v>
      </c>
      <c r="D21" s="122">
        <f>BOR!D21+LUMCON!D21+LOSFA!D21+'ULS Summary'!D21+'LSU Summary'!D21+SUSummary!D21+LCTCSummary!D21</f>
        <v>0</v>
      </c>
      <c r="E21" s="36">
        <f t="shared" si="5"/>
        <v>0</v>
      </c>
      <c r="F21" s="133">
        <f t="shared" si="2"/>
        <v>50000</v>
      </c>
      <c r="G21" s="41">
        <f>IF(ISBLANK(F21),"  ",IF(F84&gt;0,F21/F84,IF(F21&gt;0,1,0)))</f>
        <v>7.1770303771470217E-6</v>
      </c>
      <c r="H21" s="112">
        <f>BOR!H21+LUMCON!H21+LOSFA!H21+'ULS Summary'!H21+'LSU Summary'!H21+SUSummary!H21+LCTCSummary!H21</f>
        <v>50000</v>
      </c>
      <c r="I21" s="39">
        <f t="shared" si="3"/>
        <v>1</v>
      </c>
      <c r="J21" s="122">
        <f>BOR!J21+LUMCON!J21+LOSFA!J21+'ULS Summary'!J21+'LSU Summary'!J21+SUSummary!J21+LCTCSummary!J21</f>
        <v>0</v>
      </c>
      <c r="K21" s="40">
        <f t="shared" si="4"/>
        <v>0</v>
      </c>
      <c r="L21" s="133">
        <f t="shared" si="1"/>
        <v>50000</v>
      </c>
      <c r="M21" s="41">
        <f>IF(ISBLANK(L21),"  ",IF(L84&gt;0,L21/L84,IF(L21&gt;0,1,0)))</f>
        <v>7.1845518931459002E-6</v>
      </c>
    </row>
    <row r="22" spans="1:13" ht="15" customHeight="1" x14ac:dyDescent="0.2">
      <c r="A22" s="171" t="s">
        <v>21</v>
      </c>
      <c r="B22" s="112">
        <f>BOR!B22+LUMCON!B22+LOSFA!B22+'ULS Summary'!B22+'LSU Summary'!B22+SUSummary!B22+LCTCSummary!B22</f>
        <v>750000</v>
      </c>
      <c r="C22" s="39">
        <f t="shared" si="0"/>
        <v>1</v>
      </c>
      <c r="D22" s="122">
        <f>BOR!D22+LUMCON!D22+LOSFA!D22+'ULS Summary'!D22+'LSU Summary'!D22+SUSummary!D22+LCTCSummary!D22</f>
        <v>0</v>
      </c>
      <c r="E22" s="36">
        <f t="shared" si="5"/>
        <v>0</v>
      </c>
      <c r="F22" s="133">
        <f t="shared" si="2"/>
        <v>750000</v>
      </c>
      <c r="G22" s="41">
        <f>IF(ISBLANK(F22),"  ",IF(F84&gt;0,F22/F84,IF(F22&gt;0,1,0)))</f>
        <v>1.0765545565720532E-4</v>
      </c>
      <c r="H22" s="112">
        <f>BOR!H22+LUMCON!H22+LOSFA!H22+'ULS Summary'!H22+'LSU Summary'!H22+SUSummary!H22+LCTCSummary!H22</f>
        <v>750000</v>
      </c>
      <c r="I22" s="39">
        <f t="shared" si="3"/>
        <v>1</v>
      </c>
      <c r="J22" s="122">
        <f>BOR!J22+LUMCON!J22+LOSFA!J22+'ULS Summary'!J22+'LSU Summary'!J22+SUSummary!J22+LCTCSummary!J22</f>
        <v>0</v>
      </c>
      <c r="K22" s="40">
        <f t="shared" si="4"/>
        <v>0</v>
      </c>
      <c r="L22" s="133">
        <f t="shared" si="1"/>
        <v>750000</v>
      </c>
      <c r="M22" s="41">
        <f>IF(ISBLANK(L22),"  ",IF(L84&gt;0,L22/L84,IF(L22&gt;0,1,0)))</f>
        <v>1.0776827839718851E-4</v>
      </c>
    </row>
    <row r="23" spans="1:13" ht="15" customHeight="1" x14ac:dyDescent="0.2">
      <c r="A23" s="171" t="s">
        <v>22</v>
      </c>
      <c r="B23" s="112">
        <f>BOR!B23+LUMCON!B23+LOSFA!B23+'ULS Summary'!B23+'LSU Summary'!B23+SUSummary!B23+LCTCSummary!B23</f>
        <v>750000</v>
      </c>
      <c r="C23" s="39">
        <f t="shared" si="0"/>
        <v>1</v>
      </c>
      <c r="D23" s="122">
        <f>BOR!D23+LUMCON!D23+LOSFA!D23+'ULS Summary'!D23+'LSU Summary'!D23+SUSummary!D23+LCTCSummary!D23</f>
        <v>0</v>
      </c>
      <c r="E23" s="36">
        <f t="shared" si="5"/>
        <v>0</v>
      </c>
      <c r="F23" s="133">
        <f t="shared" si="2"/>
        <v>750000</v>
      </c>
      <c r="G23" s="41">
        <f>IF(ISBLANK(F23),"  ",IF(F84&gt;0,F23/F84,IF(F23&gt;0,1,0)))</f>
        <v>1.0765545565720532E-4</v>
      </c>
      <c r="H23" s="112">
        <f>BOR!H23+LUMCON!H23+LOSFA!H23+'ULS Summary'!H23+'LSU Summary'!H23+SUSummary!H23+LCTCSummary!H23</f>
        <v>750000</v>
      </c>
      <c r="I23" s="39">
        <f t="shared" si="3"/>
        <v>1</v>
      </c>
      <c r="J23" s="122">
        <f>BOR!J23+LUMCON!J23+LOSFA!J23+'ULS Summary'!J23+'LSU Summary'!J23+SUSummary!J23+LCTCSummary!J23</f>
        <v>0</v>
      </c>
      <c r="K23" s="40">
        <f t="shared" si="4"/>
        <v>0</v>
      </c>
      <c r="L23" s="133">
        <f t="shared" si="1"/>
        <v>750000</v>
      </c>
      <c r="M23" s="41">
        <f>IF(ISBLANK(L23),"  ",IF(L84&gt;0,L23/L84,IF(L23&gt;0,1,0)))</f>
        <v>1.0776827839718851E-4</v>
      </c>
    </row>
    <row r="24" spans="1:13" ht="15" customHeight="1" x14ac:dyDescent="0.2">
      <c r="A24" s="171" t="s">
        <v>23</v>
      </c>
      <c r="B24" s="112">
        <f>BOR!B24+LUMCON!B24+LOSFA!B24+'ULS Summary'!B24+'LSU Summary'!B24+SUSummary!B24+LCTCSummary!B24</f>
        <v>0</v>
      </c>
      <c r="C24" s="39">
        <f t="shared" si="0"/>
        <v>0</v>
      </c>
      <c r="D24" s="122">
        <f>BOR!D24+LUMCON!D24+LOSFA!D24+'ULS Summary'!D24+'LSU Summary'!D24+SUSummary!D24+LCTCSummary!D24</f>
        <v>0</v>
      </c>
      <c r="E24" s="36">
        <f t="shared" si="5"/>
        <v>0</v>
      </c>
      <c r="F24" s="133">
        <f t="shared" si="2"/>
        <v>0</v>
      </c>
      <c r="G24" s="41">
        <f>IF(ISBLANK(F24),"  ",IF(F84&gt;0,F24/F84,IF(F24&gt;0,1,0)))</f>
        <v>0</v>
      </c>
      <c r="H24" s="112">
        <f>BOR!H24+LUMCON!H24+LOSFA!H24+'ULS Summary'!H24+'LSU Summary'!H24+SUSummary!H24+LCTCSummary!H24</f>
        <v>0</v>
      </c>
      <c r="I24" s="39">
        <f t="shared" si="3"/>
        <v>0</v>
      </c>
      <c r="J24" s="122">
        <f>BOR!J24+LUMCON!J24+LOSFA!J24+'ULS Summary'!J24+'LSU Summary'!J24+SUSummary!J24+LCTCSummary!J24</f>
        <v>0</v>
      </c>
      <c r="K24" s="40">
        <f t="shared" si="4"/>
        <v>0</v>
      </c>
      <c r="L24" s="133">
        <f t="shared" si="1"/>
        <v>0</v>
      </c>
      <c r="M24" s="41">
        <f>IF(ISBLANK(L24),"  ",IF(L84&gt;0,L24/L84,IF(L24&gt;0,1,0)))</f>
        <v>0</v>
      </c>
    </row>
    <row r="25" spans="1:13" ht="15" customHeight="1" x14ac:dyDescent="0.2">
      <c r="A25" s="171" t="s">
        <v>24</v>
      </c>
      <c r="B25" s="112">
        <f>BOR!B25+LUMCON!B25+LOSFA!B25+'ULS Summary'!B25+'LSU Summary'!B25+SUSummary!B25+LCTCSummary!B25</f>
        <v>19393404</v>
      </c>
      <c r="C25" s="39">
        <f t="shared" si="0"/>
        <v>1</v>
      </c>
      <c r="D25" s="122">
        <f>BOR!D25+LUMCON!D25+LOSFA!D25+'ULS Summary'!D25+'LSU Summary'!D25+SUSummary!D25+LCTCSummary!D25</f>
        <v>0</v>
      </c>
      <c r="E25" s="36">
        <f t="shared" si="5"/>
        <v>0</v>
      </c>
      <c r="F25" s="133">
        <f t="shared" si="2"/>
        <v>19393404</v>
      </c>
      <c r="G25" s="41">
        <f>IF(ISBLANK(F25),"  ",IF(F84&gt;0,F25/F84,IF(F25&gt;0,1,0)))</f>
        <v>2.7837409924856911E-3</v>
      </c>
      <c r="H25" s="112">
        <f>BOR!H25+LUMCON!H25+LOSFA!H25+'ULS Summary'!H25+'LSU Summary'!H25+SUSummary!H25+LCTCSummary!H25</f>
        <v>20080000</v>
      </c>
      <c r="I25" s="39">
        <f t="shared" si="3"/>
        <v>1</v>
      </c>
      <c r="J25" s="122">
        <f>BOR!J25+LUMCON!J25+LOSFA!J25+'ULS Summary'!J25+'LSU Summary'!J25+SUSummary!J25+LCTCSummary!J25</f>
        <v>0</v>
      </c>
      <c r="K25" s="40">
        <f t="shared" si="4"/>
        <v>0</v>
      </c>
      <c r="L25" s="133">
        <f t="shared" si="1"/>
        <v>20080000</v>
      </c>
      <c r="M25" s="41">
        <f>IF(ISBLANK(L25),"  ",IF(L84&gt;0,L25/L84,IF(L25&gt;0,1,0)))</f>
        <v>2.8853160402873934E-3</v>
      </c>
    </row>
    <row r="26" spans="1:13" ht="15" customHeight="1" x14ac:dyDescent="0.2">
      <c r="A26" s="171" t="s">
        <v>25</v>
      </c>
      <c r="B26" s="112">
        <f>BOR!B26+LUMCON!B26+LOSFA!B26+'ULS Summary'!B26+'LSU Summary'!B26+SUSummary!B26+LCTCSummary!B26</f>
        <v>33004000</v>
      </c>
      <c r="C26" s="39">
        <f t="shared" si="0"/>
        <v>1</v>
      </c>
      <c r="D26" s="122">
        <f>BOR!D26+LUMCON!D26+LOSFA!D26+'ULS Summary'!D26+'LSU Summary'!D26+SUSummary!D26+LCTCSummary!D26</f>
        <v>0</v>
      </c>
      <c r="E26" s="36">
        <f t="shared" si="5"/>
        <v>0</v>
      </c>
      <c r="F26" s="133">
        <f t="shared" si="2"/>
        <v>33004000</v>
      </c>
      <c r="G26" s="41">
        <f>IF(ISBLANK(F26),"  ",IF(F84&gt;0,F26/F84,IF(F26&gt;0,1,0)))</f>
        <v>4.7374142113472059E-3</v>
      </c>
      <c r="H26" s="112">
        <f>BOR!H26+LUMCON!H26+LOSFA!H26+'ULS Summary'!H26+'LSU Summary'!H26+SUSummary!H26+LCTCSummary!H26</f>
        <v>10000000</v>
      </c>
      <c r="I26" s="39">
        <f t="shared" si="3"/>
        <v>0.96618357487922701</v>
      </c>
      <c r="J26" s="122">
        <f>BOR!J26+LUMCON!J26+LOSFA!J26+'ULS Summary'!J26+'LSU Summary'!J26+SUSummary!J26+LCTCSummary!J26</f>
        <v>350000</v>
      </c>
      <c r="K26" s="40">
        <f t="shared" si="4"/>
        <v>3.3816425120772944E-2</v>
      </c>
      <c r="L26" s="133">
        <f t="shared" si="1"/>
        <v>10350000</v>
      </c>
      <c r="M26" s="41">
        <f>IF(ISBLANK(L26),"  ",IF(L84&gt;0,L26/L84,IF(L26&gt;0,1,0)))</f>
        <v>1.4872022418812015E-3</v>
      </c>
    </row>
    <row r="27" spans="1:13" ht="15" customHeight="1" x14ac:dyDescent="0.2">
      <c r="A27" s="171" t="s">
        <v>26</v>
      </c>
      <c r="B27" s="112">
        <f>BOR!B27+LUMCON!B27+LOSFA!B27+'ULS Summary'!B27+'LSU Summary'!B27+SUSummary!B27+LCTCSummary!B27</f>
        <v>59000</v>
      </c>
      <c r="C27" s="39">
        <f t="shared" si="0"/>
        <v>1</v>
      </c>
      <c r="D27" s="122">
        <f>BOR!D27+LUMCON!D27+LOSFA!D27+'ULS Summary'!D27+'LSU Summary'!D27+SUSummary!D27+LCTCSummary!D27</f>
        <v>0</v>
      </c>
      <c r="E27" s="36">
        <f t="shared" si="5"/>
        <v>0</v>
      </c>
      <c r="F27" s="133">
        <f t="shared" si="2"/>
        <v>59000</v>
      </c>
      <c r="G27" s="41">
        <f>IF(ISBLANK(F27),"  ",IF(F84&gt;0,F27/F84,IF(F27&gt;0,1,0)))</f>
        <v>8.4688958450334862E-6</v>
      </c>
      <c r="H27" s="112">
        <f>BOR!H27+LUMCON!H27+LOSFA!H27+'ULS Summary'!H27+'LSU Summary'!H27+SUSummary!H27+LCTCSummary!H27</f>
        <v>60000</v>
      </c>
      <c r="I27" s="39">
        <f t="shared" si="3"/>
        <v>1</v>
      </c>
      <c r="J27" s="122">
        <f>BOR!J27+LUMCON!J27+LOSFA!J27+'ULS Summary'!J27+'LSU Summary'!J27+SUSummary!J27+LCTCSummary!J27</f>
        <v>0</v>
      </c>
      <c r="K27" s="40">
        <f t="shared" si="4"/>
        <v>0</v>
      </c>
      <c r="L27" s="133">
        <f t="shared" si="1"/>
        <v>60000</v>
      </c>
      <c r="M27" s="41">
        <f>IF(ISBLANK(L27),"  ",IF(L84&gt;0,L27/L84,IF(L27&gt;0,1,0)))</f>
        <v>8.6214622717750796E-6</v>
      </c>
    </row>
    <row r="28" spans="1:13" ht="15" customHeight="1" x14ac:dyDescent="0.2">
      <c r="A28" s="172" t="s">
        <v>27</v>
      </c>
      <c r="B28" s="112">
        <f>BOR!B28+LUMCON!B28+LOSFA!B28+'ULS Summary'!B28+'LSU Summary'!B28+SUSummary!B28+LCTCSummary!B28</f>
        <v>288717</v>
      </c>
      <c r="C28" s="39">
        <f t="shared" si="0"/>
        <v>1</v>
      </c>
      <c r="D28" s="122">
        <f>BOR!D28+LUMCON!D28+LOSFA!D28+'ULS Summary'!D28+'LSU Summary'!D28+SUSummary!D28+LCTCSummary!D28</f>
        <v>0</v>
      </c>
      <c r="E28" s="36">
        <f t="shared" si="5"/>
        <v>0</v>
      </c>
      <c r="F28" s="133">
        <f t="shared" si="2"/>
        <v>288717</v>
      </c>
      <c r="G28" s="41">
        <f>IF(ISBLANK(F28),"  ",IF(F84&gt;0,F28/F84,IF(F28&gt;0,1,0)))</f>
        <v>4.1442613587975135E-5</v>
      </c>
      <c r="H28" s="112">
        <f>BOR!H28+LUMCON!H28+LOSFA!H28+'ULS Summary'!H28+'LSU Summary'!H28+SUSummary!H28+LCTCSummary!H28</f>
        <v>332771</v>
      </c>
      <c r="I28" s="39">
        <f t="shared" si="3"/>
        <v>1</v>
      </c>
      <c r="J28" s="122">
        <f>BOR!J28+LUMCON!J28+LOSFA!J28+'ULS Summary'!J28+'LSU Summary'!J28+SUSummary!J28+LCTCSummary!J28</f>
        <v>0</v>
      </c>
      <c r="K28" s="40">
        <f t="shared" si="4"/>
        <v>0</v>
      </c>
      <c r="L28" s="133">
        <f t="shared" si="1"/>
        <v>332771</v>
      </c>
      <c r="M28" s="41">
        <f>IF(ISBLANK(L28),"  ",IF(L84&gt;0,L28/L84,IF(L28&gt;0,1,0)))</f>
        <v>4.7816210360681088E-5</v>
      </c>
    </row>
    <row r="29" spans="1:13" ht="15" customHeight="1" x14ac:dyDescent="0.2">
      <c r="A29" s="172" t="s">
        <v>28</v>
      </c>
      <c r="B29" s="112">
        <f>BOR!B29+LUMCON!B29+LOSFA!B29+'ULS Summary'!B29+'LSU Summary'!B29+SUSummary!B29+LCTCSummary!B29</f>
        <v>89575082</v>
      </c>
      <c r="C29" s="39">
        <f t="shared" si="0"/>
        <v>1</v>
      </c>
      <c r="D29" s="122">
        <f>BOR!D29+LUMCON!D29+LOSFA!D29+'ULS Summary'!D29+'LSU Summary'!D29+SUSummary!D29+LCTCSummary!D29</f>
        <v>0</v>
      </c>
      <c r="E29" s="36">
        <f t="shared" si="5"/>
        <v>0</v>
      </c>
      <c r="F29" s="133">
        <f t="shared" si="2"/>
        <v>89575082</v>
      </c>
      <c r="G29" s="41">
        <f>IF(ISBLANK(F29),"  ",IF(F84&gt;0,F29/F84,IF(F29&gt;0,1,0)))</f>
        <v>1.2857661690988708E-2</v>
      </c>
      <c r="H29" s="112">
        <f>BOR!H29+LUMCON!H29+LOSFA!H29+'ULS Summary'!H29+'LSU Summary'!H29+SUSummary!H29+LCTCSummary!H29</f>
        <v>123719565</v>
      </c>
      <c r="I29" s="39">
        <f t="shared" si="3"/>
        <v>1</v>
      </c>
      <c r="J29" s="122">
        <f>BOR!J29+LUMCON!J29+LOSFA!J29+'ULS Summary'!J29+'LSU Summary'!J29+SUSummary!J29+LCTCSummary!J29</f>
        <v>0</v>
      </c>
      <c r="K29" s="40">
        <f t="shared" si="4"/>
        <v>0</v>
      </c>
      <c r="L29" s="133">
        <f t="shared" si="1"/>
        <v>123719565</v>
      </c>
      <c r="M29" s="41">
        <f>IF(ISBLANK(L29),"  ",IF(L84&gt;0,L29/L84,IF(L29&gt;0,1,0)))</f>
        <v>1.7777392698798744E-2</v>
      </c>
    </row>
    <row r="30" spans="1:13" ht="15" customHeight="1" x14ac:dyDescent="0.2">
      <c r="A30" s="172" t="s">
        <v>71</v>
      </c>
      <c r="B30" s="112">
        <f>BOR!B30+LUMCON!B30+LOSFA!B30+'ULS Summary'!B30+'LSU Summary'!B30+SUSummary!B30+LCTCSummary!B30</f>
        <v>200000</v>
      </c>
      <c r="C30" s="39">
        <f t="shared" si="0"/>
        <v>1</v>
      </c>
      <c r="D30" s="122">
        <f>BOR!D30+LUMCON!D30+LOSFA!D30+'ULS Summary'!D30+'LSU Summary'!D30+SUSummary!D30+LCTCSummary!D30</f>
        <v>0</v>
      </c>
      <c r="E30" s="36">
        <f>IF(ISBLANK(D30),"  ",IF(F30&gt;0,D30/F30,IF(D30&gt;0,1,0)))</f>
        <v>0</v>
      </c>
      <c r="F30" s="133">
        <f t="shared" si="2"/>
        <v>200000</v>
      </c>
      <c r="G30" s="41">
        <f>IF(ISBLANK(F30),"  ",IF(F84&gt;0,F30/F84,IF(F30&gt;0,1,0)))</f>
        <v>2.8708121508588087E-5</v>
      </c>
      <c r="H30" s="112">
        <f>BOR!H30+LUMCON!H30+LOSFA!H30+'ULS Summary'!H30+'LSU Summary'!H30+SUSummary!H30+LCTCSummary!H30</f>
        <v>200000</v>
      </c>
      <c r="I30" s="39">
        <f t="shared" si="3"/>
        <v>1</v>
      </c>
      <c r="J30" s="122">
        <f>BOR!J30+LUMCON!J30+LOSFA!J30+'ULS Summary'!J30+'LSU Summary'!J30+SUSummary!J30+LCTCSummary!J30</f>
        <v>0</v>
      </c>
      <c r="K30" s="40">
        <f>IF(ISBLANK(J30),"  ",IF(L30&gt;0,J30/L30,IF(J30&gt;0,1,0)))</f>
        <v>0</v>
      </c>
      <c r="L30" s="133">
        <f t="shared" si="1"/>
        <v>200000</v>
      </c>
      <c r="M30" s="41">
        <f>IF(ISBLANK(L30),"  ",IF(L84&gt;0,L30/L84,IF(L30&gt;0,1,0)))</f>
        <v>2.8738207572583601E-5</v>
      </c>
    </row>
    <row r="31" spans="1:13" ht="15" customHeight="1" x14ac:dyDescent="0.2">
      <c r="A31" s="172" t="s">
        <v>182</v>
      </c>
      <c r="B31" s="112">
        <f>BOR!B31+LUMCON!B31+LOSFA!B31+'ULS Summary'!B31+'LSU Summary'!B31+SUSummary!B31+LCTCSummary!B31</f>
        <v>1000000</v>
      </c>
      <c r="C31" s="39">
        <f t="shared" si="0"/>
        <v>1</v>
      </c>
      <c r="D31" s="122">
        <f>BOR!D31+LUMCON!D31+LOSFA!D31+'ULS Summary'!D31+'LSU Summary'!D31+SUSummary!D31+LCTCSummary!D31</f>
        <v>0</v>
      </c>
      <c r="E31" s="36">
        <f>IF(ISBLANK(D31),"  ",IF(F31&gt;0,D31/F31,IF(D31&gt;0,1,0)))</f>
        <v>0</v>
      </c>
      <c r="F31" s="133">
        <f t="shared" si="2"/>
        <v>1000000</v>
      </c>
      <c r="G31" s="41">
        <f>IF(ISBLANK(F31),"  ",IF(F84&gt;0,F31/F84,IF(F31&gt;0,1,0)))</f>
        <v>1.4354060754294043E-4</v>
      </c>
      <c r="H31" s="112">
        <f>BOR!H31+LUMCON!H31+LOSFA!H31+'ULS Summary'!H31+'LSU Summary'!H31+SUSummary!H31+LCTCSummary!H31</f>
        <v>1000000</v>
      </c>
      <c r="I31" s="39">
        <f t="shared" si="3"/>
        <v>1</v>
      </c>
      <c r="J31" s="122">
        <f>BOR!J31+LUMCON!J31+LOSFA!J31+'ULS Summary'!J31+'LSU Summary'!J31+SUSummary!J31+LCTCSummary!J31</f>
        <v>0</v>
      </c>
      <c r="K31" s="40">
        <f>IF(ISBLANK(J31),"  ",IF(L31&gt;0,J31/L31,IF(J31&gt;0,1,0)))</f>
        <v>0</v>
      </c>
      <c r="L31" s="133">
        <f t="shared" si="1"/>
        <v>1000000</v>
      </c>
      <c r="M31" s="41">
        <f>IF(ISBLANK(L31),"  ",IF(L84&gt;0,L31/L84,IF(L31&gt;0,1,0)))</f>
        <v>1.43691037862918E-4</v>
      </c>
    </row>
    <row r="32" spans="1:13" ht="15" customHeight="1" x14ac:dyDescent="0.2">
      <c r="A32" s="173" t="s">
        <v>183</v>
      </c>
      <c r="B32" s="112">
        <f>BOR!B32+LUMCON!B32+LOSFA!B32+'ULS Summary'!B32+'LSU Summary'!B32+SUSummary!B32+LCTCSummary!B32</f>
        <v>836298</v>
      </c>
      <c r="C32" s="39">
        <f t="shared" si="0"/>
        <v>1</v>
      </c>
      <c r="D32" s="122">
        <f>BOR!D32+LUMCON!D32+LOSFA!D32+'ULS Summary'!D32+'LSU Summary'!D32+SUSummary!D32+LCTCSummary!D32</f>
        <v>0</v>
      </c>
      <c r="E32" s="36">
        <f>IF(ISBLANK(D32),"  ",IF(F32&gt;0,D32/F32,IF(D32&gt;0,1,0)))</f>
        <v>0</v>
      </c>
      <c r="F32" s="133">
        <f t="shared" si="2"/>
        <v>836298</v>
      </c>
      <c r="G32" s="41">
        <f>IF(ISBLANK(F32),"  ",IF(F84&gt;0,F32/F84,IF(F32&gt;0,1,0)))</f>
        <v>1.2004272300694601E-4</v>
      </c>
      <c r="H32" s="112">
        <f>BOR!H32+LUMCON!H32+LOSFA!H32+'ULS Summary'!H32+'LSU Summary'!H32+SUSummary!H32+LCTCSummary!H32</f>
        <v>0</v>
      </c>
      <c r="I32" s="39">
        <f t="shared" si="3"/>
        <v>0</v>
      </c>
      <c r="J32" s="122">
        <f>BOR!J32+LUMCON!J32+LOSFA!J32+'ULS Summary'!J32+'LSU Summary'!J32+SUSummary!J32+LCTCSummary!J32</f>
        <v>0</v>
      </c>
      <c r="K32" s="40">
        <f>IF(ISBLANK(J32),"  ",IF(L32&gt;0,J32/L32,IF(J32&gt;0,1,0)))</f>
        <v>0</v>
      </c>
      <c r="L32" s="133">
        <f t="shared" si="1"/>
        <v>0</v>
      </c>
      <c r="M32" s="41">
        <f>IF(ISBLANK(L32),"  ",IF(L84&gt;0,L32/L84,IF(L32&gt;0,1,0)))</f>
        <v>0</v>
      </c>
    </row>
    <row r="33" spans="1:13" ht="15" customHeight="1" x14ac:dyDescent="0.2">
      <c r="A33" s="172" t="s">
        <v>175</v>
      </c>
      <c r="B33" s="112">
        <f>BOR!B33+LUMCON!B33+LOSFA!B33+'ULS Summary'!B33+'LSU Summary'!B33+SUSummary!B33+LCTCSummary!B33</f>
        <v>22308</v>
      </c>
      <c r="C33" s="39">
        <f>IF(ISBLANK(B33),"  ",IF(F33&gt;0,B33/F33,IF(B33&gt;0,1,0)))</f>
        <v>1</v>
      </c>
      <c r="D33" s="122">
        <f>BOR!D33+LUMCON!D33+LOSFA!D33+'ULS Summary'!D33+'LSU Summary'!D33+SUSummary!D33+LCTCSummary!D33</f>
        <v>0</v>
      </c>
      <c r="E33" s="36">
        <f>IF(ISBLANK(D33),"  ",IF(F33&gt;0,D33/F33,IF(D33&gt;0,1,0)))</f>
        <v>0</v>
      </c>
      <c r="F33" s="133">
        <f t="shared" si="2"/>
        <v>22308</v>
      </c>
      <c r="G33" s="41">
        <f>IF(ISBLANK(F33),"  ",IF(F84&gt;0,F33/F84,IF(F33&gt;0,1,0)))</f>
        <v>3.2021038730679153E-6</v>
      </c>
      <c r="H33" s="112">
        <f>BOR!H33+LUMCON!H33+LOSFA!H33+'ULS Summary'!H33+'LSU Summary'!H33+SUSummary!H33+LCTCSummary!H33</f>
        <v>33522</v>
      </c>
      <c r="I33" s="39">
        <f>IF(ISBLANK(H33),"  ",IF(L33&gt;0,H33/L33,IF(H33&gt;0,1,0)))</f>
        <v>1</v>
      </c>
      <c r="J33" s="122">
        <f>BOR!J33+LUMCON!J33+LOSFA!J33+'ULS Summary'!J33+'LSU Summary'!J33+SUSummary!J33+LCTCSummary!J33</f>
        <v>0</v>
      </c>
      <c r="K33" s="40">
        <f>IF(ISBLANK(J33),"  ",IF(L33&gt;0,J33/L33,IF(J33&gt;0,1,0)))</f>
        <v>0</v>
      </c>
      <c r="L33" s="133">
        <f t="shared" si="1"/>
        <v>33522</v>
      </c>
      <c r="M33" s="41">
        <f>IF(ISBLANK(L33),"  ",IF(L84&gt;0,L33/L84,IF(L33&gt;0,1,0)))</f>
        <v>4.8168109712407372E-6</v>
      </c>
    </row>
    <row r="34" spans="1:13" ht="15" customHeight="1" x14ac:dyDescent="0.2">
      <c r="A34" s="171" t="s">
        <v>184</v>
      </c>
      <c r="B34" s="112">
        <f>BOR!B34+LUMCON!B34+LOSFA!B34+'ULS Summary'!B34+'LSU Summary'!B34+SUSummary!B34+LCTCSummary!B34</f>
        <v>550000</v>
      </c>
      <c r="C34" s="39">
        <f t="shared" si="0"/>
        <v>1</v>
      </c>
      <c r="D34" s="122">
        <f>BOR!D34+LUMCON!D34+LOSFA!D34+'ULS Summary'!D34+'LSU Summary'!D34+SUSummary!D34+LCTCSummary!D34</f>
        <v>0</v>
      </c>
      <c r="E34" s="36">
        <f t="shared" si="5"/>
        <v>0</v>
      </c>
      <c r="F34" s="133">
        <f t="shared" si="2"/>
        <v>550000</v>
      </c>
      <c r="G34" s="41">
        <f>IF(ISBLANK(F34),"  ",IF(F84&gt;0,F34/F84,IF(F34&gt;0,1,0)))</f>
        <v>7.8947334148617238E-5</v>
      </c>
      <c r="H34" s="112">
        <f>BOR!H34+LUMCON!H34+LOSFA!H34+'ULS Summary'!H34+'LSU Summary'!H34+SUSummary!H34+LCTCSummary!H34</f>
        <v>400000</v>
      </c>
      <c r="I34" s="39">
        <f t="shared" si="3"/>
        <v>1</v>
      </c>
      <c r="J34" s="122">
        <f>BOR!J34+LUMCON!J34+LOSFA!J34+'ULS Summary'!J34+'LSU Summary'!J34+SUSummary!J34+LCTCSummary!J34</f>
        <v>0</v>
      </c>
      <c r="K34" s="40">
        <f t="shared" si="4"/>
        <v>0</v>
      </c>
      <c r="L34" s="133">
        <f t="shared" si="1"/>
        <v>400000</v>
      </c>
      <c r="M34" s="41">
        <f>IF(ISBLANK(L34),"  ",IF(L84&gt;0,L34/L84,IF(L34&gt;0,1,0)))</f>
        <v>5.7476415145167202E-5</v>
      </c>
    </row>
    <row r="35" spans="1:13" ht="15" customHeight="1" x14ac:dyDescent="0.2">
      <c r="A35" s="171" t="s">
        <v>185</v>
      </c>
      <c r="B35" s="112">
        <f>BOR!B35+LUMCON!B35+LOSFA!B35+'ULS Summary'!B35+'LSU Summary'!B35+SUSummary!B35+LCTCSummary!B35</f>
        <v>10500000</v>
      </c>
      <c r="C35" s="39">
        <f t="shared" ref="C35:C38" si="6">IF(ISBLANK(B35),"  ",IF(F35&gt;0,B35/F35,IF(B35&gt;0,1,0)))</f>
        <v>0.99292348162850419</v>
      </c>
      <c r="D35" s="122">
        <f>BOR!D35+LUMCON!D35+LOSFA!D35+'ULS Summary'!D35+'LSU Summary'!D35+SUSummary!D35+LCTCSummary!D35</f>
        <v>74833</v>
      </c>
      <c r="E35" s="36">
        <f t="shared" ref="E35:E38" si="7">IF(ISBLANK(D35),"  ",IF(F35&gt;0,D35/F35,IF(D35&gt;0,1,0)))</f>
        <v>7.0765183714957955E-3</v>
      </c>
      <c r="F35" s="133">
        <f t="shared" ref="F35" si="8">D35+B35</f>
        <v>10574833</v>
      </c>
      <c r="G35" s="41">
        <f>IF(ISBLANK(F35),"  ",IF(F85&gt;0,F35/F85,IF(F35&gt;0,1,0)))</f>
        <v>1</v>
      </c>
      <c r="H35" s="112">
        <f>BOR!H35+LUMCON!H35+LOSFA!H35+'ULS Summary'!H35+'LSU Summary'!H35+SUSummary!H35+LCTCSummary!H35</f>
        <v>10500000</v>
      </c>
      <c r="I35" s="39">
        <f t="shared" ref="I35" si="9">IF(ISBLANK(H35),"  ",IF(L35&gt;0,H35/L35,IF(H35&gt;0,1,0)))</f>
        <v>1</v>
      </c>
      <c r="J35" s="122">
        <f>BOR!J35+LUMCON!J35+LOSFA!J35+'ULS Summary'!J35+'LSU Summary'!J35+SUSummary!J35+LCTCSummary!J35</f>
        <v>0</v>
      </c>
      <c r="K35" s="40">
        <f t="shared" ref="K35:K37" si="10">IF(ISBLANK(J35),"  ",IF(L35&gt;0,J35/L35,IF(J35&gt;0,1,0)))</f>
        <v>0</v>
      </c>
      <c r="L35" s="133">
        <f t="shared" ref="L35:L37" si="11">J35+H35</f>
        <v>10500000</v>
      </c>
      <c r="M35" s="41">
        <f>IF(ISBLANK(L35),"  ",IF(L85&gt;0,L35/L85,IF(L35&gt;0,1,0)))</f>
        <v>1</v>
      </c>
    </row>
    <row r="36" spans="1:13" s="212" customFormat="1" ht="15" customHeight="1" x14ac:dyDescent="0.2">
      <c r="A36" s="203" t="s">
        <v>193</v>
      </c>
      <c r="B36" s="204">
        <f>BOR!B36+LUMCON!B36+LOSFA!B36+'ULS Summary'!B36+'LSU Summary'!B36+SUSummary!B36+LCTCSummary!B36</f>
        <v>0</v>
      </c>
      <c r="C36" s="205">
        <f t="shared" ref="C36:C37" si="12">IF(ISBLANK(B36),"  ",IF(F36&gt;0,B36/F36,IF(B36&gt;0,1,0)))</f>
        <v>0</v>
      </c>
      <c r="D36" s="206">
        <f>BOR!D36+LUMCON!D36+LOSFA!D36+'ULS Summary'!D36+'LSU Summary'!D36+SUSummary!D36+LCTCSummary!D36</f>
        <v>0</v>
      </c>
      <c r="E36" s="207">
        <f t="shared" ref="E36:E37" si="13">IF(ISBLANK(D36),"  ",IF(F36&gt;0,D36/F36,IF(D36&gt;0,1,0)))</f>
        <v>0</v>
      </c>
      <c r="F36" s="208">
        <f t="shared" ref="F36:F37" si="14">D36+B36</f>
        <v>0</v>
      </c>
      <c r="G36" s="209">
        <f t="shared" ref="G36:G37" si="15">IF(ISBLANK(F36),"  ",IF(F86&gt;0,F36/F86,IF(F36&gt;0,1,0)))</f>
        <v>0</v>
      </c>
      <c r="H36" s="204">
        <f>BOR!H36+LUMCON!H36+LOSFA!H36+'ULS Summary'!H36+'LSU Summary'!H36+SUSummary!H36+LCTCSummary!H36</f>
        <v>3700000</v>
      </c>
      <c r="I36" s="205">
        <f t="shared" ref="I36:I37" si="16">IF(ISBLANK(H36),"  ",IF(L36&gt;0,H36/L36,IF(H36&gt;0,1,0)))</f>
        <v>1</v>
      </c>
      <c r="J36" s="206">
        <v>0</v>
      </c>
      <c r="K36" s="211">
        <f t="shared" si="10"/>
        <v>0</v>
      </c>
      <c r="L36" s="208">
        <f t="shared" si="11"/>
        <v>3700000</v>
      </c>
      <c r="M36" s="209">
        <f>IF(ISBLANK(L36),"  ",IF(L84&gt;0,L36/L84,IF(L36&gt;0,1,0)))</f>
        <v>5.3165684009279658E-4</v>
      </c>
    </row>
    <row r="37" spans="1:13" s="212" customFormat="1" ht="15" customHeight="1" x14ac:dyDescent="0.2">
      <c r="A37" s="203" t="s">
        <v>194</v>
      </c>
      <c r="B37" s="204">
        <f>BOR!B37+LUMCON!B37+LOSFA!B37+'ULS Summary'!B37+'LSU Summary'!B37+SUSummary!B37+LCTCSummary!B37</f>
        <v>0</v>
      </c>
      <c r="C37" s="205">
        <f t="shared" si="12"/>
        <v>0</v>
      </c>
      <c r="D37" s="206">
        <f>BOR!D37+LUMCON!D37+LOSFA!D37+'ULS Summary'!D37+'LSU Summary'!D37+SUSummary!D37+LCTCSummary!D37</f>
        <v>0</v>
      </c>
      <c r="E37" s="207">
        <f t="shared" si="13"/>
        <v>0</v>
      </c>
      <c r="F37" s="208">
        <f t="shared" si="14"/>
        <v>0</v>
      </c>
      <c r="G37" s="209">
        <f t="shared" si="15"/>
        <v>0</v>
      </c>
      <c r="H37" s="204">
        <f>BOR!H37+LUMCON!H37+LOSFA!H37+'ULS Summary'!H37+'LSU Summary'!H37+SUSummary!H37+LCTCSummary!H37</f>
        <v>2000000</v>
      </c>
      <c r="I37" s="205">
        <f t="shared" si="16"/>
        <v>1</v>
      </c>
      <c r="J37" s="206">
        <v>0</v>
      </c>
      <c r="K37" s="211">
        <f t="shared" si="10"/>
        <v>0</v>
      </c>
      <c r="L37" s="208">
        <f t="shared" si="11"/>
        <v>2000000</v>
      </c>
      <c r="M37" s="209">
        <f>IF(ISBLANK(L37),"  ",IF(L85&gt;0,L37/L85,IF(L37&gt;0,1,0)))</f>
        <v>1</v>
      </c>
    </row>
    <row r="38" spans="1:13" ht="15" customHeight="1" x14ac:dyDescent="0.2">
      <c r="A38" s="171" t="s">
        <v>187</v>
      </c>
      <c r="B38" s="112">
        <f>BOR!B38+LUMCON!B38+LOSFA!B38+'ULS Summary'!B38+'LSU Summary'!B38+SUSummary!B38+LCTCSummary!B38</f>
        <v>1191779</v>
      </c>
      <c r="C38" s="39">
        <f t="shared" si="6"/>
        <v>1</v>
      </c>
      <c r="D38" s="122">
        <f>BOR!D38+LUMCON!D38+LOSFA!D38+'ULS Summary'!D38+'LSU Summary'!D38+SUSummary!D38+LCTCSummary!D38</f>
        <v>0</v>
      </c>
      <c r="E38" s="36">
        <f t="shared" si="7"/>
        <v>0</v>
      </c>
      <c r="F38" s="133">
        <f t="shared" ref="F38" si="17">D38+B38</f>
        <v>1191779</v>
      </c>
      <c r="G38" s="41">
        <f>IF(ISBLANK(F38),"  ",IF(F86&gt;0,F38/F86,IF(F38&gt;0,1,0)))</f>
        <v>1</v>
      </c>
      <c r="H38" s="112">
        <f>BOR!H38+LUMCON!H38+LOSFA!H38+'ULS Summary'!H38+'LSU Summary'!H38+SUSummary!H38+LCTCSummary!H38</f>
        <v>2500000</v>
      </c>
      <c r="I38" s="39">
        <f t="shared" ref="I38" si="18">IF(ISBLANK(H38),"  ",IF(L38&gt;0,H38/L38,IF(H38&gt;0,1,0)))</f>
        <v>1</v>
      </c>
      <c r="J38" s="122">
        <f>BOR!J38+LUMCON!J38+LOSFA!J38+'ULS Summary'!J38+'LSU Summary'!J38+SUSummary!J38+LCTCSummary!J38</f>
        <v>0</v>
      </c>
      <c r="K38" s="40">
        <f t="shared" ref="K38" si="19">IF(ISBLANK(J38),"  ",IF(L38&gt;0,J38/L38,IF(J38&gt;0,1,0)))</f>
        <v>0</v>
      </c>
      <c r="L38" s="133">
        <f t="shared" ref="L38" si="20">J38+H38</f>
        <v>2500000</v>
      </c>
      <c r="M38" s="41">
        <f>IF(ISBLANK(L38),"  ",IF(L86&gt;0,L38/L86,IF(L38&gt;0,1,0)))</f>
        <v>1</v>
      </c>
    </row>
    <row r="39" spans="1:13" ht="15" customHeight="1" x14ac:dyDescent="0.2">
      <c r="A39" s="171" t="s">
        <v>192</v>
      </c>
      <c r="B39" s="112">
        <f>BOR!B39+LUMCON!B39+LOSFA!B39+'ULS Summary'!B39+'LSU Summary'!B39+SUSummary!B39+LCTCSummary!B39</f>
        <v>0</v>
      </c>
      <c r="C39" s="39">
        <f t="shared" ref="C39" si="21">IF(ISBLANK(B39),"  ",IF(F39&gt;0,B39/F39,IF(B39&gt;0,1,0)))</f>
        <v>0</v>
      </c>
      <c r="D39" s="122">
        <f>BOR!D39+LUMCON!D39+LOSFA!D39+'ULS Summary'!D39+'LSU Summary'!D39+SUSummary!D39+LCTCSummary!D39</f>
        <v>0</v>
      </c>
      <c r="E39" s="36">
        <f t="shared" ref="E39" si="22">IF(ISBLANK(D39),"  ",IF(F39&gt;0,D39/F39,IF(D39&gt;0,1,0)))</f>
        <v>0</v>
      </c>
      <c r="F39" s="133">
        <f t="shared" ref="F39" si="23">D39+B39</f>
        <v>0</v>
      </c>
      <c r="G39" s="41">
        <f>IF(ISBLANK(F39),"  ",IF(F87&gt;0,F39/F87,IF(F39&gt;0,1,0)))</f>
        <v>0</v>
      </c>
      <c r="H39" s="112">
        <f>BOR!H39+LUMCON!H39+LOSFA!H39+'ULS Summary'!H39+'LSU Summary'!H39+SUSummary!H39+LCTCSummary!H39</f>
        <v>8000000</v>
      </c>
      <c r="I39" s="39">
        <f t="shared" ref="I39" si="24">IF(ISBLANK(H39),"  ",IF(L39&gt;0,H39/L39,IF(H39&gt;0,1,0)))</f>
        <v>1</v>
      </c>
      <c r="J39" s="122">
        <f>BOR!J39+LUMCON!J39+LOSFA!J39+'ULS Summary'!J39+'LSU Summary'!J39+SUSummary!J39+LCTCSummary!J39</f>
        <v>0</v>
      </c>
      <c r="K39" s="40">
        <f t="shared" ref="K39" si="25">IF(ISBLANK(J39),"  ",IF(L39&gt;0,J39/L39,IF(J39&gt;0,1,0)))</f>
        <v>0</v>
      </c>
      <c r="L39" s="133">
        <f t="shared" ref="L39" si="26">J39+H39</f>
        <v>8000000</v>
      </c>
      <c r="M39" s="41">
        <f>IF(ISBLANK(L39),"  ",IF(L87&gt;0,L39/L87,IF(L39&gt;0,1,0)))</f>
        <v>1</v>
      </c>
    </row>
    <row r="40" spans="1:13" ht="15" customHeight="1" x14ac:dyDescent="0.2">
      <c r="A40" s="171" t="s">
        <v>188</v>
      </c>
      <c r="B40" s="112">
        <f>BOR!B40+LUMCON!B40+LOSFA!B40+'ULS Summary'!B40+'LSU Summary'!B40+SUSummary!B40+LCTCSummary!B40</f>
        <v>10000000</v>
      </c>
      <c r="C40" s="39">
        <f t="shared" ref="C40" si="27">IF(ISBLANK(B40),"  ",IF(F40&gt;0,B40/F40,IF(B40&gt;0,1,0)))</f>
        <v>1</v>
      </c>
      <c r="D40" s="122">
        <f>BOR!D40+LUMCON!D40+LOSFA!D40+'ULS Summary'!D40+'LSU Summary'!D40+SUSummary!D40+LCTCSummary!D40</f>
        <v>0</v>
      </c>
      <c r="E40" s="36">
        <f t="shared" ref="E40" si="28">IF(ISBLANK(D40),"  ",IF(F40&gt;0,D40/F40,IF(D40&gt;0,1,0)))</f>
        <v>0</v>
      </c>
      <c r="F40" s="133">
        <f t="shared" ref="F40" si="29">D40+B40</f>
        <v>10000000</v>
      </c>
      <c r="G40" s="41">
        <f>IF(ISBLANK(F40),"  ",IF(F87&gt;0,F40/F87,IF(F40&gt;0,1,0)))</f>
        <v>1</v>
      </c>
      <c r="H40" s="112">
        <f>BOR!H40+LUMCON!H40+LOSFA!H40+'ULS Summary'!H40+'LSU Summary'!H40+SUSummary!H40+LCTCSummary!H40</f>
        <v>0</v>
      </c>
      <c r="I40" s="39">
        <f t="shared" ref="I40" si="30">IF(ISBLANK(H40),"  ",IF(L40&gt;0,H40/L40,IF(H40&gt;0,1,0)))</f>
        <v>0</v>
      </c>
      <c r="J40" s="122">
        <f>BOR!J40+LUMCON!J40+LOSFA!J40+'ULS Summary'!J40+'LSU Summary'!J40+SUSummary!J40+LCTCSummary!J40</f>
        <v>0</v>
      </c>
      <c r="K40" s="40">
        <f t="shared" ref="K40" si="31">IF(ISBLANK(J40),"  ",IF(L40&gt;0,J40/L40,IF(J40&gt;0,1,0)))</f>
        <v>0</v>
      </c>
      <c r="L40" s="133">
        <f t="shared" ref="L40" si="32">J40+H40</f>
        <v>0</v>
      </c>
      <c r="M40" s="41">
        <f>IF(ISBLANK(L40),"  ",IF(L87&gt;0,L40/L87,IF(L40&gt;0,1,0)))</f>
        <v>0</v>
      </c>
    </row>
    <row r="41" spans="1:13" ht="15" customHeight="1" x14ac:dyDescent="0.2">
      <c r="A41" s="171" t="s">
        <v>189</v>
      </c>
      <c r="B41" s="112">
        <f>BOR!B41+LUMCON!B41+LOSFA!B41+'ULS Summary'!B41+'LSU Summary'!B41+SUSummary!B41+LCTCSummary!B41</f>
        <v>390000</v>
      </c>
      <c r="C41" s="39">
        <f t="shared" ref="C41" si="33">IF(ISBLANK(B41),"  ",IF(F41&gt;0,B41/F41,IF(B41&gt;0,1,0)))</f>
        <v>1</v>
      </c>
      <c r="D41" s="122">
        <f>BOR!D41+LUMCON!D41+LOSFA!D41+'ULS Summary'!D41+'LSU Summary'!D41+SUSummary!D41+LCTCSummary!D41</f>
        <v>0</v>
      </c>
      <c r="E41" s="36">
        <f t="shared" ref="E41" si="34">IF(ISBLANK(D41),"  ",IF(F41&gt;0,D41/F41,IF(D41&gt;0,1,0)))</f>
        <v>0</v>
      </c>
      <c r="F41" s="133">
        <f t="shared" ref="F41" si="35">D41+B41</f>
        <v>390000</v>
      </c>
      <c r="G41" s="41">
        <f>IF(ISBLANK(F41),"  ",IF(F88&gt;0,F41/F88,IF(F41&gt;0,1,0)))</f>
        <v>1</v>
      </c>
      <c r="H41" s="112">
        <f>BOR!H41+LUMCON!H41+LOSFA!H41+'ULS Summary'!H41+'LSU Summary'!H41+SUSummary!H41+LCTCSummary!H41</f>
        <v>1000000</v>
      </c>
      <c r="I41" s="39">
        <f t="shared" ref="I41" si="36">IF(ISBLANK(H41),"  ",IF(L41&gt;0,H41/L41,IF(H41&gt;0,1,0)))</f>
        <v>1</v>
      </c>
      <c r="J41" s="122">
        <f>BOR!J41+LUMCON!J41+LOSFA!J41+'ULS Summary'!J41+'LSU Summary'!J41+SUSummary!J41+LCTCSummary!J41</f>
        <v>0</v>
      </c>
      <c r="K41" s="40">
        <f t="shared" ref="K41" si="37">IF(ISBLANK(J41),"  ",IF(L41&gt;0,J41/L41,IF(J41&gt;0,1,0)))</f>
        <v>0</v>
      </c>
      <c r="L41" s="133">
        <f t="shared" ref="L41" si="38">J41+H41</f>
        <v>1000000</v>
      </c>
      <c r="M41" s="41">
        <f>IF(ISBLANK(L41),"  ",IF(L88&gt;0,L41/L88,IF(L41&gt;0,1,0)))</f>
        <v>1</v>
      </c>
    </row>
    <row r="42" spans="1:13" ht="15" customHeight="1" x14ac:dyDescent="0.25">
      <c r="A42" s="47" t="s">
        <v>29</v>
      </c>
      <c r="B42" s="165"/>
      <c r="C42" s="48" t="s">
        <v>4</v>
      </c>
      <c r="D42" s="123"/>
      <c r="E42" s="49" t="s">
        <v>4</v>
      </c>
      <c r="F42" s="133"/>
      <c r="G42" s="50" t="s">
        <v>4</v>
      </c>
      <c r="H42" s="165"/>
      <c r="I42" s="48" t="s">
        <v>4</v>
      </c>
      <c r="J42" s="123"/>
      <c r="K42" s="49" t="s">
        <v>4</v>
      </c>
      <c r="L42" s="133"/>
      <c r="M42" s="50" t="s">
        <v>4</v>
      </c>
    </row>
    <row r="43" spans="1:13" ht="15" customHeight="1" x14ac:dyDescent="0.2">
      <c r="A43" s="45" t="s">
        <v>30</v>
      </c>
      <c r="B43" s="112">
        <f>BOR!B43+LUMCON!B43+LOSFA!B43+'ULS Summary'!B43+'LSU Summary'!B43+SUSummary!B43+LCTCSummary!B43</f>
        <v>0</v>
      </c>
      <c r="C43" s="35">
        <f t="shared" si="0"/>
        <v>0</v>
      </c>
      <c r="D43" s="122">
        <f>BOR!D43+LUMCON!D43+LOSFA!D43+'ULS Summary'!D43+'LSU Summary'!D43+SUSummary!D43+LCTCSummary!D43</f>
        <v>0</v>
      </c>
      <c r="E43" s="36">
        <f>IF(ISBLANK(D43),"  ",IF(F43&gt;0,D43/F43,IF(D43&gt;0,1,0)))</f>
        <v>0</v>
      </c>
      <c r="F43" s="132">
        <f t="shared" si="2"/>
        <v>0</v>
      </c>
      <c r="G43" s="37">
        <f>IF(ISBLANK(F43),"  ",IF(F84&gt;0,F43/F84,IF(F43&gt;0,1,0)))</f>
        <v>0</v>
      </c>
      <c r="H43" s="112">
        <f>BOR!H43+LUMCON!H43+LOSFA!H43+'ULS Summary'!H43+'LSU Summary'!H43+SUSummary!H43+LCTCSummary!H43</f>
        <v>0</v>
      </c>
      <c r="I43" s="35">
        <f>IF(ISBLANK(H43),"  ",IF(L43&gt;0,H43/L43,IF(H43&gt;0,1,0)))</f>
        <v>0</v>
      </c>
      <c r="J43" s="122">
        <f>BOR!J43+LUMCON!J43+LOSFA!J43+'ULS Summary'!J43+'LSU Summary'!J43+SUSummary!J43+LCTCSummary!J43</f>
        <v>0</v>
      </c>
      <c r="K43" s="36">
        <f>IF(ISBLANK(J43),"  ",IF(L43&gt;0,J43/L43,IF(J43&gt;0,1,0)))</f>
        <v>0</v>
      </c>
      <c r="L43" s="132">
        <f>J43+H43</f>
        <v>0</v>
      </c>
      <c r="M43" s="37">
        <f>IF(ISBLANK(L43),"  ",IF(L84&gt;0,L43/L84,IF(L43&gt;0,1,0)))</f>
        <v>0</v>
      </c>
    </row>
    <row r="44" spans="1:13" ht="15" customHeight="1" x14ac:dyDescent="0.25">
      <c r="A44" s="47" t="s">
        <v>31</v>
      </c>
      <c r="B44" s="165"/>
      <c r="C44" s="48" t="s">
        <v>4</v>
      </c>
      <c r="D44" s="123"/>
      <c r="E44" s="49" t="s">
        <v>4</v>
      </c>
      <c r="F44" s="133"/>
      <c r="G44" s="50" t="s">
        <v>4</v>
      </c>
      <c r="H44" s="165"/>
      <c r="I44" s="48" t="s">
        <v>4</v>
      </c>
      <c r="J44" s="123"/>
      <c r="K44" s="49" t="s">
        <v>4</v>
      </c>
      <c r="L44" s="133"/>
      <c r="M44" s="50" t="s">
        <v>4</v>
      </c>
    </row>
    <row r="45" spans="1:13" ht="15" customHeight="1" x14ac:dyDescent="0.2">
      <c r="A45" s="45" t="s">
        <v>30</v>
      </c>
      <c r="B45" s="112">
        <f>BOR!B45+LUMCON!B45+LOSFA!B45+'ULS Summary'!B45+'LSU Summary'!B45+SUSummary!B45+LCTCSummary!B45</f>
        <v>0</v>
      </c>
      <c r="C45" s="35">
        <f t="shared" si="0"/>
        <v>0</v>
      </c>
      <c r="D45" s="122">
        <f>BOR!D45+LUMCON!D45+LOSFA!D45+'ULS Summary'!D45+'LSU Summary'!D45+SUSummary!D45+LCTCSummary!D45</f>
        <v>0</v>
      </c>
      <c r="E45" s="36">
        <f>IF(ISBLANK(D45),"  ",IF(F45&gt;0,D45/F45,IF(D45&gt;0,1,0)))</f>
        <v>0</v>
      </c>
      <c r="F45" s="132">
        <f t="shared" si="2"/>
        <v>0</v>
      </c>
      <c r="G45" s="37">
        <f>IF(ISBLANK(F45),"  ",IF(F84&gt;0,F45/F84,IF(F45&gt;0,1,0)))</f>
        <v>0</v>
      </c>
      <c r="H45" s="112">
        <f>BOR!H45+LUMCON!H45+LOSFA!H45+'ULS Summary'!H45+'LSU Summary'!H45+SUSummary!H45+LCTCSummary!H45</f>
        <v>0</v>
      </c>
      <c r="I45" s="35">
        <f>IF(ISBLANK(H45),"  ",IF(L45&gt;0,H45/L45,IF(H45&gt;0,1,0)))</f>
        <v>0</v>
      </c>
      <c r="J45" s="122">
        <f>BOR!J45+LUMCON!J45+LOSFA!J45+'ULS Summary'!J45+'LSU Summary'!J45+SUSummary!J45+LCTCSummary!J45</f>
        <v>0</v>
      </c>
      <c r="K45" s="36">
        <f>IF(ISBLANK(J45),"  ",IF(L45&gt;0,J45/L45,IF(J45&gt;0,1,0)))</f>
        <v>0</v>
      </c>
      <c r="L45" s="132">
        <f>J45+H45</f>
        <v>0</v>
      </c>
      <c r="M45" s="37">
        <f>IF(ISBLANK(L45),"  ",IF(L84&gt;0,L45/L84,IF(L45&gt;0,1,0)))</f>
        <v>0</v>
      </c>
    </row>
    <row r="46" spans="1:13" ht="15" customHeight="1" x14ac:dyDescent="0.2">
      <c r="A46" s="46" t="s">
        <v>32</v>
      </c>
      <c r="B46" s="114"/>
      <c r="C46" s="39" t="str">
        <f t="shared" si="0"/>
        <v xml:space="preserve">  </v>
      </c>
      <c r="D46" s="124"/>
      <c r="E46" s="36" t="str">
        <f>IF(ISBLANK(D46),"  ",IF(F46&gt;0,D46/F46,IF(D46&gt;0,1,0)))</f>
        <v xml:space="preserve">  </v>
      </c>
      <c r="F46" s="133">
        <f t="shared" si="2"/>
        <v>0</v>
      </c>
      <c r="G46" s="41">
        <f>IF(ISBLANK(F46),"  ",IF(F84&gt;0,F46/F84,IF(F46&gt;0,1,0)))</f>
        <v>0</v>
      </c>
      <c r="H46" s="114"/>
      <c r="I46" s="39" t="str">
        <f>IF(ISBLANK(H46),"  ",IF(L46&gt;0,H46/L46,IF(H46&gt;0,1,0)))</f>
        <v xml:space="preserve">  </v>
      </c>
      <c r="J46" s="124"/>
      <c r="K46" s="40" t="str">
        <f>IF(ISBLANK(J46),"  ",IF(L46&gt;0,J46/L46,IF(J46&gt;0,1,0)))</f>
        <v xml:space="preserve">  </v>
      </c>
      <c r="L46" s="133">
        <f>J46+H46</f>
        <v>0</v>
      </c>
      <c r="M46" s="41">
        <f>IF(ISBLANK(L46),"  ",IF(L84&gt;0,L46/L84,IF(L46&gt;0,1,0)))</f>
        <v>0</v>
      </c>
    </row>
    <row r="47" spans="1:13" s="55" customFormat="1" ht="15" customHeight="1" x14ac:dyDescent="0.25">
      <c r="A47" s="47" t="s">
        <v>33</v>
      </c>
      <c r="B47" s="115">
        <f>SUM(B13:B15,B43,B45,B46)</f>
        <v>1639964410.73</v>
      </c>
      <c r="C47" s="51">
        <f t="shared" si="0"/>
        <v>0.99995437121380715</v>
      </c>
      <c r="D47" s="115">
        <f>SUM(D13:D15,D43,D45,D46)</f>
        <v>74833</v>
      </c>
      <c r="E47" s="52">
        <f>IF(ISBLANK(D47),"  ",IF(F47&gt;0,D47/F47,IF(D47&gt;0,1,0)))</f>
        <v>4.5628786192825866E-5</v>
      </c>
      <c r="F47" s="115">
        <f>SUM(F13:F15,F43,F45:F46)</f>
        <v>1640039243.73</v>
      </c>
      <c r="G47" s="53">
        <f>IF(ISBLANK(F47),"  ",IF(F84&gt;0,F47/F84,IF(F47&gt;0,1,0)))</f>
        <v>0.23541222943926876</v>
      </c>
      <c r="H47" s="115">
        <f>SUM(H13:H15,H43,H45:H46)</f>
        <v>1558766153</v>
      </c>
      <c r="I47" s="51">
        <f>IF(ISBLANK(H47),"  ",IF(L47&gt;0,H47/L47,IF(H47&gt;0,1,0)))</f>
        <v>0.99977551383883323</v>
      </c>
      <c r="J47" s="115">
        <f>SUM(J13:J15,J43,J45:J46)</f>
        <v>350000</v>
      </c>
      <c r="K47" s="54">
        <f>IF(ISBLANK(J47),"  ",IF(L47&gt;0,J47/L47,IF(J47&gt;0,1,0)))</f>
        <v>2.2448616116672355E-4</v>
      </c>
      <c r="L47" s="115">
        <f>SUM(L13:L15,L43,L45:L46)</f>
        <v>1559116153</v>
      </c>
      <c r="M47" s="53">
        <f>IF(ISBLANK(L47),"  ",IF(L84&gt;0,L47/L84,IF(L47&gt;0,1,0)))</f>
        <v>0.22403101817341006</v>
      </c>
    </row>
    <row r="48" spans="1:13" ht="15" customHeight="1" x14ac:dyDescent="0.25">
      <c r="A48" s="56" t="s">
        <v>34</v>
      </c>
      <c r="B48" s="116"/>
      <c r="C48" s="48" t="s">
        <v>4</v>
      </c>
      <c r="D48" s="124"/>
      <c r="E48" s="49" t="s">
        <v>4</v>
      </c>
      <c r="F48" s="133"/>
      <c r="G48" s="50" t="s">
        <v>4</v>
      </c>
      <c r="H48" s="116"/>
      <c r="I48" s="48" t="s">
        <v>4</v>
      </c>
      <c r="J48" s="124"/>
      <c r="K48" s="49" t="s">
        <v>4</v>
      </c>
      <c r="L48" s="133"/>
      <c r="M48" s="50" t="s">
        <v>4</v>
      </c>
    </row>
    <row r="49" spans="1:16" ht="15" customHeight="1" x14ac:dyDescent="0.2">
      <c r="A49" s="7" t="s">
        <v>35</v>
      </c>
      <c r="B49" s="112">
        <f>BOR!B49+LUMCON!B49+LOSFA!B49+'ULS Summary'!B49+'LSU Summary'!B49+SUSummary!B49+LCTCSummary!B49</f>
        <v>0</v>
      </c>
      <c r="C49" s="35">
        <f t="shared" si="0"/>
        <v>0</v>
      </c>
      <c r="D49" s="122">
        <f>BOR!D49+LUMCON!D49+LOSFA!D49+'ULS Summary'!D49+'LSU Summary'!D49+SUSummary!D49+LCTCSummary!D49</f>
        <v>0</v>
      </c>
      <c r="E49" s="36">
        <f t="shared" ref="E49:E55" si="39">IF(ISBLANK(D49),"  ",IF(F49&gt;0,D49/F49,IF(D49&gt;0,1,0)))</f>
        <v>0</v>
      </c>
      <c r="F49" s="132">
        <f>D49+B49</f>
        <v>0</v>
      </c>
      <c r="G49" s="37">
        <f>IF(ISBLANK(F49),"  ",IF(D84&gt;0,F49/D84,IF(F49&gt;0,1,0)))</f>
        <v>0</v>
      </c>
      <c r="H49" s="112">
        <f>BOR!H49+LUMCON!H49+LOSFA!H49+'ULS Summary'!H49+'LSU Summary'!H49+SUSummary!H49+LCTCSummary!H49</f>
        <v>0</v>
      </c>
      <c r="I49" s="35">
        <f t="shared" ref="I49:I55" si="40">IF(ISBLANK(H49),"  ",IF(L49&gt;0,H49/L49,IF(H49&gt;0,1,0)))</f>
        <v>0</v>
      </c>
      <c r="J49" s="122">
        <f>BOR!J49+LUMCON!J49+LOSFA!J49+'ULS Summary'!J49+'LSU Summary'!J49+SUSummary!J49+LCTCSummary!J49</f>
        <v>0</v>
      </c>
      <c r="K49" s="36">
        <f t="shared" ref="K49:K55" si="41">IF(ISBLANK(J49),"  ",IF(L49&gt;0,J49/L49,IF(J49&gt;0,1,0)))</f>
        <v>0</v>
      </c>
      <c r="L49" s="132">
        <f>J49+H49</f>
        <v>0</v>
      </c>
      <c r="M49" s="37">
        <f>IF(ISBLANK(L49),"  ",IF(J84&gt;0,L49/J84,IF(L49&gt;0,1,0)))</f>
        <v>0</v>
      </c>
    </row>
    <row r="50" spans="1:16" ht="15" customHeight="1" x14ac:dyDescent="0.2">
      <c r="A50" s="58" t="s">
        <v>36</v>
      </c>
      <c r="B50" s="112">
        <f>BOR!B50+LUMCON!B50+LOSFA!B50+'ULS Summary'!B50+'LSU Summary'!B50+SUSummary!B50+LCTCSummary!B50</f>
        <v>0</v>
      </c>
      <c r="C50" s="39">
        <f t="shared" si="0"/>
        <v>0</v>
      </c>
      <c r="D50" s="122">
        <f>BOR!D50+LUMCON!D50+LOSFA!D50+'ULS Summary'!D50+'LSU Summary'!D50+SUSummary!D50+LCTCSummary!D50</f>
        <v>0</v>
      </c>
      <c r="E50" s="40">
        <f t="shared" si="39"/>
        <v>0</v>
      </c>
      <c r="F50" s="133">
        <f>D50+B50</f>
        <v>0</v>
      </c>
      <c r="G50" s="41">
        <f>IF(ISBLANK(F50),"  ",IF(D84&gt;0,F50/D84,IF(F50&gt;0,1,0)))</f>
        <v>0</v>
      </c>
      <c r="H50" s="112">
        <f>BOR!H50+LUMCON!H50+LOSFA!H50+'ULS Summary'!H50+'LSU Summary'!H50+SUSummary!H50+LCTCSummary!H50</f>
        <v>0</v>
      </c>
      <c r="I50" s="39">
        <f t="shared" si="40"/>
        <v>0</v>
      </c>
      <c r="J50" s="122">
        <f>BOR!J50+LUMCON!J50+LOSFA!J50+'ULS Summary'!J50+'LSU Summary'!J50+SUSummary!J50+LCTCSummary!J50</f>
        <v>0</v>
      </c>
      <c r="K50" s="40">
        <f t="shared" si="41"/>
        <v>0</v>
      </c>
      <c r="L50" s="133">
        <f>J50+H50</f>
        <v>0</v>
      </c>
      <c r="M50" s="41">
        <f>IF(ISBLANK(L50),"  ",IF(J84&gt;0,L50/J84,IF(L50&gt;0,1,0)))</f>
        <v>0</v>
      </c>
    </row>
    <row r="51" spans="1:16" ht="15" customHeight="1" x14ac:dyDescent="0.2">
      <c r="A51" s="7" t="s">
        <v>37</v>
      </c>
      <c r="B51" s="112">
        <f>BOR!B51+LUMCON!B51+LOSFA!B51+'ULS Summary'!B51+'LSU Summary'!B51+SUSummary!B51+LCTCSummary!B51</f>
        <v>0</v>
      </c>
      <c r="C51" s="39">
        <f t="shared" si="0"/>
        <v>0</v>
      </c>
      <c r="D51" s="122">
        <f>BOR!D51+LUMCON!D51+LOSFA!D51+'ULS Summary'!D51+'LSU Summary'!D51+SUSummary!D51+LCTCSummary!D51</f>
        <v>0</v>
      </c>
      <c r="E51" s="40">
        <f t="shared" si="39"/>
        <v>0</v>
      </c>
      <c r="F51" s="133">
        <f>D51+B51</f>
        <v>0</v>
      </c>
      <c r="G51" s="41">
        <f>IF(ISBLANK(F51),"  ",IF(D84&gt;0,F51/D84,IF(F51&gt;0,1,0)))</f>
        <v>0</v>
      </c>
      <c r="H51" s="112">
        <f>BOR!H51+LUMCON!H51+LOSFA!H51+'ULS Summary'!H51+'LSU Summary'!H51+SUSummary!H51+LCTCSummary!H51</f>
        <v>0</v>
      </c>
      <c r="I51" s="39">
        <f t="shared" si="40"/>
        <v>0</v>
      </c>
      <c r="J51" s="122">
        <f>BOR!J51+LUMCON!J51+LOSFA!J51+'ULS Summary'!J51+'LSU Summary'!J51+SUSummary!J51+LCTCSummary!J51</f>
        <v>0</v>
      </c>
      <c r="K51" s="40">
        <f t="shared" si="41"/>
        <v>0</v>
      </c>
      <c r="L51" s="133">
        <f>J51+H51</f>
        <v>0</v>
      </c>
      <c r="M51" s="41">
        <f>IF(ISBLANK(L51),"  ",IF(J84&gt;0,L51/J84,IF(L51&gt;0,1,0)))</f>
        <v>0</v>
      </c>
    </row>
    <row r="52" spans="1:16" ht="15" customHeight="1" x14ac:dyDescent="0.2">
      <c r="A52" s="25" t="s">
        <v>38</v>
      </c>
      <c r="B52" s="112">
        <f>BOR!B52+LUMCON!B52+LOSFA!B52+'ULS Summary'!B52+'LSU Summary'!B52+SUSummary!B52+LCTCSummary!B52</f>
        <v>13274142</v>
      </c>
      <c r="C52" s="39">
        <f t="shared" si="0"/>
        <v>0.87002027032474138</v>
      </c>
      <c r="D52" s="122">
        <f>BOR!D52+LUMCON!D52+LOSFA!D52+'ULS Summary'!D52+'LSU Summary'!D52+SUSummary!D52+LCTCSummary!D52</f>
        <v>1983137</v>
      </c>
      <c r="E52" s="40">
        <f t="shared" si="39"/>
        <v>0.12997972967525862</v>
      </c>
      <c r="F52" s="133">
        <f>D52+B52</f>
        <v>15257279</v>
      </c>
      <c r="G52" s="41">
        <f>IF(ISBLANK(F52),"  ",IF(D84&gt;0,F52/D84,IF(F52&gt;0,1,0)))</f>
        <v>4.175171712535241E-3</v>
      </c>
      <c r="H52" s="112">
        <f>BOR!H52+LUMCON!H52+LOSFA!H52+'ULS Summary'!H52+'LSU Summary'!H52+SUSummary!H52+LCTCSummary!H52</f>
        <v>12961975</v>
      </c>
      <c r="I52" s="39">
        <f t="shared" si="40"/>
        <v>0.86690721459874032</v>
      </c>
      <c r="J52" s="122">
        <f>BOR!J52+LUMCON!J52+LOSFA!J52+'ULS Summary'!J52+'LSU Summary'!J52+SUSummary!J52+LCTCSummary!J52</f>
        <v>1990000</v>
      </c>
      <c r="K52" s="40">
        <f t="shared" si="41"/>
        <v>0.13309278540125971</v>
      </c>
      <c r="L52" s="133">
        <f>J52+H52</f>
        <v>14951975</v>
      </c>
      <c r="M52" s="41">
        <f>IF(ISBLANK(L52),"  ",IF(J84&gt;0,L52/J84,IF(L52&gt;0,1,0)))</f>
        <v>4.2101407403640594E-3</v>
      </c>
    </row>
    <row r="53" spans="1:16" ht="15" customHeight="1" x14ac:dyDescent="0.2">
      <c r="A53" s="58" t="s">
        <v>39</v>
      </c>
      <c r="B53" s="112">
        <f>BOR!B53+LUMCON!B53+LOSFA!B53+'ULS Summary'!B53+'LSU Summary'!B53+SUSummary!B53+LCTCSummary!B53</f>
        <v>24025813.949999999</v>
      </c>
      <c r="C53" s="39">
        <f t="shared" si="0"/>
        <v>0.89835948084388462</v>
      </c>
      <c r="D53" s="122">
        <f>BOR!D53+LUMCON!D53+LOSFA!D53+'ULS Summary'!D53+'LSU Summary'!D53+SUSummary!D53+LCTCSummary!D53</f>
        <v>2718284</v>
      </c>
      <c r="E53" s="40">
        <f t="shared" si="39"/>
        <v>0.10164051915611534</v>
      </c>
      <c r="F53" s="133">
        <f>D53+B53</f>
        <v>26744097.949999999</v>
      </c>
      <c r="G53" s="41">
        <f>IF(ISBLANK(F53),"  ",IF(F84&gt;0,F53/F84,IF(F53&gt;0,1,0)))</f>
        <v>3.8388640679309079E-3</v>
      </c>
      <c r="H53" s="112">
        <f>BOR!H53+LUMCON!H53+LOSFA!H53+'ULS Summary'!H53+'LSU Summary'!H53+SUSummary!H53+LCTCSummary!H53</f>
        <v>15012030</v>
      </c>
      <c r="I53" s="39">
        <f t="shared" si="40"/>
        <v>0.80653338011059994</v>
      </c>
      <c r="J53" s="122">
        <f>BOR!J53+LUMCON!J53+LOSFA!J53+'ULS Summary'!J53+'LSU Summary'!J53+SUSummary!J53+LCTCSummary!J53</f>
        <v>3601000</v>
      </c>
      <c r="K53" s="40">
        <f t="shared" si="41"/>
        <v>0.19346661988940006</v>
      </c>
      <c r="L53" s="133">
        <f>J53+H53</f>
        <v>18613030</v>
      </c>
      <c r="M53" s="41">
        <f>IF(ISBLANK(L53),"  ",IF(L84&gt;0,L53/L84,IF(L53&gt;0,1,0)))</f>
        <v>2.6745255984736288E-3</v>
      </c>
    </row>
    <row r="54" spans="1:16" s="55" customFormat="1" ht="15" customHeight="1" x14ac:dyDescent="0.25">
      <c r="A54" s="56" t="s">
        <v>40</v>
      </c>
      <c r="B54" s="117">
        <f>B53+B52+B51+B50+B49</f>
        <v>37299955.950000003</v>
      </c>
      <c r="C54" s="59">
        <f t="shared" si="0"/>
        <v>0.88806507449513505</v>
      </c>
      <c r="D54" s="125">
        <f>D53+D52+D51+D50+D49</f>
        <v>4701421</v>
      </c>
      <c r="E54" s="54">
        <f t="shared" si="39"/>
        <v>0.1119349255048649</v>
      </c>
      <c r="F54" s="134">
        <f>F53+F52+F51+F50+F49</f>
        <v>42001376.950000003</v>
      </c>
      <c r="G54" s="53">
        <f>IF(ISBLANK(F54),"  ",IF(F84&gt;0,F54/F84,IF(F54&gt;0,1,0)))</f>
        <v>6.0289031650430551E-3</v>
      </c>
      <c r="H54" s="117">
        <f>H53+H52+H51+H50+H49</f>
        <v>27974005</v>
      </c>
      <c r="I54" s="59">
        <f t="shared" si="40"/>
        <v>0.83342770245379083</v>
      </c>
      <c r="J54" s="125">
        <f>J53+J52+J51+J50+J49</f>
        <v>5591000</v>
      </c>
      <c r="K54" s="54">
        <f t="shared" si="41"/>
        <v>0.16657229754620922</v>
      </c>
      <c r="L54" s="134">
        <f>L53+L52+L51+L50+L49</f>
        <v>33565005</v>
      </c>
      <c r="M54" s="53">
        <f>IF(ISBLANK(L54),"  ",IF(L84&gt;0,L54/L84,IF(L54&gt;0,1,0)))</f>
        <v>4.8229904043240318E-3</v>
      </c>
    </row>
    <row r="55" spans="1:16" s="55" customFormat="1" ht="15" customHeight="1" x14ac:dyDescent="0.25">
      <c r="A55" s="60" t="s">
        <v>41</v>
      </c>
      <c r="B55" s="118">
        <f>BOR!B55+LUMCON!B55+LOSFA!B55+'ULS Summary'!B55+'LSU Summary'!B55+SUSummary!B55+LCTCSummary!B55</f>
        <v>1256353</v>
      </c>
      <c r="C55" s="59">
        <f t="shared" si="0"/>
        <v>1</v>
      </c>
      <c r="D55" s="126">
        <f>BOR!D55+LUMCON!D55+LOSFA!D55+'ULS Summary'!D55+'LSU Summary'!D55+SUSummary!D55+LCTCSummary!D55</f>
        <v>0</v>
      </c>
      <c r="E55" s="54">
        <f t="shared" si="39"/>
        <v>0</v>
      </c>
      <c r="F55" s="135">
        <f>D55+B55</f>
        <v>1256353</v>
      </c>
      <c r="G55" s="53">
        <f>IF(ISBLANK(F55),"  ",IF(F84&gt;0,F55/F84,IF(F55&gt;0,1,0)))</f>
        <v>1.8033767290839584E-4</v>
      </c>
      <c r="H55" s="118">
        <f>BOR!H55+LUMCON!H55+LOSFA!H55+'ULS Summary'!H55+'LSU Summary'!H55+SUSummary!H55+LCTCSummary!H55</f>
        <v>0</v>
      </c>
      <c r="I55" s="59">
        <f t="shared" si="40"/>
        <v>0</v>
      </c>
      <c r="J55" s="126">
        <f>BOR!J55+LUMCON!J55+LOSFA!J55+'ULS Summary'!J55+'LSU Summary'!J55+SUSummary!J55+LCTCSummary!J55</f>
        <v>0</v>
      </c>
      <c r="K55" s="54">
        <f t="shared" si="41"/>
        <v>0</v>
      </c>
      <c r="L55" s="135">
        <f>J55+H55</f>
        <v>0</v>
      </c>
      <c r="M55" s="53">
        <f>IF(ISBLANK(L55),"  ",IF(L84&gt;0,L55/L84,IF(L55&gt;0,1,0)))</f>
        <v>0</v>
      </c>
      <c r="P55" s="72"/>
    </row>
    <row r="56" spans="1:16" ht="15" customHeight="1" x14ac:dyDescent="0.25">
      <c r="A56" s="9" t="s">
        <v>42</v>
      </c>
      <c r="B56" s="119"/>
      <c r="C56" s="61" t="s">
        <v>4</v>
      </c>
      <c r="D56" s="127"/>
      <c r="E56" s="62" t="s">
        <v>4</v>
      </c>
      <c r="F56" s="132"/>
      <c r="G56" s="63" t="s">
        <v>4</v>
      </c>
      <c r="H56" s="119"/>
      <c r="I56" s="61" t="s">
        <v>4</v>
      </c>
      <c r="J56" s="127"/>
      <c r="K56" s="62" t="s">
        <v>4</v>
      </c>
      <c r="L56" s="132"/>
      <c r="M56" s="63" t="s">
        <v>4</v>
      </c>
    </row>
    <row r="57" spans="1:16" ht="15" customHeight="1" x14ac:dyDescent="0.2">
      <c r="A57" s="7" t="s">
        <v>43</v>
      </c>
      <c r="B57" s="112">
        <f>BOR!B57+LUMCON!B57+LOSFA!B57+'ULS Summary'!B57+'LSU Summary'!B57+SUSummary!B57+LCTCSummary!B57</f>
        <v>1078476425.6099999</v>
      </c>
      <c r="C57" s="35">
        <f t="shared" si="0"/>
        <v>0.93911457888387095</v>
      </c>
      <c r="D57" s="122">
        <f>BOR!D57+LUMCON!D57+LOSFA!D57+'ULS Summary'!D57+'LSU Summary'!D57+SUSummary!D57+LCTCSummary!D57</f>
        <v>69920638.88000001</v>
      </c>
      <c r="E57" s="36">
        <f t="shared" ref="E57:E75" si="42">IF(ISBLANK(D57),"  ",IF(F57&gt;0,D57/F57,IF(D57&gt;0,1,0)))</f>
        <v>6.0885421116129004E-2</v>
      </c>
      <c r="F57" s="136">
        <f t="shared" ref="F57:F62" si="43">D57+B57</f>
        <v>1148397064.49</v>
      </c>
      <c r="G57" s="37">
        <f>IF(ISBLANK(F57),"  ",IF(F84&gt;0,F57/F84,IF(F57&gt;0,1,0)))</f>
        <v>0.16484161233742395</v>
      </c>
      <c r="H57" s="112">
        <f>BOR!H57+LUMCON!H57+LOSFA!H57+'ULS Summary'!H57+'LSU Summary'!H57+SUSummary!H57+LCTCSummary!H57</f>
        <v>1143831941.1100001</v>
      </c>
      <c r="I57" s="35">
        <f t="shared" ref="I57:I75" si="44">IF(ISBLANK(H57),"  ",IF(L57&gt;0,H57/L57,IF(H57&gt;0,1,0)))</f>
        <v>0.94300050720705275</v>
      </c>
      <c r="J57" s="122">
        <f>BOR!J57+LUMCON!J57+LOSFA!J57+'ULS Summary'!J57+'LSU Summary'!J57+SUSummary!J57+LCTCSummary!J57</f>
        <v>69138712</v>
      </c>
      <c r="K57" s="36">
        <f t="shared" ref="K57:K75" si="45">IF(ISBLANK(J57),"  ",IF(L57&gt;0,J57/L57,IF(J57&gt;0,1,0)))</f>
        <v>5.6999492792947276E-2</v>
      </c>
      <c r="L57" s="136">
        <f t="shared" ref="L57:L74" si="46">J57+H57</f>
        <v>1212970653.1100001</v>
      </c>
      <c r="M57" s="37">
        <f>IF(ISBLANK(L57),"  ",IF(L84&gt;0,L57/L84,IF(L57&gt;0,1,0)))</f>
        <v>0.17429301204263742</v>
      </c>
    </row>
    <row r="58" spans="1:16" ht="15" customHeight="1" x14ac:dyDescent="0.2">
      <c r="A58" s="25" t="s">
        <v>44</v>
      </c>
      <c r="B58" s="112">
        <f>BOR!B58+LUMCON!B58+LOSFA!B58+'ULS Summary'!B58+'LSU Summary'!B58+SUSummary!B58+LCTCSummary!B58</f>
        <v>192307296.82999998</v>
      </c>
      <c r="C58" s="39">
        <f t="shared" si="0"/>
        <v>1</v>
      </c>
      <c r="D58" s="122">
        <f>BOR!D58+LUMCON!D58+LOSFA!D58+'ULS Summary'!D58+'LSU Summary'!D58+SUSummary!D58+LCTCSummary!D58</f>
        <v>0</v>
      </c>
      <c r="E58" s="40">
        <f t="shared" si="42"/>
        <v>0</v>
      </c>
      <c r="F58" s="137">
        <f t="shared" si="43"/>
        <v>192307296.82999998</v>
      </c>
      <c r="G58" s="41">
        <f>IF(ISBLANK(F58),"  ",IF(F84&gt;0,F58/F84,IF(F58&gt;0,1,0)))</f>
        <v>2.7603906221918779E-2</v>
      </c>
      <c r="H58" s="112">
        <f>BOR!H58+LUMCON!H58+LOSFA!H58+'ULS Summary'!H58+'LSU Summary'!H58+SUSummary!H58+LCTCSummary!H58</f>
        <v>216578437.96000001</v>
      </c>
      <c r="I58" s="39">
        <f t="shared" si="44"/>
        <v>1</v>
      </c>
      <c r="J58" s="122">
        <f>BOR!J58+LUMCON!J58+LOSFA!J58+'ULS Summary'!J58+'LSU Summary'!J58+SUSummary!J58+LCTCSummary!J58</f>
        <v>0</v>
      </c>
      <c r="K58" s="40">
        <f t="shared" si="45"/>
        <v>0</v>
      </c>
      <c r="L58" s="137">
        <f t="shared" si="46"/>
        <v>216578437.96000001</v>
      </c>
      <c r="M58" s="41">
        <f>IF(ISBLANK(L58),"  ",IF(L84&gt;0,L58/L84,IF(L58&gt;0,1,0)))</f>
        <v>3.1120380529202001E-2</v>
      </c>
    </row>
    <row r="59" spans="1:16" ht="15" customHeight="1" x14ac:dyDescent="0.2">
      <c r="A59" s="64" t="s">
        <v>45</v>
      </c>
      <c r="B59" s="112">
        <f>BOR!B59+LUMCON!B59+LOSFA!B59+'ULS Summary'!B59+'LSU Summary'!B59+SUSummary!B59+LCTCSummary!B59</f>
        <v>40502718.019999996</v>
      </c>
      <c r="C59" s="39">
        <f t="shared" si="0"/>
        <v>0.84768235647944457</v>
      </c>
      <c r="D59" s="122">
        <f>BOR!D59+LUMCON!D59+LOSFA!D59+'ULS Summary'!D59+'LSU Summary'!D59+SUSummary!D59+LCTCSummary!D59</f>
        <v>7277818.7700000005</v>
      </c>
      <c r="E59" s="40">
        <f t="shared" si="42"/>
        <v>0.15231764352055535</v>
      </c>
      <c r="F59" s="138">
        <f t="shared" si="43"/>
        <v>47780536.789999999</v>
      </c>
      <c r="G59" s="41">
        <f>IF(ISBLANK(F59),"  ",IF(F84&gt;0,F59/F84,IF(F59&gt;0,1,0)))</f>
        <v>6.8584472795644169E-3</v>
      </c>
      <c r="H59" s="112">
        <f>BOR!H59+LUMCON!H59+LOSFA!H59+'ULS Summary'!H59+'LSU Summary'!H59+SUSummary!H59+LCTCSummary!H59</f>
        <v>41899813.450000003</v>
      </c>
      <c r="I59" s="39">
        <f t="shared" si="44"/>
        <v>0.84779998127365397</v>
      </c>
      <c r="J59" s="122">
        <f>BOR!J59+LUMCON!J59+LOSFA!J59+'ULS Summary'!J59+'LSU Summary'!J59+SUSummary!J59+LCTCSummary!J59</f>
        <v>7522001.1000000006</v>
      </c>
      <c r="K59" s="40">
        <f t="shared" si="45"/>
        <v>0.152200018726346</v>
      </c>
      <c r="L59" s="138">
        <f t="shared" si="46"/>
        <v>49421814.550000004</v>
      </c>
      <c r="M59" s="41">
        <f>IF(ISBLANK(L59),"  ",IF(L84&gt;0,L59/L84,IF(L59&gt;0,1,0)))</f>
        <v>7.1014718257581631E-3</v>
      </c>
    </row>
    <row r="60" spans="1:16" ht="15" customHeight="1" x14ac:dyDescent="0.2">
      <c r="A60" s="64" t="s">
        <v>46</v>
      </c>
      <c r="B60" s="112">
        <f>BOR!B60+LUMCON!B60+LOSFA!B60+'ULS Summary'!B60+'LSU Summary'!B60+SUSummary!B60+LCTCSummary!B60</f>
        <v>19793759.449999996</v>
      </c>
      <c r="C60" s="39">
        <f t="shared" si="0"/>
        <v>0.95684824926245249</v>
      </c>
      <c r="D60" s="122">
        <f>BOR!D60+LUMCON!D60+LOSFA!D60+'ULS Summary'!D60+'LSU Summary'!D60+SUSummary!D60+LCTCSummary!D60</f>
        <v>892655</v>
      </c>
      <c r="E60" s="40">
        <f t="shared" si="42"/>
        <v>4.315175073754747E-2</v>
      </c>
      <c r="F60" s="138">
        <f t="shared" si="43"/>
        <v>20686414.449999996</v>
      </c>
      <c r="G60" s="41">
        <f>IF(ISBLANK(F60),"  ",IF(F84&gt;0,F60/F84,IF(F60&gt;0,1,0)))</f>
        <v>2.9693404980380613E-3</v>
      </c>
      <c r="H60" s="112">
        <f>BOR!H60+LUMCON!H60+LOSFA!H60+'ULS Summary'!H60+'LSU Summary'!H60+SUSummary!H60+LCTCSummary!H60</f>
        <v>20406626.48</v>
      </c>
      <c r="I60" s="39">
        <f t="shared" si="44"/>
        <v>0.95876029039665411</v>
      </c>
      <c r="J60" s="122">
        <f>BOR!J60+LUMCON!J60+LOSFA!J60+'ULS Summary'!J60+'LSU Summary'!J60+SUSummary!J60+LCTCSummary!J60</f>
        <v>877762</v>
      </c>
      <c r="K60" s="40">
        <f t="shared" si="45"/>
        <v>4.1239709603345859E-2</v>
      </c>
      <c r="L60" s="138">
        <f t="shared" si="46"/>
        <v>21284388.48</v>
      </c>
      <c r="M60" s="41">
        <f>IF(ISBLANK(L60),"  ",IF(L84&gt;0,L60/L84,IF(L60&gt;0,1,0)))</f>
        <v>3.0583758709687358E-3</v>
      </c>
    </row>
    <row r="61" spans="1:16" ht="15" customHeight="1" x14ac:dyDescent="0.2">
      <c r="A61" s="64" t="s">
        <v>47</v>
      </c>
      <c r="B61" s="112">
        <f>BOR!B61+LUMCON!B61+LOSFA!B61+'ULS Summary'!B61+'LSU Summary'!B61+SUSummary!B61+LCTCSummary!B61</f>
        <v>0</v>
      </c>
      <c r="C61" s="39">
        <f>IF(ISBLANK(B61),"  ",IF(F61&gt;0,B61/F61,IF(B61&gt;0,1,0)))</f>
        <v>0</v>
      </c>
      <c r="D61" s="122">
        <f>BOR!D61+LUMCON!D61+LOSFA!D61+'ULS Summary'!D61+'LSU Summary'!D61+SUSummary!D61+LCTCSummary!D61</f>
        <v>18113731.789999999</v>
      </c>
      <c r="E61" s="40">
        <f>IF(ISBLANK(D61),"  ",IF(F61&gt;0,D61/F61,IF(D61&gt;0,1,0)))</f>
        <v>1</v>
      </c>
      <c r="F61" s="138">
        <f t="shared" si="43"/>
        <v>18113731.789999999</v>
      </c>
      <c r="G61" s="41">
        <f>IF(ISBLANK(F61),"  ",IF(F84&gt;0,F61/F84,IF(F61&gt;0,1,0)))</f>
        <v>2.6000560660064741E-3</v>
      </c>
      <c r="H61" s="112">
        <f>BOR!H61+LUMCON!H61+LOSFA!H61+'ULS Summary'!H61+'LSU Summary'!H61+SUSummary!H61+LCTCSummary!H61</f>
        <v>0</v>
      </c>
      <c r="I61" s="39">
        <f>IF(ISBLANK(H61),"  ",IF(L61&gt;0,H61/L61,IF(H61&gt;0,1,0)))</f>
        <v>0</v>
      </c>
      <c r="J61" s="122">
        <f>BOR!J61+LUMCON!J61+LOSFA!J61+'ULS Summary'!J61+'LSU Summary'!J61+SUSummary!J61+LCTCSummary!J61</f>
        <v>17772920</v>
      </c>
      <c r="K61" s="40">
        <f>IF(ISBLANK(J61),"  ",IF(L61&gt;0,J61/L61,IF(J61&gt;0,1,0)))</f>
        <v>1</v>
      </c>
      <c r="L61" s="138">
        <f t="shared" si="46"/>
        <v>17772920</v>
      </c>
      <c r="M61" s="41">
        <f>IF(ISBLANK(L61),"  ",IF(L84&gt;0,L61/L84,IF(L61&gt;0,1,0)))</f>
        <v>2.5538093206546129E-3</v>
      </c>
    </row>
    <row r="62" spans="1:16" ht="15" customHeight="1" x14ac:dyDescent="0.2">
      <c r="A62" s="25" t="s">
        <v>48</v>
      </c>
      <c r="B62" s="112">
        <f>BOR!B62+LUMCON!B62+LOSFA!B62+'ULS Summary'!B62+'LSU Summary'!B62+SUSummary!B62+LCTCSummary!B62</f>
        <v>178702648.38999999</v>
      </c>
      <c r="C62" s="39">
        <f t="shared" si="0"/>
        <v>0.4923765143831772</v>
      </c>
      <c r="D62" s="122">
        <f>BOR!D62+LUMCON!D62+LOSFA!D62+'ULS Summary'!D62+'LSU Summary'!D62+SUSummary!D62+LCTCSummary!D62</f>
        <v>184236369.15000001</v>
      </c>
      <c r="E62" s="40">
        <f t="shared" si="42"/>
        <v>0.50762348561682291</v>
      </c>
      <c r="F62" s="137">
        <f t="shared" si="43"/>
        <v>362939017.53999996</v>
      </c>
      <c r="G62" s="41">
        <f>IF(ISBLANK(F62),"  ",IF(F84&gt;0,F62/F84,IF(F62&gt;0,1,0)))</f>
        <v>5.2096487078729513E-2</v>
      </c>
      <c r="H62" s="112">
        <f>BOR!H62+LUMCON!H62+LOSFA!H62+'ULS Summary'!H62+'LSU Summary'!H62+SUSummary!H62+LCTCSummary!H62</f>
        <v>179626369.72</v>
      </c>
      <c r="I62" s="39">
        <f t="shared" si="44"/>
        <v>0.50238737241562781</v>
      </c>
      <c r="J62" s="122">
        <f>BOR!J62+LUMCON!J62+LOSFA!J62+'ULS Summary'!J62+'LSU Summary'!J62+SUSummary!J62+LCTCSummary!J62</f>
        <v>177919180.94999999</v>
      </c>
      <c r="K62" s="40">
        <f t="shared" si="45"/>
        <v>0.49761262758437225</v>
      </c>
      <c r="L62" s="137">
        <f t="shared" si="46"/>
        <v>357545550.66999996</v>
      </c>
      <c r="M62" s="41">
        <f>IF(ISBLANK(L62),"  ",IF(L84&gt;0,L62/L84,IF(L62&gt;0,1,0)))</f>
        <v>5.1376091259040836E-2</v>
      </c>
    </row>
    <row r="63" spans="1:16" s="55" customFormat="1" ht="15" customHeight="1" x14ac:dyDescent="0.25">
      <c r="A63" s="60" t="s">
        <v>49</v>
      </c>
      <c r="B63" s="117">
        <f>B62+B60+B59+B58+B57</f>
        <v>1509782848.2999997</v>
      </c>
      <c r="C63" s="59">
        <f t="shared" si="0"/>
        <v>0.8433485396828323</v>
      </c>
      <c r="D63" s="125">
        <f>D62+D60+D59+D58+D57+D61</f>
        <v>280441213.59000003</v>
      </c>
      <c r="E63" s="54">
        <f t="shared" si="42"/>
        <v>0.15665146031716767</v>
      </c>
      <c r="F63" s="139">
        <f>F62+F60+F59+F58+F57+F61</f>
        <v>1790224061.8899999</v>
      </c>
      <c r="G63" s="53">
        <f>IF(ISBLANK(F63),"  ",IF(F84&gt;0,F63/F84,IF(F63&gt;0,1,0)))</f>
        <v>0.25696984948168117</v>
      </c>
      <c r="H63" s="117">
        <f>H62+H60+H59+H58+H57</f>
        <v>1602343188.7200003</v>
      </c>
      <c r="I63" s="59">
        <f t="shared" si="44"/>
        <v>0.85432160484314201</v>
      </c>
      <c r="J63" s="125">
        <f>J62+J60+J59+J58+J57+J61</f>
        <v>273230576.04999995</v>
      </c>
      <c r="K63" s="54">
        <f t="shared" si="45"/>
        <v>0.14567839515685801</v>
      </c>
      <c r="L63" s="137">
        <f t="shared" si="46"/>
        <v>1875573764.7700002</v>
      </c>
      <c r="M63" s="53">
        <f>IF(ISBLANK(L63),"  ",IF(L84&gt;0,L63/L84,IF(L63&gt;0,1,0)))</f>
        <v>0.26950314084826177</v>
      </c>
    </row>
    <row r="64" spans="1:16" ht="15" customHeight="1" x14ac:dyDescent="0.2">
      <c r="A64" s="34" t="s">
        <v>50</v>
      </c>
      <c r="B64" s="112">
        <f>BOR!B64+LUMCON!B64+LOSFA!B64+'ULS Summary'!B64+'LSU Summary'!B64+SUSummary!B64+LCTCSummary!B64</f>
        <v>0</v>
      </c>
      <c r="C64" s="39">
        <f t="shared" si="0"/>
        <v>0</v>
      </c>
      <c r="D64" s="122">
        <f>BOR!D64+LUMCON!D64+LOSFA!D64+'ULS Summary'!D64+'LSU Summary'!D64+SUSummary!D64+LCTCSummary!D64</f>
        <v>0</v>
      </c>
      <c r="E64" s="40">
        <f t="shared" si="42"/>
        <v>0</v>
      </c>
      <c r="F64" s="140">
        <f t="shared" ref="F64:F74" si="47">D64+B64</f>
        <v>0</v>
      </c>
      <c r="G64" s="41">
        <f>IF(ISBLANK(F64),"  ",IF(F84&gt;0,F64/F84,IF(F64&gt;0,1,0)))</f>
        <v>0</v>
      </c>
      <c r="H64" s="112">
        <f>BOR!H64+LUMCON!H64+LOSFA!H64+'ULS Summary'!H64+'LSU Summary'!H64+SUSummary!H64+LCTCSummary!H64</f>
        <v>0</v>
      </c>
      <c r="I64" s="39">
        <f t="shared" si="44"/>
        <v>0</v>
      </c>
      <c r="J64" s="122">
        <f>BOR!J64+LUMCON!J64+LOSFA!J64+'ULS Summary'!J64+'LSU Summary'!J64+SUSummary!J64+LCTCSummary!J64</f>
        <v>15250000</v>
      </c>
      <c r="K64" s="40">
        <f t="shared" si="45"/>
        <v>1</v>
      </c>
      <c r="L64" s="140">
        <f t="shared" si="46"/>
        <v>15250000</v>
      </c>
      <c r="M64" s="41">
        <f>IF(ISBLANK(L64),"  ",IF(L84&gt;0,L64/L84,IF(L64&gt;0,1,0)))</f>
        <v>2.1912883274094997E-3</v>
      </c>
    </row>
    <row r="65" spans="1:13" ht="15" customHeight="1" x14ac:dyDescent="0.2">
      <c r="A65" s="65" t="s">
        <v>51</v>
      </c>
      <c r="B65" s="112">
        <f>BOR!B65+LUMCON!B65+LOSFA!B65+'ULS Summary'!B65+'LSU Summary'!B65+SUSummary!B65+LCTCSummary!B65</f>
        <v>0</v>
      </c>
      <c r="C65" s="39">
        <f t="shared" si="0"/>
        <v>0</v>
      </c>
      <c r="D65" s="122">
        <f>BOR!D65+LUMCON!D65+LOSFA!D65+'ULS Summary'!D65+'LSU Summary'!D65+SUSummary!D65+LCTCSummary!D65</f>
        <v>15250485</v>
      </c>
      <c r="E65" s="40">
        <f t="shared" si="42"/>
        <v>1</v>
      </c>
      <c r="F65" s="133">
        <f t="shared" si="47"/>
        <v>15250485</v>
      </c>
      <c r="G65" s="41">
        <f>IF(ISBLANK(F65),"  ",IF(F84&gt;0,F65/F84,IF(F65&gt;0,1,0)))</f>
        <v>2.1890638822244998E-3</v>
      </c>
      <c r="H65" s="112">
        <f>BOR!H65+LUMCON!H65+LOSFA!H65+'ULS Summary'!H65+'LSU Summary'!H65+SUSummary!H65+LCTCSummary!H65</f>
        <v>1326955</v>
      </c>
      <c r="I65" s="39">
        <f t="shared" si="44"/>
        <v>0.14429768305738774</v>
      </c>
      <c r="J65" s="122">
        <f>BOR!J65+LUMCON!J65+LOSFA!J65+'ULS Summary'!J65+'LSU Summary'!J65+SUSummary!J65+LCTCSummary!J65</f>
        <v>7869000</v>
      </c>
      <c r="K65" s="40">
        <f t="shared" si="45"/>
        <v>0.85570231694261223</v>
      </c>
      <c r="L65" s="133">
        <f t="shared" si="46"/>
        <v>9195955</v>
      </c>
      <c r="M65" s="41">
        <f>IF(ISBLANK(L65),"  ",IF(L84&gt;0,L65/L84,IF(L65&gt;0,1,0)))</f>
        <v>1.3213763180906903E-3</v>
      </c>
    </row>
    <row r="66" spans="1:13" ht="15" customHeight="1" x14ac:dyDescent="0.2">
      <c r="A66" s="7" t="s">
        <v>52</v>
      </c>
      <c r="B66" s="112">
        <f>BOR!B66+LUMCON!B66+LOSFA!B66+'ULS Summary'!B66+'LSU Summary'!B66+SUSummary!B66+LCTCSummary!B66</f>
        <v>8637300.0700000003</v>
      </c>
      <c r="C66" s="39">
        <f t="shared" si="0"/>
        <v>0.13640035814245985</v>
      </c>
      <c r="D66" s="122">
        <f>BOR!D66+LUMCON!D66+LOSFA!D66+'ULS Summary'!D66+'LSU Summary'!D66+SUSummary!D66+LCTCSummary!D66</f>
        <v>54685847.959999993</v>
      </c>
      <c r="E66" s="40">
        <f t="shared" si="42"/>
        <v>0.86359964185754012</v>
      </c>
      <c r="F66" s="133">
        <f t="shared" si="47"/>
        <v>63323148.029999994</v>
      </c>
      <c r="G66" s="41">
        <f>IF(ISBLANK(F66),"  ",IF(F84&gt;0,F66/F84,IF(F66&gt;0,1,0)))</f>
        <v>9.0894431397577514E-3</v>
      </c>
      <c r="H66" s="112">
        <f>BOR!H66+LUMCON!H66+LOSFA!H66+'ULS Summary'!H66+'LSU Summary'!H66+SUSummary!H66+LCTCSummary!H66</f>
        <v>7975376.7999999998</v>
      </c>
      <c r="I66" s="39">
        <f t="shared" si="44"/>
        <v>0.15099895106978678</v>
      </c>
      <c r="J66" s="122">
        <f>BOR!J66+LUMCON!J66+LOSFA!J66+'ULS Summary'!J66+'LSU Summary'!J66+SUSummary!J66+LCTCSummary!J66</f>
        <v>44842055</v>
      </c>
      <c r="K66" s="40">
        <f t="shared" si="45"/>
        <v>0.84900104893021322</v>
      </c>
      <c r="L66" s="133">
        <f t="shared" si="46"/>
        <v>52817431.799999997</v>
      </c>
      <c r="M66" s="41">
        <f>IF(ISBLANK(L66),"  ",IF(L84&gt;0,L66/L84,IF(L66&gt;0,1,0)))</f>
        <v>7.589391592595889E-3</v>
      </c>
    </row>
    <row r="67" spans="1:13" ht="15" customHeight="1" x14ac:dyDescent="0.2">
      <c r="A67" s="58" t="s">
        <v>53</v>
      </c>
      <c r="B67" s="112">
        <f>BOR!B67+LUMCON!B67+LOSFA!B67+'ULS Summary'!B67+'LSU Summary'!B67+SUSummary!B67+LCTCSummary!B67</f>
        <v>1328555</v>
      </c>
      <c r="C67" s="39">
        <f t="shared" si="0"/>
        <v>5.3189981720120792E-3</v>
      </c>
      <c r="D67" s="122">
        <f>BOR!D67+LUMCON!D67+LOSFA!D67+'ULS Summary'!D67+'LSU Summary'!D67+SUSummary!D67+LCTCSummary!D67</f>
        <v>248446864.54999998</v>
      </c>
      <c r="E67" s="40">
        <f t="shared" si="42"/>
        <v>0.99468100182798791</v>
      </c>
      <c r="F67" s="133">
        <f t="shared" si="47"/>
        <v>249775419.54999998</v>
      </c>
      <c r="G67" s="41">
        <f>IF(ISBLANK(F67),"  ",IF(F84&gt;0,F67/F84,IF(F67&gt;0,1,0)))</f>
        <v>3.5852915471499838E-2</v>
      </c>
      <c r="H67" s="112">
        <f>BOR!H67+LUMCON!H67+LOSFA!H67+'ULS Summary'!H67+'LSU Summary'!H67+SUSummary!H67+LCTCSummary!H67</f>
        <v>1269151</v>
      </c>
      <c r="I67" s="39">
        <f t="shared" si="44"/>
        <v>5.2074932951853342E-3</v>
      </c>
      <c r="J67" s="122">
        <f>BOR!J67+LUMCON!J67+LOSFA!J67+'ULS Summary'!J67+'LSU Summary'!J67+SUSummary!J67+LCTCSummary!J67</f>
        <v>242447149.34999999</v>
      </c>
      <c r="K67" s="40">
        <f t="shared" si="45"/>
        <v>0.99479250670481467</v>
      </c>
      <c r="L67" s="133">
        <f t="shared" si="46"/>
        <v>243716300.34999999</v>
      </c>
      <c r="M67" s="41">
        <f>IF(ISBLANK(L67),"  ",IF(L84&gt;0,L67/L84,IF(L67&gt;0,1,0)))</f>
        <v>3.5019848141402146E-2</v>
      </c>
    </row>
    <row r="68" spans="1:13" ht="15" customHeight="1" x14ac:dyDescent="0.2">
      <c r="A68" s="65" t="s">
        <v>54</v>
      </c>
      <c r="B68" s="112">
        <f>BOR!B68+LUMCON!B68+LOSFA!B68+'ULS Summary'!B68+'LSU Summary'!B68+SUSummary!B68+LCTCSummary!B68</f>
        <v>189765</v>
      </c>
      <c r="C68" s="39">
        <f t="shared" si="0"/>
        <v>0.96659586497761341</v>
      </c>
      <c r="D68" s="122">
        <f>BOR!D68+LUMCON!D68+LOSFA!D68+'ULS Summary'!D68+'LSU Summary'!D68+SUSummary!D68+LCTCSummary!D68</f>
        <v>6558</v>
      </c>
      <c r="E68" s="40">
        <f t="shared" si="42"/>
        <v>3.340413502238658E-2</v>
      </c>
      <c r="F68" s="133">
        <f t="shared" si="47"/>
        <v>196323</v>
      </c>
      <c r="G68" s="41">
        <f>IF(ISBLANK(F68),"  ",IF(F84&gt;0,F68/F84,IF(F68&gt;0,1,0)))</f>
        <v>2.8180322694652695E-5</v>
      </c>
      <c r="H68" s="112">
        <f>BOR!H68+LUMCON!H68+LOSFA!H68+'ULS Summary'!H68+'LSU Summary'!H68+SUSummary!H68+LCTCSummary!H68</f>
        <v>981028</v>
      </c>
      <c r="I68" s="39">
        <f t="shared" si="44"/>
        <v>1.846863920662346E-2</v>
      </c>
      <c r="J68" s="122">
        <f>BOR!J68+LUMCON!J68+LOSFA!J68+'ULS Summary'!J68+'LSU Summary'!J68+SUSummary!J68+LCTCSummary!J68</f>
        <v>52137558</v>
      </c>
      <c r="K68" s="40">
        <f t="shared" si="45"/>
        <v>0.98153136079337655</v>
      </c>
      <c r="L68" s="133">
        <f t="shared" si="46"/>
        <v>53118586</v>
      </c>
      <c r="M68" s="41">
        <f>IF(ISBLANK(L68),"  ",IF(L84&gt;0,L68/L84,IF(L68&gt;0,1,0)))</f>
        <v>7.6326647521506663E-3</v>
      </c>
    </row>
    <row r="69" spans="1:13" ht="15" customHeight="1" x14ac:dyDescent="0.2">
      <c r="A69" s="65" t="s">
        <v>55</v>
      </c>
      <c r="B69" s="112">
        <f>BOR!B69+LUMCON!B69+LOSFA!B69+'ULS Summary'!B69+'LSU Summary'!B69+SUSummary!B69+LCTCSummary!B69</f>
        <v>0</v>
      </c>
      <c r="C69" s="39">
        <f t="shared" si="0"/>
        <v>0</v>
      </c>
      <c r="D69" s="122">
        <f>BOR!D69+LUMCON!D69+LOSFA!D69+'ULS Summary'!D69+'LSU Summary'!D69+SUSummary!D69+LCTCSummary!D69</f>
        <v>281772159.42000002</v>
      </c>
      <c r="E69" s="40">
        <f t="shared" si="42"/>
        <v>1</v>
      </c>
      <c r="F69" s="133">
        <f t="shared" si="47"/>
        <v>281772159.42000002</v>
      </c>
      <c r="G69" s="41">
        <f>IF(ISBLANK(F69),"  ",IF(F84&gt;0,F69/F84,IF(F69&gt;0,1,0)))</f>
        <v>4.0445746951833068E-2</v>
      </c>
      <c r="H69" s="112">
        <f>BOR!H69+LUMCON!H69+LOSFA!H69+'ULS Summary'!H69+'LSU Summary'!H69+SUSummary!H69+LCTCSummary!H69</f>
        <v>0</v>
      </c>
      <c r="I69" s="39">
        <f t="shared" si="44"/>
        <v>0</v>
      </c>
      <c r="J69" s="122">
        <f>BOR!J69+LUMCON!J69+LOSFA!J69+'ULS Summary'!J69+'LSU Summary'!J69+SUSummary!J69+LCTCSummary!J69</f>
        <v>279835839.13999999</v>
      </c>
      <c r="K69" s="40">
        <f t="shared" si="45"/>
        <v>1</v>
      </c>
      <c r="L69" s="133">
        <f t="shared" si="46"/>
        <v>279835839.13999999</v>
      </c>
      <c r="M69" s="41">
        <f>IF(ISBLANK(L69),"  ",IF(L84&gt;0,L69/L84,IF(L69&gt;0,1,0)))</f>
        <v>4.020990215726717E-2</v>
      </c>
    </row>
    <row r="70" spans="1:13" ht="15" customHeight="1" x14ac:dyDescent="0.2">
      <c r="A70" s="34" t="s">
        <v>56</v>
      </c>
      <c r="B70" s="112">
        <f>BOR!B70+LUMCON!B70+LOSFA!B70+'ULS Summary'!B70+'LSU Summary'!B70+SUSummary!B70+LCTCSummary!B70</f>
        <v>0</v>
      </c>
      <c r="C70" s="39">
        <f t="shared" si="0"/>
        <v>0</v>
      </c>
      <c r="D70" s="122">
        <f>BOR!D70+LUMCON!D70+LOSFA!D70+'ULS Summary'!D70+'LSU Summary'!D70+SUSummary!D70+LCTCSummary!D70</f>
        <v>402909624.35999995</v>
      </c>
      <c r="E70" s="40">
        <f t="shared" si="42"/>
        <v>1</v>
      </c>
      <c r="F70" s="133">
        <f t="shared" si="47"/>
        <v>402909624.35999995</v>
      </c>
      <c r="G70" s="41">
        <f>IF(ISBLANK(F70),"  ",IF(F84&gt;0,F70/F84,IF(F70&gt;0,1,0)))</f>
        <v>5.7833892265532309E-2</v>
      </c>
      <c r="H70" s="112">
        <f>BOR!H70+LUMCON!H70+LOSFA!H70+'ULS Summary'!H70+'LSU Summary'!H70+SUSummary!H70+LCTCSummary!H70</f>
        <v>0</v>
      </c>
      <c r="I70" s="39">
        <f t="shared" si="44"/>
        <v>0</v>
      </c>
      <c r="J70" s="122">
        <f>BOR!J70+LUMCON!J70+LOSFA!J70+'ULS Summary'!J70+'LSU Summary'!J70+SUSummary!J70+LCTCSummary!J70</f>
        <v>394382669</v>
      </c>
      <c r="K70" s="40">
        <f t="shared" si="45"/>
        <v>1</v>
      </c>
      <c r="L70" s="133">
        <f t="shared" si="46"/>
        <v>394382669</v>
      </c>
      <c r="M70" s="41">
        <f>IF(ISBLANK(L70),"  ",IF(L84&gt;0,L70/L84,IF(L70&gt;0,1,0)))</f>
        <v>5.6669255023757657E-2</v>
      </c>
    </row>
    <row r="71" spans="1:13" ht="15" customHeight="1" x14ac:dyDescent="0.2">
      <c r="A71" s="34" t="s">
        <v>57</v>
      </c>
      <c r="B71" s="112">
        <f>BOR!B71+LUMCON!B71+LOSFA!B71+'ULS Summary'!B71+'LSU Summary'!B71+SUSummary!B71+LCTCSummary!B71</f>
        <v>0</v>
      </c>
      <c r="C71" s="39">
        <f t="shared" si="0"/>
        <v>0</v>
      </c>
      <c r="D71" s="122">
        <f>BOR!D71+LUMCON!D71+LOSFA!D71+'ULS Summary'!D71+'LSU Summary'!D71+SUSummary!D71+LCTCSummary!D71</f>
        <v>19623892.25</v>
      </c>
      <c r="E71" s="40">
        <f t="shared" si="42"/>
        <v>1</v>
      </c>
      <c r="F71" s="133">
        <f t="shared" si="47"/>
        <v>19623892.25</v>
      </c>
      <c r="G71" s="41">
        <f>IF(ISBLANK(F71),"  ",IF(F84&gt;0,F71/F84,IF(F71&gt;0,1,0)))</f>
        <v>2.8168254159222006E-3</v>
      </c>
      <c r="H71" s="112">
        <f>BOR!H71+LUMCON!H71+LOSFA!H71+'ULS Summary'!H71+'LSU Summary'!H71+SUSummary!H71+LCTCSummary!H71</f>
        <v>0</v>
      </c>
      <c r="I71" s="39">
        <f t="shared" si="44"/>
        <v>0</v>
      </c>
      <c r="J71" s="122">
        <f>BOR!J71+LUMCON!J71+LOSFA!J71+'ULS Summary'!J71+'LSU Summary'!J71+SUSummary!J71+LCTCSummary!J71</f>
        <v>22195849.800000001</v>
      </c>
      <c r="K71" s="40">
        <f t="shared" si="45"/>
        <v>1</v>
      </c>
      <c r="L71" s="133">
        <f t="shared" si="46"/>
        <v>22195849.800000001</v>
      </c>
      <c r="M71" s="41">
        <f>IF(ISBLANK(L71),"  ",IF(L84&gt;0,L71/L84,IF(L71&gt;0,1,0)))</f>
        <v>3.189344694011441E-3</v>
      </c>
    </row>
    <row r="72" spans="1:13" ht="15" customHeight="1" x14ac:dyDescent="0.2">
      <c r="A72" s="7" t="s">
        <v>58</v>
      </c>
      <c r="B72" s="112">
        <f>BOR!B72+LUMCON!B72+LOSFA!B72+'ULS Summary'!B72+'LSU Summary'!B72+SUSummary!B72+LCTCSummary!B72</f>
        <v>80509</v>
      </c>
      <c r="C72" s="39">
        <f t="shared" si="0"/>
        <v>6.4978602797388584E-5</v>
      </c>
      <c r="D72" s="122">
        <f>BOR!D72+LUMCON!D72+LOSFA!D72+'ULS Summary'!D72+'LSU Summary'!D72+SUSummary!D72+LCTCSummary!D72</f>
        <v>1238927357.1900001</v>
      </c>
      <c r="E72" s="40">
        <f t="shared" si="42"/>
        <v>0.99993502139720258</v>
      </c>
      <c r="F72" s="133">
        <f t="shared" si="47"/>
        <v>1239007866.1900001</v>
      </c>
      <c r="G72" s="41">
        <f>IF(ISBLANK(F72),"  ",IF(F84&gt;0,F72/F84,IF(F72&gt;0,1,0)))</f>
        <v>0.17784794186339486</v>
      </c>
      <c r="H72" s="112">
        <f>BOR!H72+LUMCON!H72+LOSFA!H72+'ULS Summary'!H72+'LSU Summary'!H72+SUSummary!H72+LCTCSummary!H72</f>
        <v>0</v>
      </c>
      <c r="I72" s="39">
        <f t="shared" si="44"/>
        <v>0</v>
      </c>
      <c r="J72" s="122">
        <f>BOR!J72+LUMCON!J72+LOSFA!J72+'ULS Summary'!J72+'LSU Summary'!J72+SUSummary!J72+LCTCSummary!J72</f>
        <v>1216890471.73</v>
      </c>
      <c r="K72" s="40">
        <f t="shared" si="45"/>
        <v>1</v>
      </c>
      <c r="L72" s="133">
        <f t="shared" si="46"/>
        <v>1216890471.73</v>
      </c>
      <c r="M72" s="41">
        <f>IF(ISBLANK(L72),"  ",IF(L84&gt;0,L72/L84,IF(L72&gt;0,1,0)))</f>
        <v>0.17485625484837958</v>
      </c>
    </row>
    <row r="73" spans="1:13" ht="15" customHeight="1" x14ac:dyDescent="0.2">
      <c r="A73" s="58" t="s">
        <v>59</v>
      </c>
      <c r="B73" s="112">
        <f>BOR!B73+LUMCON!B73+LOSFA!B73+'ULS Summary'!B73+'LSU Summary'!B73+SUSummary!B73+LCTCSummary!B73</f>
        <v>83781015.049999997</v>
      </c>
      <c r="C73" s="39">
        <f t="shared" si="0"/>
        <v>0.31711546357054882</v>
      </c>
      <c r="D73" s="122">
        <f>BOR!D73+LUMCON!D73+LOSFA!D73+'ULS Summary'!D73+'LSU Summary'!D73+SUSummary!D73+LCTCSummary!D73</f>
        <v>180416177.06000003</v>
      </c>
      <c r="E73" s="40">
        <f t="shared" si="42"/>
        <v>0.68288453642945124</v>
      </c>
      <c r="F73" s="133">
        <f t="shared" si="47"/>
        <v>264197192.11000001</v>
      </c>
      <c r="G73" s="41">
        <f>IF(ISBLANK(F73),"  ",IF(F84&gt;0,F73/F84,IF(F73&gt;0,1,0)))</f>
        <v>3.7923025466608348E-2</v>
      </c>
      <c r="H73" s="112">
        <f>BOR!H73+LUMCON!H73+LOSFA!H73+'ULS Summary'!H73+'LSU Summary'!H73+SUSummary!H73+LCTCSummary!H73</f>
        <v>142794004.88999999</v>
      </c>
      <c r="I73" s="39">
        <f t="shared" si="44"/>
        <v>0.55927328609476834</v>
      </c>
      <c r="J73" s="122">
        <f>BOR!J73+LUMCON!J73+LOSFA!J73+'ULS Summary'!J73+'LSU Summary'!J73+SUSummary!J73+LCTCSummary!J73</f>
        <v>112526620</v>
      </c>
      <c r="K73" s="40">
        <f t="shared" si="45"/>
        <v>0.44072671390523166</v>
      </c>
      <c r="L73" s="133">
        <f t="shared" si="46"/>
        <v>255320624.88999999</v>
      </c>
      <c r="M73" s="41">
        <f>IF(ISBLANK(L73),"  ",IF(L84&gt;0,L73/L84,IF(L73&gt;0,1,0)))</f>
        <v>3.6687285578252876E-2</v>
      </c>
    </row>
    <row r="74" spans="1:13" ht="15" customHeight="1" x14ac:dyDescent="0.2">
      <c r="A74" s="34" t="s">
        <v>186</v>
      </c>
      <c r="B74" s="112">
        <f>BOR!B74+LUMCON!B74+LOSFA!B74+'ULS Summary'!B74+'LSU Summary'!B74+SUSummary!B74+LCTCSummary!B74</f>
        <v>2933353</v>
      </c>
      <c r="C74" s="39">
        <f t="shared" si="0"/>
        <v>1</v>
      </c>
      <c r="D74" s="122">
        <f>BOR!D74+LUMCON!D74+LOSFA!D74+'ULS Summary'!D74+'LSU Summary'!D74+SUSummary!D74+LCTCSummary!D74</f>
        <v>0</v>
      </c>
      <c r="E74" s="40">
        <f t="shared" si="42"/>
        <v>0</v>
      </c>
      <c r="F74" s="133">
        <f t="shared" si="47"/>
        <v>2933353</v>
      </c>
      <c r="G74" s="41">
        <f>IF(ISBLANK(F74),"  ",IF(F85&gt;0,F74/F85,IF(F74&gt;0,1,0)))</f>
        <v>1</v>
      </c>
      <c r="H74" s="112">
        <f>BOR!H74+LUMCON!H74+LOSFA!H74+'ULS Summary'!H74+'LSU Summary'!H74+SUSummary!H74+LCTCSummary!H74</f>
        <v>3622500</v>
      </c>
      <c r="I74" s="39">
        <f t="shared" si="44"/>
        <v>1</v>
      </c>
      <c r="J74" s="122">
        <f>BOR!J74+LUMCON!J74+LOSFA!J74+'ULS Summary'!J74+'LSU Summary'!J74+SUSummary!J74+LCTCSummary!J74</f>
        <v>0</v>
      </c>
      <c r="K74" s="40">
        <f t="shared" si="45"/>
        <v>0</v>
      </c>
      <c r="L74" s="133">
        <f t="shared" si="46"/>
        <v>3622500</v>
      </c>
      <c r="M74" s="41">
        <f>IF(ISBLANK(L74),"  ",IF(L85&gt;0,L74/L85,IF(L74&gt;0,1,0)))</f>
        <v>1</v>
      </c>
    </row>
    <row r="75" spans="1:13" s="55" customFormat="1" ht="15" customHeight="1" x14ac:dyDescent="0.25">
      <c r="A75" s="66" t="s">
        <v>60</v>
      </c>
      <c r="B75" s="115">
        <f>B74+B73+B72+B71+B70+B69+B68+B67+B66+B65+B64+B63</f>
        <v>1606733345.4199996</v>
      </c>
      <c r="C75" s="59">
        <f>IF(ISBLANK(B75),"  ",IF(F75&gt;0,B75/F75,IF(B75&gt;0,1,0)))</f>
        <v>0.37113746786010676</v>
      </c>
      <c r="D75" s="128">
        <f>D74+D73+D72+D71+D70+D69+D68+D67+D66+D65+D64+D63</f>
        <v>2722480179.3800001</v>
      </c>
      <c r="E75" s="54">
        <f t="shared" si="42"/>
        <v>0.62886253213989307</v>
      </c>
      <c r="F75" s="115">
        <f>F74+F73+F72+F71+F70+F69+F68+F67+F66+F65+F64+F63</f>
        <v>4329213524.8000002</v>
      </c>
      <c r="G75" s="53">
        <f>IF(ISBLANK(F75),"  ",IF(F84&gt;0,F75/F84,IF(F75&gt;0,1,0)))</f>
        <v>0.62141793953290669</v>
      </c>
      <c r="H75" s="115">
        <f>H74+H73+H72+H71+H70+H69+H68+H67+H66+H65+H64+H63</f>
        <v>1760312204.4100003</v>
      </c>
      <c r="I75" s="59">
        <f t="shared" si="44"/>
        <v>0.39808775541023356</v>
      </c>
      <c r="J75" s="128">
        <f>J74+J73+J72+J71+J70+J69+J68+J67+J66+J65+J64+J63</f>
        <v>2661607788.0699997</v>
      </c>
      <c r="K75" s="54">
        <f t="shared" si="45"/>
        <v>0.60191224458976633</v>
      </c>
      <c r="L75" s="115">
        <f>L74+L73+L72+L71+L70+L69+L68+L67+L66+L65+L64+L63</f>
        <v>4421919992.4800005</v>
      </c>
      <c r="M75" s="53">
        <f>IF(ISBLANK(L75),"  ",IF(L84&gt;0,L75/L84,IF(L75&gt;0,1,0)))</f>
        <v>0.63539027306623785</v>
      </c>
    </row>
    <row r="76" spans="1:13" ht="15" customHeight="1" x14ac:dyDescent="0.25">
      <c r="A76" s="9" t="s">
        <v>61</v>
      </c>
      <c r="B76" s="116"/>
      <c r="C76" s="48" t="s">
        <v>4</v>
      </c>
      <c r="D76" s="124"/>
      <c r="E76" s="49" t="s">
        <v>4</v>
      </c>
      <c r="F76" s="133"/>
      <c r="G76" s="50" t="s">
        <v>4</v>
      </c>
      <c r="H76" s="116"/>
      <c r="I76" s="48" t="s">
        <v>4</v>
      </c>
      <c r="J76" s="124"/>
      <c r="K76" s="49" t="s">
        <v>4</v>
      </c>
      <c r="L76" s="133"/>
      <c r="M76" s="50" t="s">
        <v>4</v>
      </c>
    </row>
    <row r="77" spans="1:13" ht="15" customHeight="1" x14ac:dyDescent="0.2">
      <c r="A77" s="7" t="s">
        <v>62</v>
      </c>
      <c r="B77" s="112">
        <f>BOR!B77+LUMCON!B77+LOSFA!B77+'ULS Summary'!B77+'LSU Summary'!B77+SUSummary!B77+LCTCSummary!B77</f>
        <v>9201870</v>
      </c>
      <c r="C77" s="35">
        <f t="shared" si="0"/>
        <v>0.71906203304360672</v>
      </c>
      <c r="D77" s="122">
        <f>BOR!D77+LUMCON!D77+LOSFA!D77+'ULS Summary'!D77+'LSU Summary'!D77+SUSummary!D77+LCTCSummary!D77</f>
        <v>3595176.12</v>
      </c>
      <c r="E77" s="36">
        <f>IF(ISBLANK(D77),"  ",IF(F77&gt;0,D77/F77,IF(D77&gt;0,1,0)))</f>
        <v>0.28093796695639323</v>
      </c>
      <c r="F77" s="132">
        <f>D77+B77</f>
        <v>12797046.120000001</v>
      </c>
      <c r="G77" s="37">
        <f>IF(ISBLANK(F77),"  ",IF(F84&gt;0,F77/F84,IF(F77&gt;0,1,0)))</f>
        <v>1.8368957748198288E-3</v>
      </c>
      <c r="H77" s="112">
        <f>BOR!H77+LUMCON!H77+LOSFA!H77+'ULS Summary'!H77+'LSU Summary'!H77+SUSummary!H77+LCTCSummary!H77</f>
        <v>29076523</v>
      </c>
      <c r="I77" s="35">
        <f>IF(ISBLANK(H77),"  ",IF(L77&gt;0,H77/L77,IF(H77&gt;0,1,0)))</f>
        <v>0.7460002370655594</v>
      </c>
      <c r="J77" s="122">
        <f>BOR!J77+LUMCON!J77+LOSFA!J77+'ULS Summary'!J77+'LSU Summary'!J77+SUSummary!J77+LCTCSummary!J77</f>
        <v>9900037</v>
      </c>
      <c r="K77" s="36">
        <f>IF(ISBLANK(J77),"  ",IF(L77&gt;0,J77/L77,IF(J77&gt;0,1,0)))</f>
        <v>0.2539997629344406</v>
      </c>
      <c r="L77" s="132">
        <f>J77+H77</f>
        <v>38976560</v>
      </c>
      <c r="M77" s="37">
        <f>IF(ISBLANK(L77),"  ",IF(L84&gt;0,L77/L84,IF(L77&gt;0,1,0)))</f>
        <v>5.6005823587262958E-3</v>
      </c>
    </row>
    <row r="78" spans="1:13" ht="15" customHeight="1" x14ac:dyDescent="0.2">
      <c r="A78" s="25" t="s">
        <v>63</v>
      </c>
      <c r="B78" s="112">
        <f>BOR!B78+LUMCON!B78+LOSFA!B78+'ULS Summary'!B78+'LSU Summary'!B78+SUSummary!B78+LCTCSummary!B78</f>
        <v>0</v>
      </c>
      <c r="C78" s="39">
        <f t="shared" si="0"/>
        <v>0</v>
      </c>
      <c r="D78" s="122">
        <f>BOR!D78+LUMCON!D78+LOSFA!D78+'ULS Summary'!D78+'LSU Summary'!D78+SUSummary!D78+LCTCSummary!D78</f>
        <v>0</v>
      </c>
      <c r="E78" s="40">
        <f>IF(ISBLANK(D78),"  ",IF(F78&gt;0,D78/F78,IF(D78&gt;0,1,0)))</f>
        <v>0</v>
      </c>
      <c r="F78" s="133">
        <f>D78+B78</f>
        <v>0</v>
      </c>
      <c r="G78" s="41">
        <f>IF(ISBLANK(F78),"  ",IF(F84&gt;0,F78/F84,IF(F78&gt;0,1,0)))</f>
        <v>0</v>
      </c>
      <c r="H78" s="112">
        <f>BOR!H78+LUMCON!H78+LOSFA!H78+'ULS Summary'!H78+'LSU Summary'!H78+SUSummary!H78+LCTCSummary!H78</f>
        <v>0</v>
      </c>
      <c r="I78" s="39">
        <f>IF(ISBLANK(H78),"  ",IF(L78&gt;0,H78/L78,IF(H78&gt;0,1,0)))</f>
        <v>0</v>
      </c>
      <c r="J78" s="122">
        <f>BOR!J78+LUMCON!J78+LOSFA!J78+'ULS Summary'!J78+'LSU Summary'!J78+SUSummary!J78+LCTCSummary!J78</f>
        <v>0</v>
      </c>
      <c r="K78" s="40">
        <f>IF(ISBLANK(J78),"  ",IF(L78&gt;0,J78/L78,IF(J78&gt;0,1,0)))</f>
        <v>0</v>
      </c>
      <c r="L78" s="133">
        <f>J78+H78</f>
        <v>0</v>
      </c>
      <c r="M78" s="41">
        <f>IF(ISBLANK(L78),"  ",IF(L84&gt;0,L78/L84,IF(L78&gt;0,1,0)))</f>
        <v>0</v>
      </c>
    </row>
    <row r="79" spans="1:13" ht="15" customHeight="1" x14ac:dyDescent="0.25">
      <c r="A79" s="56" t="s">
        <v>64</v>
      </c>
      <c r="B79" s="116"/>
      <c r="C79" s="48" t="s">
        <v>4</v>
      </c>
      <c r="D79" s="124"/>
      <c r="E79" s="49" t="s">
        <v>4</v>
      </c>
      <c r="F79" s="133"/>
      <c r="G79" s="50" t="s">
        <v>4</v>
      </c>
      <c r="H79" s="116"/>
      <c r="I79" s="48" t="s">
        <v>4</v>
      </c>
      <c r="J79" s="124"/>
      <c r="K79" s="49" t="s">
        <v>4</v>
      </c>
      <c r="L79" s="133"/>
      <c r="M79" s="50" t="s">
        <v>4</v>
      </c>
    </row>
    <row r="80" spans="1:13" ht="15" customHeight="1" x14ac:dyDescent="0.2">
      <c r="A80" s="7" t="s">
        <v>65</v>
      </c>
      <c r="B80" s="112">
        <f>BOR!B80+LUMCON!B80+LOSFA!B80+'ULS Summary'!B80+'LSU Summary'!B80+SUSummary!B80+LCTCSummary!B80</f>
        <v>0</v>
      </c>
      <c r="C80" s="35">
        <f t="shared" si="0"/>
        <v>0</v>
      </c>
      <c r="D80" s="122">
        <f>BOR!D80+LUMCON!D80+LOSFA!D80+'ULS Summary'!D80+'LSU Summary'!D80+SUSummary!D80+LCTCSummary!D80</f>
        <v>424692274.34000003</v>
      </c>
      <c r="E80" s="36">
        <f>IF(ISBLANK(D80),"  ",IF(F80&gt;0,D80/F80,IF(D80&gt;0,1,0)))</f>
        <v>1</v>
      </c>
      <c r="F80" s="132">
        <f>D80+B80</f>
        <v>424692274.34000003</v>
      </c>
      <c r="G80" s="37">
        <f>IF(ISBLANK(F80),"  ",IF(F84&gt;0,F80/F84,IF(F80&gt;0,1,0)))</f>
        <v>6.0960587077556735E-2</v>
      </c>
      <c r="H80" s="112">
        <f>BOR!H80+LUMCON!H80+LOSFA!H80+'ULS Summary'!H80+'LSU Summary'!H80+SUSummary!H80+LCTCSummary!H80</f>
        <v>0</v>
      </c>
      <c r="I80" s="35">
        <f>IF(ISBLANK(H80),"  ",IF(L80&gt;0,H80/L80,IF(H80&gt;0,1,0)))</f>
        <v>0</v>
      </c>
      <c r="J80" s="122">
        <f>BOR!J80+LUMCON!J80+LOSFA!J80+'ULS Summary'!J80+'LSU Summary'!J80+SUSummary!J80+LCTCSummary!J80</f>
        <v>398274395.69</v>
      </c>
      <c r="K80" s="36">
        <f>IF(ISBLANK(J80),"  ",IF(L80&gt;0,J80/L80,IF(J80&gt;0,1,0)))</f>
        <v>1</v>
      </c>
      <c r="L80" s="132">
        <f>J80+H80</f>
        <v>398274395.69</v>
      </c>
      <c r="M80" s="37">
        <f>IF(ISBLANK(L80),"  ",IF(L84&gt;0,L80/L84,IF(L80&gt;0,1,0)))</f>
        <v>5.7228461270922577E-2</v>
      </c>
    </row>
    <row r="81" spans="1:13" ht="15" customHeight="1" x14ac:dyDescent="0.2">
      <c r="A81" s="25" t="s">
        <v>66</v>
      </c>
      <c r="B81" s="112">
        <f>BOR!B81+LUMCON!B81+LOSFA!B81+'ULS Summary'!B81+'LSU Summary'!B81+SUSummary!B81+LCTCSummary!B81</f>
        <v>17925968.379999999</v>
      </c>
      <c r="C81" s="39">
        <f t="shared" si="0"/>
        <v>3.4695207421005542E-2</v>
      </c>
      <c r="D81" s="122">
        <f>BOR!D81+LUMCON!D81+LOSFA!D81+'ULS Summary'!D81+'LSU Summary'!D81+SUSummary!D81+LCTCSummary!D81</f>
        <v>498743903.69999999</v>
      </c>
      <c r="E81" s="40">
        <f>IF(ISBLANK(D81),"  ",IF(F81&gt;0,D81/F81,IF(D81&gt;0,1,0)))</f>
        <v>0.96530479257899449</v>
      </c>
      <c r="F81" s="133">
        <f>D81+B81</f>
        <v>516669872.07999998</v>
      </c>
      <c r="G81" s="41">
        <f>IF(ISBLANK(F81),"  ",IF(F84&gt;0,F81/F84,IF(F81&gt;0,1,0)))</f>
        <v>7.4163107337496523E-2</v>
      </c>
      <c r="H81" s="112">
        <f>BOR!H81+LUMCON!H81+LOSFA!H81+'ULS Summary'!H81+'LSU Summary'!H81+SUSummary!H81+LCTCSummary!H81</f>
        <v>31828110</v>
      </c>
      <c r="I81" s="39">
        <f>IF(ISBLANK(H81),"  ",IF(L81&gt;0,H81/L81,IF(H81&gt;0,1,0)))</f>
        <v>6.271250096449027E-2</v>
      </c>
      <c r="J81" s="122">
        <f>BOR!J81+LUMCON!J81+LOSFA!J81+'ULS Summary'!J81+'LSU Summary'!J81+SUSummary!J81+LCTCSummary!J81</f>
        <v>475696059.99000001</v>
      </c>
      <c r="K81" s="40">
        <f>IF(ISBLANK(J81),"  ",IF(L81&gt;0,J81/L81,IF(J81&gt;0,1,0)))</f>
        <v>0.93728749903550967</v>
      </c>
      <c r="L81" s="133">
        <f>J81+H81</f>
        <v>507524169.99000001</v>
      </c>
      <c r="M81" s="41">
        <f>IF(ISBLANK(L81),"  ",IF(L84&gt;0,L81/L84,IF(L81&gt;0,1,0)))</f>
        <v>7.292667472637912E-2</v>
      </c>
    </row>
    <row r="82" spans="1:13" s="55" customFormat="1" ht="15" customHeight="1" x14ac:dyDescent="0.25">
      <c r="A82" s="56" t="s">
        <v>67</v>
      </c>
      <c r="B82" s="120">
        <f>B81+B80+B78+B77</f>
        <v>27127838.379999999</v>
      </c>
      <c r="C82" s="59">
        <f t="shared" si="0"/>
        <v>2.8431145024956358E-2</v>
      </c>
      <c r="D82" s="129">
        <f>D81+D80+D78+D77</f>
        <v>927031354.15999997</v>
      </c>
      <c r="E82" s="54">
        <f>IF(ISBLANK(D82),"  ",IF(F82&gt;0,D82/F82,IF(D82&gt;0,1,0)))</f>
        <v>0.97156885497504353</v>
      </c>
      <c r="F82" s="134">
        <f>F81+F80+F79+F78+F77</f>
        <v>954159192.54000008</v>
      </c>
      <c r="G82" s="53">
        <f>IF(ISBLANK(F82),"  ",IF(F84&gt;0,F82/F84,IF(F82&gt;0,1,0)))</f>
        <v>0.13696059018987308</v>
      </c>
      <c r="H82" s="120">
        <f>H81+H80+H78+H77</f>
        <v>60904633</v>
      </c>
      <c r="I82" s="59">
        <f>IF(ISBLANK(H82),"  ",IF(L82&gt;0,H82/L82,IF(H82&gt;0,1,0)))</f>
        <v>6.4464687251544653E-2</v>
      </c>
      <c r="J82" s="129">
        <f>J81+J80+J78+J77</f>
        <v>883870492.68000007</v>
      </c>
      <c r="K82" s="54">
        <f>IF(ISBLANK(J82),"  ",IF(L82&gt;0,J82/L82,IF(J82&gt;0,1,0)))</f>
        <v>0.93553531274845536</v>
      </c>
      <c r="L82" s="134">
        <f>L81+L80+L79+L78+L77</f>
        <v>944775125.68000007</v>
      </c>
      <c r="M82" s="53">
        <f>IF(ISBLANK(L82),"  ",IF(L84&gt;0,L82/L84,IF(L82&gt;0,1,0)))</f>
        <v>0.13575571835602801</v>
      </c>
    </row>
    <row r="83" spans="1:13" s="55" customFormat="1" ht="15" customHeight="1" x14ac:dyDescent="0.25">
      <c r="A83" s="56" t="s">
        <v>68</v>
      </c>
      <c r="B83" s="118">
        <f>BOR!B83+LUMCON!B83+LOSFA!B83+'ULS Summary'!B83+'LSU Summary'!B83+SUSummary!B83+LCTCSummary!B83</f>
        <v>0</v>
      </c>
      <c r="C83" s="59">
        <f>IF(ISBLANK(B83),"  ",IF(F83&gt;0,B83/F83,IF(B83&gt;0,1,0)))</f>
        <v>0</v>
      </c>
      <c r="D83" s="126">
        <f>BOR!D83+LUMCON!D83+LOSFA!D83+'ULS Summary'!D83+'LSU Summary'!D83+SUSummary!D83+LCTCSummary!D83</f>
        <v>0</v>
      </c>
      <c r="E83" s="54">
        <f>IF(ISBLANK(D83),"  ",IF(F83&gt;0,D83/F83,IF(D83&gt;0,1,0)))</f>
        <v>0</v>
      </c>
      <c r="F83" s="141">
        <f>D83+B83</f>
        <v>0</v>
      </c>
      <c r="G83" s="53">
        <f>IF(ISBLANK(F83),"  ",IF(F84&gt;0,F83/F84,IF(F83&gt;0,1,0)))</f>
        <v>0</v>
      </c>
      <c r="H83" s="118">
        <f>BOR!H83+LUMCON!H83+LOSFA!H83+'ULS Summary'!H83+'LSU Summary'!H83+SUSummary!H83+LCTCSummary!H83</f>
        <v>0</v>
      </c>
      <c r="I83" s="59">
        <f>IF(ISBLANK(H83),"  ",IF(L83&gt;0,H83/L83,IF(H83&gt;0,1,0)))</f>
        <v>0</v>
      </c>
      <c r="J83" s="126">
        <f>BOR!J83+LUMCON!J83+LOSFA!J83+'ULS Summary'!J83+'LSU Summary'!J83+SUSummary!J83+LCTCSummary!J83</f>
        <v>0</v>
      </c>
      <c r="K83" s="54">
        <f>IF(ISBLANK(J83),"  ",IF(L83&gt;0,J83/L83,IF(J83&gt;0,1,0)))</f>
        <v>0</v>
      </c>
      <c r="L83" s="141">
        <f>J83+H83</f>
        <v>0</v>
      </c>
      <c r="M83" s="53">
        <f>IF(ISBLANK(L83),"  ",IF(L84&gt;0,L83/L84,IF(L83&gt;0,1,0)))</f>
        <v>0</v>
      </c>
    </row>
    <row r="84" spans="1:13" s="55" customFormat="1" ht="15" customHeight="1" thickBot="1" x14ac:dyDescent="0.3">
      <c r="A84" s="67" t="s">
        <v>69</v>
      </c>
      <c r="B84" s="121">
        <f>B82+B75+B54+B47+B55+B83</f>
        <v>3312381903.4799995</v>
      </c>
      <c r="C84" s="68">
        <f t="shared" si="0"/>
        <v>0.47546131083976062</v>
      </c>
      <c r="D84" s="121">
        <f>D82+D75+D54+D47+D55+D83</f>
        <v>3654287787.54</v>
      </c>
      <c r="E84" s="69">
        <f>IF(ISBLANK(D84),"  ",IF(F84&gt;0,D84/F84,IF(D84&gt;0,1,0)))</f>
        <v>0.52453868916023927</v>
      </c>
      <c r="F84" s="121">
        <f>F82+F75+F54+F47+F55+F83</f>
        <v>6966669691.0200005</v>
      </c>
      <c r="G84" s="70">
        <f>IF(ISBLANK(F84),"  ",IF(F84&gt;0,F84/F84,IF(F84&gt;0,1,0)))</f>
        <v>1</v>
      </c>
      <c r="H84" s="121">
        <f>H82+H75+H54+H47+H55+H83</f>
        <v>3407956995.4100003</v>
      </c>
      <c r="I84" s="68">
        <f>IF(ISBLANK(H84),"  ",IF(L84&gt;0,H84/L84,IF(H84&gt;0,1,0)))</f>
        <v>0.48969287766265462</v>
      </c>
      <c r="J84" s="121">
        <f>J82+J75+J54+J47+J55+J83</f>
        <v>3551419280.75</v>
      </c>
      <c r="K84" s="69">
        <f>IF(ISBLANK(J84),"  ",IF(L84&gt;0,J84/L84,IF(J84&gt;0,1,0)))</f>
        <v>0.51030712233734532</v>
      </c>
      <c r="L84" s="121">
        <f>L82+L75+L54+L47+L55+L83</f>
        <v>6959376276.1600008</v>
      </c>
      <c r="M84" s="70">
        <f>IF(ISBLANK(L84),"  ",IF(L84&gt;0,L84/L84,IF(L84&gt;0,1,0)))</f>
        <v>1</v>
      </c>
    </row>
    <row r="85" spans="1:13" ht="15" thickTop="1" x14ac:dyDescent="0.2"/>
    <row r="86" spans="1:13" x14ac:dyDescent="0.2">
      <c r="A86" s="2" t="s">
        <v>4</v>
      </c>
    </row>
    <row r="87" spans="1:13" x14ac:dyDescent="0.2">
      <c r="A87" s="2" t="s">
        <v>70</v>
      </c>
    </row>
  </sheetData>
  <hyperlinks>
    <hyperlink ref="O2" location="Home!A1" tooltip="Home" display="Home" xr:uid="{00000000-0004-0000-0100-000000000000}"/>
  </hyperlinks>
  <printOptions horizontalCentered="1"/>
  <pageMargins left="0.25" right="0.25" top="0.75" bottom="0.75" header="0.3" footer="0.3"/>
  <pageSetup scale="42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O87"/>
  <sheetViews>
    <sheetView zoomScale="75" zoomScaleNormal="75" workbookViewId="0">
      <pane xSplit="1" ySplit="10" topLeftCell="B11" activePane="bottomRight" state="frozen"/>
      <selection activeCell="G37" sqref="G37"/>
      <selection pane="topRight" activeCell="G37" sqref="G37"/>
      <selection pane="bottomLeft" activeCell="G37" sqref="G37"/>
      <selection pane="bottomRight" activeCell="G37" sqref="G37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84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190</v>
      </c>
      <c r="C6" s="11"/>
      <c r="D6" s="12"/>
      <c r="E6" s="11"/>
      <c r="F6" s="12"/>
      <c r="G6" s="13"/>
      <c r="H6" s="10" t="s">
        <v>191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v>92623039</v>
      </c>
      <c r="C13" s="35">
        <v>1</v>
      </c>
      <c r="D13" s="122">
        <v>0</v>
      </c>
      <c r="E13" s="36">
        <v>0</v>
      </c>
      <c r="F13" s="130">
        <f>D13+B13</f>
        <v>92623039</v>
      </c>
      <c r="G13" s="37">
        <f>IF(ISBLANK(F13),"  ",IF(F84&gt;0,F13/F84,IF(F13&gt;0,1,0)))</f>
        <v>0.18320239990196877</v>
      </c>
      <c r="H13" s="112">
        <v>75337160</v>
      </c>
      <c r="I13" s="35">
        <v>1</v>
      </c>
      <c r="J13" s="122">
        <v>0</v>
      </c>
      <c r="K13" s="36">
        <v>0</v>
      </c>
      <c r="L13" s="130">
        <f t="shared" ref="L13:L34" si="0">J13+H13</f>
        <v>75337160</v>
      </c>
      <c r="M13" s="38">
        <f>IF(ISBLANK(L13),"  ",IF(L84&gt;0,L13/L84,IF(L13&gt;0,1,0)))</f>
        <v>0.15214158039988923</v>
      </c>
    </row>
    <row r="14" spans="1:15" ht="15" customHeight="1" x14ac:dyDescent="0.2">
      <c r="A14" s="7" t="s">
        <v>13</v>
      </c>
      <c r="B14" s="142">
        <v>0</v>
      </c>
      <c r="C14" s="35">
        <v>0</v>
      </c>
      <c r="D14" s="127">
        <v>0</v>
      </c>
      <c r="E14" s="36">
        <v>0</v>
      </c>
      <c r="F14" s="131">
        <f>D14+B14</f>
        <v>0</v>
      </c>
      <c r="G14" s="41">
        <f>IF(ISBLANK(F14),"  ",IF(F84&gt;0,F14/F84,IF(F14&gt;0,1,0)))</f>
        <v>0</v>
      </c>
      <c r="H14" s="142">
        <v>0</v>
      </c>
      <c r="I14" s="35">
        <v>0</v>
      </c>
      <c r="J14" s="127">
        <v>0</v>
      </c>
      <c r="K14" s="36">
        <v>0</v>
      </c>
      <c r="L14" s="131">
        <f t="shared" si="0"/>
        <v>0</v>
      </c>
      <c r="M14" s="41">
        <f>IF(ISBLANK(L14),"  ",IF(L84&gt;0,L14/L84,IF(L14&gt;0,1,0)))</f>
        <v>0</v>
      </c>
    </row>
    <row r="15" spans="1:15" ht="15" customHeight="1" x14ac:dyDescent="0.2">
      <c r="A15" s="169" t="s">
        <v>14</v>
      </c>
      <c r="B15" s="116">
        <v>2633644</v>
      </c>
      <c r="C15" s="109">
        <v>1</v>
      </c>
      <c r="D15" s="124">
        <v>0</v>
      </c>
      <c r="E15" s="43">
        <v>0</v>
      </c>
      <c r="F15" s="132">
        <f>D15+B15</f>
        <v>2633644</v>
      </c>
      <c r="G15" s="44">
        <f>IF(ISBLANK(F15),"  ",IF(F84&gt;0,F15/F84,IF(F15&gt;0,1,0)))</f>
        <v>5.2091780457281332E-3</v>
      </c>
      <c r="H15" s="116">
        <v>3078547</v>
      </c>
      <c r="I15" s="42">
        <v>1</v>
      </c>
      <c r="J15" s="124">
        <v>0</v>
      </c>
      <c r="K15" s="43">
        <v>0</v>
      </c>
      <c r="L15" s="132">
        <f t="shared" si="0"/>
        <v>3078547</v>
      </c>
      <c r="M15" s="44">
        <f>IF(ISBLANK(L15),"  ",IF(L84&gt;0,L15/L84,IF(L15&gt;0,1,0)))</f>
        <v>6.2170515309488408E-3</v>
      </c>
    </row>
    <row r="16" spans="1:15" ht="15" customHeight="1" x14ac:dyDescent="0.2">
      <c r="A16" s="170" t="s">
        <v>15</v>
      </c>
      <c r="B16" s="142">
        <v>0</v>
      </c>
      <c r="C16" s="35">
        <v>0</v>
      </c>
      <c r="D16" s="127">
        <v>0</v>
      </c>
      <c r="E16" s="36">
        <v>0</v>
      </c>
      <c r="F16" s="132">
        <f t="shared" ref="F16:F46" si="1">D16+B16</f>
        <v>0</v>
      </c>
      <c r="G16" s="37">
        <f>IF(ISBLANK(F16),"  ",IF(F84&gt;0,F16/F84,IF(F16&gt;0,1,0)))</f>
        <v>0</v>
      </c>
      <c r="H16" s="142">
        <v>0</v>
      </c>
      <c r="I16" s="35">
        <v>0</v>
      </c>
      <c r="J16" s="127">
        <v>0</v>
      </c>
      <c r="K16" s="36">
        <v>0</v>
      </c>
      <c r="L16" s="132">
        <f t="shared" si="0"/>
        <v>0</v>
      </c>
      <c r="M16" s="37">
        <f>IF(ISBLANK(L16),"  ",IF(L84&gt;0,L16/L84,IF(L16&gt;0,1,0)))</f>
        <v>0</v>
      </c>
    </row>
    <row r="17" spans="1:13" ht="15" customHeight="1" x14ac:dyDescent="0.2">
      <c r="A17" s="171" t="s">
        <v>16</v>
      </c>
      <c r="B17" s="114">
        <v>2633644</v>
      </c>
      <c r="C17" s="35">
        <v>1</v>
      </c>
      <c r="D17" s="124">
        <v>0</v>
      </c>
      <c r="E17" s="36">
        <v>0</v>
      </c>
      <c r="F17" s="133">
        <f t="shared" si="1"/>
        <v>2633644</v>
      </c>
      <c r="G17" s="41">
        <f>IF(ISBLANK(F17),"  ",IF(F84&gt;0,F17/F84,IF(F17&gt;0,1,0)))</f>
        <v>5.2091780457281332E-3</v>
      </c>
      <c r="H17" s="114">
        <v>2578547</v>
      </c>
      <c r="I17" s="35">
        <v>1</v>
      </c>
      <c r="J17" s="124">
        <v>0</v>
      </c>
      <c r="K17" s="36">
        <v>0</v>
      </c>
      <c r="L17" s="133">
        <f t="shared" si="0"/>
        <v>2578547</v>
      </c>
      <c r="M17" s="41">
        <f>IF(ISBLANK(L17),"  ",IF(L84&gt;0,L17/L84,IF(L17&gt;0,1,0)))</f>
        <v>5.2073135716211383E-3</v>
      </c>
    </row>
    <row r="18" spans="1:13" ht="15" customHeight="1" x14ac:dyDescent="0.2">
      <c r="A18" s="171" t="s">
        <v>17</v>
      </c>
      <c r="B18" s="114">
        <v>0</v>
      </c>
      <c r="C18" s="35">
        <v>0</v>
      </c>
      <c r="D18" s="124">
        <v>0</v>
      </c>
      <c r="E18" s="36">
        <v>0</v>
      </c>
      <c r="F18" s="133">
        <f t="shared" si="1"/>
        <v>0</v>
      </c>
      <c r="G18" s="41">
        <f>IF(ISBLANK(F18),"  ",IF(F84&gt;0,F18/F84,IF(F18&gt;0,1,0)))</f>
        <v>0</v>
      </c>
      <c r="H18" s="114">
        <v>0</v>
      </c>
      <c r="I18" s="35">
        <v>0</v>
      </c>
      <c r="J18" s="124">
        <v>0</v>
      </c>
      <c r="K18" s="36">
        <v>0</v>
      </c>
      <c r="L18" s="133">
        <f t="shared" si="0"/>
        <v>0</v>
      </c>
      <c r="M18" s="41">
        <f>IF(ISBLANK(L18),"  ",IF(L84&gt;0,L18/L84,IF(L18&gt;0,1,0)))</f>
        <v>0</v>
      </c>
    </row>
    <row r="19" spans="1:13" ht="15" customHeight="1" x14ac:dyDescent="0.2">
      <c r="A19" s="171" t="s">
        <v>18</v>
      </c>
      <c r="B19" s="114">
        <v>0</v>
      </c>
      <c r="C19" s="35">
        <v>0</v>
      </c>
      <c r="D19" s="124">
        <v>0</v>
      </c>
      <c r="E19" s="36">
        <v>0</v>
      </c>
      <c r="F19" s="133">
        <f t="shared" si="1"/>
        <v>0</v>
      </c>
      <c r="G19" s="41">
        <f>IF(ISBLANK(F19),"  ",IF(F84&gt;0,F19/F84,IF(F19&gt;0,1,0)))</f>
        <v>0</v>
      </c>
      <c r="H19" s="114">
        <v>0</v>
      </c>
      <c r="I19" s="35">
        <v>0</v>
      </c>
      <c r="J19" s="124">
        <v>0</v>
      </c>
      <c r="K19" s="36">
        <v>0</v>
      </c>
      <c r="L19" s="133">
        <f t="shared" si="0"/>
        <v>0</v>
      </c>
      <c r="M19" s="41">
        <f>IF(ISBLANK(L19),"  ",IF(L84&gt;0,L19/L84,IF(L19&gt;0,1,0)))</f>
        <v>0</v>
      </c>
    </row>
    <row r="20" spans="1:13" ht="15" customHeight="1" x14ac:dyDescent="0.2">
      <c r="A20" s="171" t="s">
        <v>19</v>
      </c>
      <c r="B20" s="114">
        <v>0</v>
      </c>
      <c r="C20" s="35">
        <v>0</v>
      </c>
      <c r="D20" s="124">
        <v>0</v>
      </c>
      <c r="E20" s="36">
        <v>0</v>
      </c>
      <c r="F20" s="133">
        <f>D20+B20</f>
        <v>0</v>
      </c>
      <c r="G20" s="41">
        <f>IF(ISBLANK(F20),"  ",IF(F84&gt;0,F20/F84,IF(F20&gt;0,1,0)))</f>
        <v>0</v>
      </c>
      <c r="H20" s="114">
        <v>0</v>
      </c>
      <c r="I20" s="35">
        <v>0</v>
      </c>
      <c r="J20" s="124">
        <v>0</v>
      </c>
      <c r="K20" s="36">
        <v>0</v>
      </c>
      <c r="L20" s="133">
        <f t="shared" si="0"/>
        <v>0</v>
      </c>
      <c r="M20" s="41">
        <f>IF(ISBLANK(L20),"  ",IF(L84&gt;0,L20/L84,IF(L20&gt;0,1,0)))</f>
        <v>0</v>
      </c>
    </row>
    <row r="21" spans="1:13" ht="15" customHeight="1" x14ac:dyDescent="0.2">
      <c r="A21" s="171" t="s">
        <v>20</v>
      </c>
      <c r="B21" s="114">
        <v>0</v>
      </c>
      <c r="C21" s="35">
        <v>0</v>
      </c>
      <c r="D21" s="124">
        <v>0</v>
      </c>
      <c r="E21" s="36">
        <v>0</v>
      </c>
      <c r="F21" s="133">
        <f t="shared" si="1"/>
        <v>0</v>
      </c>
      <c r="G21" s="41">
        <f>IF(ISBLANK(F21),"  ",IF(F84&gt;0,F21/F84,IF(F21&gt;0,1,0)))</f>
        <v>0</v>
      </c>
      <c r="H21" s="114">
        <v>0</v>
      </c>
      <c r="I21" s="35">
        <v>0</v>
      </c>
      <c r="J21" s="124">
        <v>0</v>
      </c>
      <c r="K21" s="36">
        <v>0</v>
      </c>
      <c r="L21" s="133">
        <f t="shared" si="0"/>
        <v>0</v>
      </c>
      <c r="M21" s="41">
        <f>IF(ISBLANK(L21),"  ",IF(L84&gt;0,L21/L84,IF(L21&gt;0,1,0)))</f>
        <v>0</v>
      </c>
    </row>
    <row r="22" spans="1:13" ht="15" customHeight="1" x14ac:dyDescent="0.2">
      <c r="A22" s="171" t="s">
        <v>21</v>
      </c>
      <c r="B22" s="114">
        <v>0</v>
      </c>
      <c r="C22" s="35">
        <v>0</v>
      </c>
      <c r="D22" s="124">
        <v>0</v>
      </c>
      <c r="E22" s="36">
        <v>0</v>
      </c>
      <c r="F22" s="133">
        <f t="shared" si="1"/>
        <v>0</v>
      </c>
      <c r="G22" s="41">
        <f>IF(ISBLANK(F22),"  ",IF(F84&gt;0,F22/F84,IF(F22&gt;0,1,0)))</f>
        <v>0</v>
      </c>
      <c r="H22" s="114">
        <v>0</v>
      </c>
      <c r="I22" s="35">
        <v>0</v>
      </c>
      <c r="J22" s="124">
        <v>0</v>
      </c>
      <c r="K22" s="36">
        <v>0</v>
      </c>
      <c r="L22" s="133">
        <f t="shared" si="0"/>
        <v>0</v>
      </c>
      <c r="M22" s="41">
        <f>IF(ISBLANK(L22),"  ",IF(L84&gt;0,L22/L84,IF(L22&gt;0,1,0)))</f>
        <v>0</v>
      </c>
    </row>
    <row r="23" spans="1:13" ht="15" customHeight="1" x14ac:dyDescent="0.2">
      <c r="A23" s="171" t="s">
        <v>22</v>
      </c>
      <c r="B23" s="114">
        <v>0</v>
      </c>
      <c r="C23" s="35">
        <v>0</v>
      </c>
      <c r="D23" s="124">
        <v>0</v>
      </c>
      <c r="E23" s="36">
        <v>0</v>
      </c>
      <c r="F23" s="133">
        <f t="shared" si="1"/>
        <v>0</v>
      </c>
      <c r="G23" s="41">
        <f>IF(ISBLANK(F23),"  ",IF(F84&gt;0,F23/F84,IF(F23&gt;0,1,0)))</f>
        <v>0</v>
      </c>
      <c r="H23" s="114">
        <v>0</v>
      </c>
      <c r="I23" s="35">
        <v>0</v>
      </c>
      <c r="J23" s="124">
        <v>0</v>
      </c>
      <c r="K23" s="36">
        <v>0</v>
      </c>
      <c r="L23" s="133">
        <f t="shared" si="0"/>
        <v>0</v>
      </c>
      <c r="M23" s="41">
        <f>IF(ISBLANK(L23),"  ",IF(L84&gt;0,L23/L84,IF(L23&gt;0,1,0)))</f>
        <v>0</v>
      </c>
    </row>
    <row r="24" spans="1:13" ht="15" customHeight="1" x14ac:dyDescent="0.2">
      <c r="A24" s="171" t="s">
        <v>23</v>
      </c>
      <c r="B24" s="114">
        <v>0</v>
      </c>
      <c r="C24" s="35">
        <v>0</v>
      </c>
      <c r="D24" s="124">
        <v>0</v>
      </c>
      <c r="E24" s="36">
        <v>0</v>
      </c>
      <c r="F24" s="133">
        <f t="shared" si="1"/>
        <v>0</v>
      </c>
      <c r="G24" s="41">
        <f>IF(ISBLANK(F24),"  ",IF(F84&gt;0,F24/F84,IF(F24&gt;0,1,0)))</f>
        <v>0</v>
      </c>
      <c r="H24" s="114">
        <v>0</v>
      </c>
      <c r="I24" s="35">
        <v>0</v>
      </c>
      <c r="J24" s="124">
        <v>0</v>
      </c>
      <c r="K24" s="36">
        <v>0</v>
      </c>
      <c r="L24" s="133">
        <f t="shared" si="0"/>
        <v>0</v>
      </c>
      <c r="M24" s="41">
        <f>IF(ISBLANK(L24),"  ",IF(L84&gt;0,L24/L84,IF(L24&gt;0,1,0)))</f>
        <v>0</v>
      </c>
    </row>
    <row r="25" spans="1:13" ht="15" customHeight="1" x14ac:dyDescent="0.2">
      <c r="A25" s="171" t="s">
        <v>24</v>
      </c>
      <c r="B25" s="114">
        <v>0</v>
      </c>
      <c r="C25" s="35">
        <v>0</v>
      </c>
      <c r="D25" s="124">
        <v>0</v>
      </c>
      <c r="E25" s="36">
        <v>0</v>
      </c>
      <c r="F25" s="133">
        <f t="shared" si="1"/>
        <v>0</v>
      </c>
      <c r="G25" s="41">
        <f>IF(ISBLANK(F25),"  ",IF(F84&gt;0,F25/F84,IF(F25&gt;0,1,0)))</f>
        <v>0</v>
      </c>
      <c r="H25" s="114">
        <v>0</v>
      </c>
      <c r="I25" s="35">
        <v>0</v>
      </c>
      <c r="J25" s="124">
        <v>0</v>
      </c>
      <c r="K25" s="36">
        <v>0</v>
      </c>
      <c r="L25" s="133">
        <f t="shared" si="0"/>
        <v>0</v>
      </c>
      <c r="M25" s="41">
        <f>IF(ISBLANK(L25),"  ",IF(L84&gt;0,L25/L84,IF(L25&gt;0,1,0)))</f>
        <v>0</v>
      </c>
    </row>
    <row r="26" spans="1:13" ht="15" customHeight="1" x14ac:dyDescent="0.2">
      <c r="A26" s="171" t="s">
        <v>25</v>
      </c>
      <c r="B26" s="114">
        <v>0</v>
      </c>
      <c r="C26" s="35">
        <v>0</v>
      </c>
      <c r="D26" s="124">
        <v>0</v>
      </c>
      <c r="E26" s="36">
        <v>0</v>
      </c>
      <c r="F26" s="133">
        <f t="shared" si="1"/>
        <v>0</v>
      </c>
      <c r="G26" s="41">
        <f>IF(ISBLANK(F26),"  ",IF(F84&gt;0,F26/F84,IF(F26&gt;0,1,0)))</f>
        <v>0</v>
      </c>
      <c r="H26" s="114">
        <v>0</v>
      </c>
      <c r="I26" s="35">
        <v>0</v>
      </c>
      <c r="J26" s="124">
        <v>0</v>
      </c>
      <c r="K26" s="36">
        <v>0</v>
      </c>
      <c r="L26" s="133">
        <f t="shared" si="0"/>
        <v>0</v>
      </c>
      <c r="M26" s="41">
        <f>IF(ISBLANK(L26),"  ",IF(L84&gt;0,L26/L84,IF(L26&gt;0,1,0)))</f>
        <v>0</v>
      </c>
    </row>
    <row r="27" spans="1:13" ht="15" customHeight="1" x14ac:dyDescent="0.2">
      <c r="A27" s="171" t="s">
        <v>26</v>
      </c>
      <c r="B27" s="114">
        <v>0</v>
      </c>
      <c r="C27" s="35">
        <v>0</v>
      </c>
      <c r="D27" s="124">
        <v>0</v>
      </c>
      <c r="E27" s="36">
        <v>0</v>
      </c>
      <c r="F27" s="133">
        <f t="shared" si="1"/>
        <v>0</v>
      </c>
      <c r="G27" s="41">
        <f>IF(ISBLANK(F27),"  ",IF(F84&gt;0,F27/F84,IF(F27&gt;0,1,0)))</f>
        <v>0</v>
      </c>
      <c r="H27" s="114">
        <v>0</v>
      </c>
      <c r="I27" s="35">
        <v>0</v>
      </c>
      <c r="J27" s="124">
        <v>0</v>
      </c>
      <c r="K27" s="36">
        <v>0</v>
      </c>
      <c r="L27" s="133">
        <f t="shared" si="0"/>
        <v>0</v>
      </c>
      <c r="M27" s="41">
        <f>IF(ISBLANK(L27),"  ",IF(L84&gt;0,L27/L84,IF(L27&gt;0,1,0)))</f>
        <v>0</v>
      </c>
    </row>
    <row r="28" spans="1:13" ht="15" customHeight="1" x14ac:dyDescent="0.2">
      <c r="A28" s="172" t="s">
        <v>27</v>
      </c>
      <c r="B28" s="114">
        <v>0</v>
      </c>
      <c r="C28" s="35">
        <v>0</v>
      </c>
      <c r="D28" s="124">
        <v>0</v>
      </c>
      <c r="E28" s="36">
        <v>0</v>
      </c>
      <c r="F28" s="133">
        <f t="shared" si="1"/>
        <v>0</v>
      </c>
      <c r="G28" s="41">
        <f>IF(ISBLANK(F28),"  ",IF(F84&gt;0,F28/F84,IF(F28&gt;0,1,0)))</f>
        <v>0</v>
      </c>
      <c r="H28" s="114">
        <v>0</v>
      </c>
      <c r="I28" s="35">
        <v>0</v>
      </c>
      <c r="J28" s="124">
        <v>0</v>
      </c>
      <c r="K28" s="36">
        <v>0</v>
      </c>
      <c r="L28" s="133">
        <f t="shared" si="0"/>
        <v>0</v>
      </c>
      <c r="M28" s="41">
        <f>IF(ISBLANK(L28),"  ",IF(L84&gt;0,L28/L84,IF(L28&gt;0,1,0)))</f>
        <v>0</v>
      </c>
    </row>
    <row r="29" spans="1:13" ht="15" customHeight="1" x14ac:dyDescent="0.2">
      <c r="A29" s="172" t="s">
        <v>28</v>
      </c>
      <c r="B29" s="114">
        <v>0</v>
      </c>
      <c r="C29" s="35">
        <v>0</v>
      </c>
      <c r="D29" s="124">
        <v>0</v>
      </c>
      <c r="E29" s="36">
        <v>0</v>
      </c>
      <c r="F29" s="133">
        <f t="shared" si="1"/>
        <v>0</v>
      </c>
      <c r="G29" s="41">
        <f>IF(ISBLANK(F29),"  ",IF(F84&gt;0,F29/F84,IF(F29&gt;0,1,0)))</f>
        <v>0</v>
      </c>
      <c r="H29" s="114">
        <v>0</v>
      </c>
      <c r="I29" s="35">
        <v>0</v>
      </c>
      <c r="J29" s="124">
        <v>0</v>
      </c>
      <c r="K29" s="36">
        <v>0</v>
      </c>
      <c r="L29" s="133">
        <f t="shared" si="0"/>
        <v>0</v>
      </c>
      <c r="M29" s="41">
        <f>IF(ISBLANK(L29),"  ",IF(L84&gt;0,L29/L84,IF(L29&gt;0,1,0)))</f>
        <v>0</v>
      </c>
    </row>
    <row r="30" spans="1:13" ht="15" customHeight="1" x14ac:dyDescent="0.2">
      <c r="A30" s="172" t="s">
        <v>71</v>
      </c>
      <c r="B30" s="114">
        <v>0</v>
      </c>
      <c r="C30" s="35">
        <v>0</v>
      </c>
      <c r="D30" s="124">
        <v>0</v>
      </c>
      <c r="E30" s="36">
        <v>0</v>
      </c>
      <c r="F30" s="133">
        <f t="shared" si="1"/>
        <v>0</v>
      </c>
      <c r="G30" s="41">
        <f>IF(ISBLANK(F30),"  ",IF(F84&gt;0,F30/F84,IF(F30&gt;0,1,0)))</f>
        <v>0</v>
      </c>
      <c r="H30" s="114">
        <v>0</v>
      </c>
      <c r="I30" s="35">
        <v>0</v>
      </c>
      <c r="J30" s="124">
        <v>0</v>
      </c>
      <c r="K30" s="36">
        <v>0</v>
      </c>
      <c r="L30" s="133">
        <f t="shared" si="0"/>
        <v>0</v>
      </c>
      <c r="M30" s="41">
        <f>IF(ISBLANK(L30),"  ",IF(L84&gt;0,L30/L84,IF(L30&gt;0,1,0)))</f>
        <v>0</v>
      </c>
    </row>
    <row r="31" spans="1:13" ht="15" customHeight="1" x14ac:dyDescent="0.2">
      <c r="A31" s="172" t="s">
        <v>182</v>
      </c>
      <c r="B31" s="114">
        <v>0</v>
      </c>
      <c r="C31" s="35">
        <v>0</v>
      </c>
      <c r="D31" s="124">
        <v>0</v>
      </c>
      <c r="E31" s="36">
        <v>0</v>
      </c>
      <c r="F31" s="133">
        <f t="shared" si="1"/>
        <v>0</v>
      </c>
      <c r="G31" s="41">
        <f>IF(ISBLANK(F31),"  ",IF(F84&gt;0,F31/F84,IF(F31&gt;0,1,0)))</f>
        <v>0</v>
      </c>
      <c r="H31" s="114">
        <v>0</v>
      </c>
      <c r="I31" s="35">
        <v>0</v>
      </c>
      <c r="J31" s="124">
        <v>0</v>
      </c>
      <c r="K31" s="36">
        <v>0</v>
      </c>
      <c r="L31" s="133">
        <f t="shared" si="0"/>
        <v>0</v>
      </c>
      <c r="M31" s="41">
        <f>IF(ISBLANK(L31),"  ",IF(L84&gt;0,L31/L84,IF(L31&gt;0,1,0)))</f>
        <v>0</v>
      </c>
    </row>
    <row r="32" spans="1:13" ht="15" customHeight="1" x14ac:dyDescent="0.2">
      <c r="A32" s="173" t="s">
        <v>183</v>
      </c>
      <c r="B32" s="114">
        <v>0</v>
      </c>
      <c r="C32" s="35">
        <v>0</v>
      </c>
      <c r="D32" s="124">
        <v>0</v>
      </c>
      <c r="E32" s="36">
        <v>0</v>
      </c>
      <c r="F32" s="133">
        <f t="shared" si="1"/>
        <v>0</v>
      </c>
      <c r="G32" s="41">
        <f>IF(ISBLANK(F32),"  ",IF(F84&gt;0,F32/F84,IF(F32&gt;0,1,0)))</f>
        <v>0</v>
      </c>
      <c r="H32" s="114">
        <v>0</v>
      </c>
      <c r="I32" s="35">
        <v>0</v>
      </c>
      <c r="J32" s="124">
        <v>0</v>
      </c>
      <c r="K32" s="36">
        <v>0</v>
      </c>
      <c r="L32" s="133">
        <f t="shared" si="0"/>
        <v>0</v>
      </c>
      <c r="M32" s="41">
        <f>IF(ISBLANK(L32),"  ",IF(L84&gt;0,L32/L84,IF(L32&gt;0,1,0)))</f>
        <v>0</v>
      </c>
    </row>
    <row r="33" spans="1:13" ht="15" customHeight="1" x14ac:dyDescent="0.2">
      <c r="A33" s="172" t="s">
        <v>175</v>
      </c>
      <c r="B33" s="114">
        <v>0</v>
      </c>
      <c r="C33" s="35">
        <v>0</v>
      </c>
      <c r="D33" s="124">
        <v>0</v>
      </c>
      <c r="E33" s="36">
        <v>0</v>
      </c>
      <c r="F33" s="133">
        <f t="shared" si="1"/>
        <v>0</v>
      </c>
      <c r="G33" s="41">
        <f>IF(ISBLANK(F33),"  ",IF(F84&gt;0,F33/F84,IF(F33&gt;0,1,0)))</f>
        <v>0</v>
      </c>
      <c r="H33" s="114">
        <v>0</v>
      </c>
      <c r="I33" s="35">
        <v>0</v>
      </c>
      <c r="J33" s="124">
        <v>0</v>
      </c>
      <c r="K33" s="36">
        <v>0</v>
      </c>
      <c r="L33" s="133">
        <f t="shared" si="0"/>
        <v>0</v>
      </c>
      <c r="M33" s="41">
        <f>IF(ISBLANK(L33),"  ",IF(L84&gt;0,L33/L84,IF(L33&gt;0,1,0)))</f>
        <v>0</v>
      </c>
    </row>
    <row r="34" spans="1:13" ht="15" customHeight="1" x14ac:dyDescent="0.2">
      <c r="A34" s="171" t="s">
        <v>184</v>
      </c>
      <c r="B34" s="114">
        <v>0</v>
      </c>
      <c r="C34" s="35">
        <v>0</v>
      </c>
      <c r="D34" s="124">
        <v>0</v>
      </c>
      <c r="E34" s="36">
        <v>0</v>
      </c>
      <c r="F34" s="133">
        <f t="shared" si="1"/>
        <v>0</v>
      </c>
      <c r="G34" s="41">
        <f>IF(ISBLANK(F34),"  ",IF(F84&gt;0,F34/F84,IF(F34&gt;0,1,0)))</f>
        <v>0</v>
      </c>
      <c r="H34" s="114">
        <v>0</v>
      </c>
      <c r="I34" s="35">
        <v>0</v>
      </c>
      <c r="J34" s="124">
        <v>0</v>
      </c>
      <c r="K34" s="36">
        <v>0</v>
      </c>
      <c r="L34" s="133">
        <f t="shared" si="0"/>
        <v>0</v>
      </c>
      <c r="M34" s="41">
        <f>IF(ISBLANK(L34),"  ",IF(L84&gt;0,L34/L84,IF(L34&gt;0,1,0)))</f>
        <v>0</v>
      </c>
    </row>
    <row r="35" spans="1:13" ht="15" customHeight="1" x14ac:dyDescent="0.2">
      <c r="A35" s="171" t="s">
        <v>185</v>
      </c>
      <c r="B35" s="114">
        <v>0</v>
      </c>
      <c r="C35" s="35">
        <v>0</v>
      </c>
      <c r="D35" s="124">
        <v>0</v>
      </c>
      <c r="E35" s="36">
        <v>0</v>
      </c>
      <c r="F35" s="133">
        <f t="shared" ref="F35" si="2">D35+B35</f>
        <v>0</v>
      </c>
      <c r="G35" s="41">
        <f>IF(ISBLANK(F35),"  ",IF(F85&gt;0,F35/F85,IF(F35&gt;0,1,0)))</f>
        <v>0</v>
      </c>
      <c r="H35" s="114">
        <v>0</v>
      </c>
      <c r="I35" s="35">
        <v>0</v>
      </c>
      <c r="J35" s="124">
        <v>0</v>
      </c>
      <c r="K35" s="36">
        <v>0</v>
      </c>
      <c r="L35" s="133">
        <f t="shared" ref="L35" si="3">J35+H35</f>
        <v>0</v>
      </c>
      <c r="M35" s="41">
        <f>IF(ISBLANK(L35),"  ",IF(L85&gt;0,L35/L85,IF(L35&gt;0,1,0)))</f>
        <v>0</v>
      </c>
    </row>
    <row r="36" spans="1:13" ht="15" customHeight="1" x14ac:dyDescent="0.2">
      <c r="A36" s="218" t="s">
        <v>193</v>
      </c>
      <c r="B36" s="114">
        <v>0</v>
      </c>
      <c r="C36" s="35">
        <v>0</v>
      </c>
      <c r="D36" s="124">
        <v>0</v>
      </c>
      <c r="E36" s="36">
        <v>0</v>
      </c>
      <c r="F36" s="133">
        <f t="shared" ref="F36:F37" si="4">D36+B36</f>
        <v>0</v>
      </c>
      <c r="G36" s="41">
        <f t="shared" ref="G36:G37" si="5">IF(ISBLANK(F36),"  ",IF(F86&gt;0,F36/F86,IF(F36&gt;0,1,0)))</f>
        <v>0</v>
      </c>
      <c r="H36" s="114">
        <v>0</v>
      </c>
      <c r="I36" s="35">
        <v>0</v>
      </c>
      <c r="J36" s="124">
        <v>0</v>
      </c>
      <c r="K36" s="36">
        <v>0</v>
      </c>
      <c r="L36" s="133">
        <f t="shared" ref="L36:L37" si="6">J36+H36</f>
        <v>0</v>
      </c>
      <c r="M36" s="41">
        <f t="shared" ref="M36:M37" si="7">IF(ISBLANK(L36),"  ",IF(L86&gt;0,L36/L86,IF(L36&gt;0,1,0)))</f>
        <v>0</v>
      </c>
    </row>
    <row r="37" spans="1:13" ht="15" customHeight="1" x14ac:dyDescent="0.2">
      <c r="A37" s="218" t="s">
        <v>194</v>
      </c>
      <c r="B37" s="114">
        <v>0</v>
      </c>
      <c r="C37" s="35">
        <v>0</v>
      </c>
      <c r="D37" s="124">
        <v>0</v>
      </c>
      <c r="E37" s="36">
        <v>0</v>
      </c>
      <c r="F37" s="133">
        <f t="shared" si="4"/>
        <v>0</v>
      </c>
      <c r="G37" s="41">
        <f t="shared" si="5"/>
        <v>0</v>
      </c>
      <c r="H37" s="114">
        <v>0</v>
      </c>
      <c r="I37" s="35">
        <v>0</v>
      </c>
      <c r="J37" s="124">
        <v>0</v>
      </c>
      <c r="K37" s="36">
        <v>0</v>
      </c>
      <c r="L37" s="133">
        <f t="shared" si="6"/>
        <v>0</v>
      </c>
      <c r="M37" s="41">
        <f t="shared" si="7"/>
        <v>0</v>
      </c>
    </row>
    <row r="38" spans="1:13" ht="15" customHeight="1" x14ac:dyDescent="0.2">
      <c r="A38" s="171" t="s">
        <v>187</v>
      </c>
      <c r="B38" s="114">
        <v>0</v>
      </c>
      <c r="C38" s="35">
        <v>0</v>
      </c>
      <c r="D38" s="124">
        <v>0</v>
      </c>
      <c r="E38" s="36">
        <v>0</v>
      </c>
      <c r="F38" s="133">
        <f t="shared" ref="F38:F41" si="8">D38+B38</f>
        <v>0</v>
      </c>
      <c r="G38" s="41">
        <f>IF(ISBLANK(F38),"  ",IF(F86&gt;0,F38/F86,IF(F38&gt;0,1,0)))</f>
        <v>0</v>
      </c>
      <c r="H38" s="114">
        <v>0</v>
      </c>
      <c r="I38" s="35">
        <v>0</v>
      </c>
      <c r="J38" s="124">
        <v>0</v>
      </c>
      <c r="K38" s="36">
        <v>0</v>
      </c>
      <c r="L38" s="133">
        <f t="shared" ref="L38" si="9">J38+H38</f>
        <v>0</v>
      </c>
      <c r="M38" s="41">
        <f>IF(ISBLANK(L38),"  ",IF(L86&gt;0,L38/L86,IF(L38&gt;0,1,0)))</f>
        <v>0</v>
      </c>
    </row>
    <row r="39" spans="1:13" ht="15" customHeight="1" x14ac:dyDescent="0.2">
      <c r="A39" s="171" t="s">
        <v>192</v>
      </c>
      <c r="B39" s="114">
        <v>0</v>
      </c>
      <c r="C39" s="35">
        <v>0</v>
      </c>
      <c r="D39" s="124">
        <v>0</v>
      </c>
      <c r="E39" s="36">
        <v>0</v>
      </c>
      <c r="F39" s="133">
        <f t="shared" ref="F39" si="10">D39+B39</f>
        <v>0</v>
      </c>
      <c r="G39" s="41">
        <f>IF(ISBLANK(F39),"  ",IF(F87&gt;0,F39/F87,IF(F39&gt;0,1,0)))</f>
        <v>0</v>
      </c>
      <c r="H39" s="114">
        <v>500000</v>
      </c>
      <c r="I39" s="35">
        <v>1</v>
      </c>
      <c r="J39" s="124">
        <v>0</v>
      </c>
      <c r="K39" s="36">
        <v>0</v>
      </c>
      <c r="L39" s="133">
        <f t="shared" ref="L39" si="11">J39+H39</f>
        <v>500000</v>
      </c>
      <c r="M39" s="41">
        <f>IF(ISBLANK(L39),"  ",IF(L87&gt;0,L39/L87,IF(L39&gt;0,1,0)))</f>
        <v>1</v>
      </c>
    </row>
    <row r="40" spans="1:13" ht="15" customHeight="1" x14ac:dyDescent="0.2">
      <c r="A40" s="171" t="s">
        <v>188</v>
      </c>
      <c r="B40" s="114">
        <v>0</v>
      </c>
      <c r="C40" s="35">
        <v>0</v>
      </c>
      <c r="D40" s="124">
        <v>0</v>
      </c>
      <c r="E40" s="36">
        <v>0</v>
      </c>
      <c r="F40" s="133">
        <f t="shared" si="8"/>
        <v>0</v>
      </c>
      <c r="G40" s="41">
        <f t="shared" ref="G40:G41" si="12">IF(ISBLANK(F40),"  ",IF(F87&gt;0,F40/F87,IF(F40&gt;0,1,0)))</f>
        <v>0</v>
      </c>
      <c r="H40" s="114">
        <v>0</v>
      </c>
      <c r="I40" s="35">
        <v>0</v>
      </c>
      <c r="J40" s="124">
        <v>0</v>
      </c>
      <c r="K40" s="36">
        <v>0</v>
      </c>
      <c r="L40" s="133">
        <f t="shared" ref="L40:L41" si="13">J40+H40</f>
        <v>0</v>
      </c>
      <c r="M40" s="41">
        <f t="shared" ref="M40:M41" si="14">IF(ISBLANK(L40),"  ",IF(L87&gt;0,L40/L87,IF(L40&gt;0,1,0)))</f>
        <v>0</v>
      </c>
    </row>
    <row r="41" spans="1:13" ht="15" customHeight="1" x14ac:dyDescent="0.2">
      <c r="A41" s="171" t="s">
        <v>189</v>
      </c>
      <c r="B41" s="114">
        <v>0</v>
      </c>
      <c r="C41" s="35">
        <v>0</v>
      </c>
      <c r="D41" s="124">
        <v>0</v>
      </c>
      <c r="E41" s="36">
        <v>0</v>
      </c>
      <c r="F41" s="133">
        <f t="shared" si="8"/>
        <v>0</v>
      </c>
      <c r="G41" s="41">
        <f t="shared" si="12"/>
        <v>0</v>
      </c>
      <c r="H41" s="114">
        <v>0</v>
      </c>
      <c r="I41" s="35">
        <v>0</v>
      </c>
      <c r="J41" s="124">
        <v>0</v>
      </c>
      <c r="K41" s="36">
        <v>0</v>
      </c>
      <c r="L41" s="133">
        <f t="shared" si="13"/>
        <v>0</v>
      </c>
      <c r="M41" s="41">
        <f t="shared" si="14"/>
        <v>0</v>
      </c>
    </row>
    <row r="42" spans="1:13" ht="15" customHeight="1" x14ac:dyDescent="0.25">
      <c r="A42" s="47" t="s">
        <v>29</v>
      </c>
      <c r="B42" s="143"/>
      <c r="C42" s="164" t="s">
        <v>4</v>
      </c>
      <c r="D42" s="124"/>
      <c r="E42" s="162"/>
      <c r="F42" s="133"/>
      <c r="G42" s="50" t="s">
        <v>4</v>
      </c>
      <c r="H42" s="143" t="s">
        <v>4</v>
      </c>
      <c r="I42" s="164" t="s">
        <v>4</v>
      </c>
      <c r="J42" s="124"/>
      <c r="K42" s="162" t="s">
        <v>4</v>
      </c>
      <c r="L42" s="133"/>
      <c r="M42" s="50" t="s">
        <v>4</v>
      </c>
    </row>
    <row r="43" spans="1:13" ht="15" customHeight="1" x14ac:dyDescent="0.2">
      <c r="A43" s="45" t="s">
        <v>30</v>
      </c>
      <c r="B43" s="142">
        <v>0</v>
      </c>
      <c r="C43" s="35">
        <v>0</v>
      </c>
      <c r="D43" s="127">
        <v>0</v>
      </c>
      <c r="E43" s="36">
        <v>0</v>
      </c>
      <c r="F43" s="132">
        <f t="shared" si="1"/>
        <v>0</v>
      </c>
      <c r="G43" s="37">
        <f>IF(ISBLANK(F43),"  ",IF(F84&gt;0,F43/F84,IF(F43&gt;0,1,0)))</f>
        <v>0</v>
      </c>
      <c r="H43" s="142">
        <v>0</v>
      </c>
      <c r="I43" s="35">
        <v>0</v>
      </c>
      <c r="J43" s="127">
        <v>0</v>
      </c>
      <c r="K43" s="36">
        <v>0</v>
      </c>
      <c r="L43" s="132">
        <f>J43+H43</f>
        <v>0</v>
      </c>
      <c r="M43" s="37">
        <f>IF(ISBLANK(L43),"  ",IF(L84&gt;0,L43/L84,IF(L43&gt;0,1,0)))</f>
        <v>0</v>
      </c>
    </row>
    <row r="44" spans="1:13" ht="15" customHeight="1" x14ac:dyDescent="0.25">
      <c r="A44" s="47" t="s">
        <v>31</v>
      </c>
      <c r="B44" s="143"/>
      <c r="C44" s="164" t="s">
        <v>4</v>
      </c>
      <c r="D44" s="124"/>
      <c r="E44" s="162"/>
      <c r="F44" s="133"/>
      <c r="G44" s="50" t="s">
        <v>4</v>
      </c>
      <c r="H44" s="143"/>
      <c r="I44" s="164" t="s">
        <v>4</v>
      </c>
      <c r="J44" s="124"/>
      <c r="K44" s="162" t="s">
        <v>4</v>
      </c>
      <c r="L44" s="133"/>
      <c r="M44" s="50" t="s">
        <v>4</v>
      </c>
    </row>
    <row r="45" spans="1:13" ht="15" customHeight="1" x14ac:dyDescent="0.2">
      <c r="A45" s="45" t="s">
        <v>30</v>
      </c>
      <c r="B45" s="142">
        <v>0</v>
      </c>
      <c r="C45" s="35">
        <v>0</v>
      </c>
      <c r="D45" s="127">
        <v>0</v>
      </c>
      <c r="E45" s="36">
        <v>0</v>
      </c>
      <c r="F45" s="132">
        <f t="shared" si="1"/>
        <v>0</v>
      </c>
      <c r="G45" s="37">
        <f>IF(ISBLANK(F45),"  ",IF(F84&gt;0,F45/F84,IF(F45&gt;0,1,0)))</f>
        <v>0</v>
      </c>
      <c r="H45" s="142">
        <v>0</v>
      </c>
      <c r="I45" s="35">
        <v>0</v>
      </c>
      <c r="J45" s="127">
        <v>0</v>
      </c>
      <c r="K45" s="36">
        <v>0</v>
      </c>
      <c r="L45" s="132">
        <f>J45+H45</f>
        <v>0</v>
      </c>
      <c r="M45" s="37">
        <f>IF(ISBLANK(L45),"  ",IF(L84&gt;0,L45/L84,IF(L45&gt;0,1,0)))</f>
        <v>0</v>
      </c>
    </row>
    <row r="46" spans="1:13" ht="15" customHeight="1" x14ac:dyDescent="0.2">
      <c r="A46" s="46" t="s">
        <v>32</v>
      </c>
      <c r="B46" s="114"/>
      <c r="C46" s="35" t="s">
        <v>10</v>
      </c>
      <c r="D46" s="124"/>
      <c r="E46" s="36"/>
      <c r="F46" s="133">
        <f t="shared" si="1"/>
        <v>0</v>
      </c>
      <c r="G46" s="41">
        <f>IF(ISBLANK(F46),"  ",IF(F84&gt;0,F46/F84,IF(F46&gt;0,1,0)))</f>
        <v>0</v>
      </c>
      <c r="H46" s="114"/>
      <c r="I46" s="35" t="s">
        <v>10</v>
      </c>
      <c r="J46" s="124"/>
      <c r="K46" s="36" t="s">
        <v>10</v>
      </c>
      <c r="L46" s="133">
        <f>J46+H46</f>
        <v>0</v>
      </c>
      <c r="M46" s="41">
        <f>IF(ISBLANK(L46),"  ",IF(L84&gt;0,L46/L84,IF(L46&gt;0,1,0)))</f>
        <v>0</v>
      </c>
    </row>
    <row r="47" spans="1:13" s="55" customFormat="1" ht="15" customHeight="1" x14ac:dyDescent="0.25">
      <c r="A47" s="47" t="s">
        <v>33</v>
      </c>
      <c r="B47" s="115">
        <v>95256683</v>
      </c>
      <c r="C47" s="111">
        <v>1</v>
      </c>
      <c r="D47" s="128">
        <v>0</v>
      </c>
      <c r="E47" s="52">
        <v>0</v>
      </c>
      <c r="F47" s="115">
        <f>F46+F45+F43+F34+F29+F28+F26+F27+F25+F24+F23+F22+F21+F20+F19+F18+F17+F16+F14+F13+F30+F31+F32+F33</f>
        <v>95256683</v>
      </c>
      <c r="G47" s="53">
        <f>IF(ISBLANK(F47),"  ",IF(F84&gt;0,F47/F84,IF(F47&gt;0,1,0)))</f>
        <v>0.18841157794769689</v>
      </c>
      <c r="H47" s="115">
        <v>78415707</v>
      </c>
      <c r="I47" s="111">
        <v>1</v>
      </c>
      <c r="J47" s="128">
        <v>0</v>
      </c>
      <c r="K47" s="52">
        <v>0</v>
      </c>
      <c r="L47" s="115">
        <f>L46+L45+L43+L34+L29+L28+L26+L27+L25+L24+L23+L22+L21+L20+L19+L18+L17+L16+L14+L13+L30+L31+L32+L33</f>
        <v>77915707</v>
      </c>
      <c r="M47" s="53">
        <f>IF(ISBLANK(L47),"  ",IF(L84&gt;0,L47/L84,IF(L47&gt;0,1,0)))</f>
        <v>0.15734889397151036</v>
      </c>
    </row>
    <row r="48" spans="1:13" ht="15" customHeight="1" x14ac:dyDescent="0.25">
      <c r="A48" s="56" t="s">
        <v>34</v>
      </c>
      <c r="B48" s="116"/>
      <c r="C48" s="109" t="s">
        <v>4</v>
      </c>
      <c r="D48" s="124"/>
      <c r="E48" s="43" t="s">
        <v>4</v>
      </c>
      <c r="F48" s="133"/>
      <c r="G48" s="50" t="s">
        <v>4</v>
      </c>
      <c r="H48" s="116"/>
      <c r="I48" s="42" t="s">
        <v>4</v>
      </c>
      <c r="J48" s="124"/>
      <c r="K48" s="43" t="s">
        <v>4</v>
      </c>
      <c r="L48" s="133"/>
      <c r="M48" s="50" t="s">
        <v>4</v>
      </c>
    </row>
    <row r="49" spans="1:13" ht="15" customHeight="1" x14ac:dyDescent="0.2">
      <c r="A49" s="7" t="s">
        <v>35</v>
      </c>
      <c r="B49" s="142">
        <v>0</v>
      </c>
      <c r="C49" s="35">
        <v>0</v>
      </c>
      <c r="D49" s="127">
        <v>0</v>
      </c>
      <c r="E49" s="36">
        <v>0</v>
      </c>
      <c r="F49" s="132">
        <f>D49+B49</f>
        <v>0</v>
      </c>
      <c r="G49" s="37">
        <f>IF(ISBLANK(F49),"  ",IF(D84&gt;0,F49/D84,IF(F49&gt;0,1,0)))</f>
        <v>0</v>
      </c>
      <c r="H49" s="142">
        <v>0</v>
      </c>
      <c r="I49" s="35">
        <v>0</v>
      </c>
      <c r="J49" s="127">
        <v>0</v>
      </c>
      <c r="K49" s="36">
        <v>0</v>
      </c>
      <c r="L49" s="132">
        <f>J49+H49</f>
        <v>0</v>
      </c>
      <c r="M49" s="37">
        <f>IF(ISBLANK(L49),"  ",IF(J84&gt;0,L49/J84,IF(L49&gt;0,1,0)))</f>
        <v>0</v>
      </c>
    </row>
    <row r="50" spans="1:13" ht="15" customHeight="1" x14ac:dyDescent="0.2">
      <c r="A50" s="58" t="s">
        <v>36</v>
      </c>
      <c r="B50" s="114">
        <v>0</v>
      </c>
      <c r="C50" s="35">
        <v>0</v>
      </c>
      <c r="D50" s="124">
        <v>0</v>
      </c>
      <c r="E50" s="36">
        <v>0</v>
      </c>
      <c r="F50" s="133">
        <f>D50+B50</f>
        <v>0</v>
      </c>
      <c r="G50" s="41">
        <f>IF(ISBLANK(F50),"  ",IF(D84&gt;0,F50/D84,IF(F50&gt;0,1,0)))</f>
        <v>0</v>
      </c>
      <c r="H50" s="114">
        <v>0</v>
      </c>
      <c r="I50" s="35">
        <v>0</v>
      </c>
      <c r="J50" s="124">
        <v>0</v>
      </c>
      <c r="K50" s="36">
        <v>0</v>
      </c>
      <c r="L50" s="133">
        <f>J50+H50</f>
        <v>0</v>
      </c>
      <c r="M50" s="41">
        <f>IF(ISBLANK(L50),"  ",IF(J84&gt;0,L50/J84,IF(L50&gt;0,1,0)))</f>
        <v>0</v>
      </c>
    </row>
    <row r="51" spans="1:13" ht="15" customHeight="1" x14ac:dyDescent="0.2">
      <c r="A51" s="7" t="s">
        <v>37</v>
      </c>
      <c r="B51" s="114">
        <v>0</v>
      </c>
      <c r="C51" s="35">
        <v>0</v>
      </c>
      <c r="D51" s="124">
        <v>0</v>
      </c>
      <c r="E51" s="36">
        <v>0</v>
      </c>
      <c r="F51" s="133">
        <f>D51+B51</f>
        <v>0</v>
      </c>
      <c r="G51" s="41">
        <f>IF(ISBLANK(F51),"  ",IF(D84&gt;0,F51/D84,IF(F51&gt;0,1,0)))</f>
        <v>0</v>
      </c>
      <c r="H51" s="114">
        <v>0</v>
      </c>
      <c r="I51" s="35">
        <v>0</v>
      </c>
      <c r="J51" s="124">
        <v>0</v>
      </c>
      <c r="K51" s="36">
        <v>0</v>
      </c>
      <c r="L51" s="133">
        <f>J51+H51</f>
        <v>0</v>
      </c>
      <c r="M51" s="41">
        <f>IF(ISBLANK(L51),"  ",IF(J84&gt;0,L51/J84,IF(L51&gt;0,1,0)))</f>
        <v>0</v>
      </c>
    </row>
    <row r="52" spans="1:13" ht="15" customHeight="1" x14ac:dyDescent="0.2">
      <c r="A52" s="25" t="s">
        <v>38</v>
      </c>
      <c r="B52" s="114">
        <v>0</v>
      </c>
      <c r="C52" s="35">
        <v>0</v>
      </c>
      <c r="D52" s="124">
        <v>0</v>
      </c>
      <c r="E52" s="36">
        <v>0</v>
      </c>
      <c r="F52" s="133">
        <f>D52+B52</f>
        <v>0</v>
      </c>
      <c r="G52" s="41">
        <f>IF(ISBLANK(F52),"  ",IF(D84&gt;0,F52/D84,IF(F52&gt;0,1,0)))</f>
        <v>0</v>
      </c>
      <c r="H52" s="114">
        <v>0</v>
      </c>
      <c r="I52" s="35">
        <v>0</v>
      </c>
      <c r="J52" s="124">
        <v>0</v>
      </c>
      <c r="K52" s="36">
        <v>0</v>
      </c>
      <c r="L52" s="133">
        <f>J52+H52</f>
        <v>0</v>
      </c>
      <c r="M52" s="41">
        <f>IF(ISBLANK(L52),"  ",IF(J84&gt;0,L52/J84,IF(L52&gt;0,1,0)))</f>
        <v>0</v>
      </c>
    </row>
    <row r="53" spans="1:13" ht="15" customHeight="1" x14ac:dyDescent="0.2">
      <c r="A53" s="58" t="s">
        <v>39</v>
      </c>
      <c r="B53" s="114">
        <v>185000</v>
      </c>
      <c r="C53" s="35">
        <v>1</v>
      </c>
      <c r="D53" s="124">
        <v>0</v>
      </c>
      <c r="E53" s="36">
        <v>0</v>
      </c>
      <c r="F53" s="133">
        <f>D53+B53</f>
        <v>185000</v>
      </c>
      <c r="G53" s="41">
        <f>IF(ISBLANK(F53),"  ",IF(F84&gt;0,F53/F84,IF(F53&gt;0,1,0)))</f>
        <v>3.6591807338414172E-4</v>
      </c>
      <c r="H53" s="114">
        <v>185000</v>
      </c>
      <c r="I53" s="35">
        <v>1</v>
      </c>
      <c r="J53" s="124">
        <v>0</v>
      </c>
      <c r="K53" s="36">
        <v>0</v>
      </c>
      <c r="L53" s="133">
        <f>J53+H53</f>
        <v>185000</v>
      </c>
      <c r="M53" s="41">
        <f>IF(ISBLANK(L53),"  ",IF(L84&gt;0,L53/L84,IF(L53&gt;0,1,0)))</f>
        <v>3.7360304495124994E-4</v>
      </c>
    </row>
    <row r="54" spans="1:13" s="55" customFormat="1" ht="15" customHeight="1" x14ac:dyDescent="0.25">
      <c r="A54" s="56" t="s">
        <v>40</v>
      </c>
      <c r="B54" s="115">
        <v>185000</v>
      </c>
      <c r="C54" s="111">
        <v>1</v>
      </c>
      <c r="D54" s="128">
        <v>0</v>
      </c>
      <c r="E54" s="52">
        <v>0</v>
      </c>
      <c r="F54" s="134">
        <f>F53+F52+F51+F50+F49</f>
        <v>185000</v>
      </c>
      <c r="G54" s="53">
        <f>IF(ISBLANK(F54),"  ",IF(F84&gt;0,F54/F84,IF(F54&gt;0,1,0)))</f>
        <v>3.6591807338414172E-4</v>
      </c>
      <c r="H54" s="115">
        <v>185000</v>
      </c>
      <c r="I54" s="111">
        <v>1</v>
      </c>
      <c r="J54" s="128">
        <v>0</v>
      </c>
      <c r="K54" s="52">
        <v>0</v>
      </c>
      <c r="L54" s="134">
        <f>L53+L52+L51+L50+L49</f>
        <v>185000</v>
      </c>
      <c r="M54" s="53">
        <f>IF(ISBLANK(L54),"  ",IF(L84&gt;0,L54/L84,IF(L54&gt;0,1,0)))</f>
        <v>3.7360304495124994E-4</v>
      </c>
    </row>
    <row r="55" spans="1:13" s="55" customFormat="1" ht="15" customHeight="1" x14ac:dyDescent="0.25">
      <c r="A55" s="60" t="s">
        <v>41</v>
      </c>
      <c r="B55" s="144">
        <v>0</v>
      </c>
      <c r="C55" s="111">
        <v>0</v>
      </c>
      <c r="D55" s="129">
        <v>0</v>
      </c>
      <c r="E55" s="52">
        <v>0</v>
      </c>
      <c r="F55" s="135">
        <f>D55+B55</f>
        <v>0</v>
      </c>
      <c r="G55" s="53">
        <f>IF(ISBLANK(F55),"  ",IF(F84&gt;0,F55/F84,IF(F55&gt;0,1,0)))</f>
        <v>0</v>
      </c>
      <c r="H55" s="144">
        <v>0</v>
      </c>
      <c r="I55" s="111">
        <v>0</v>
      </c>
      <c r="J55" s="129">
        <v>0</v>
      </c>
      <c r="K55" s="52">
        <v>0</v>
      </c>
      <c r="L55" s="135">
        <f>J55+H55</f>
        <v>0</v>
      </c>
      <c r="M55" s="53">
        <f>IF(ISBLANK(L55),"  ",IF(L84&gt;0,L55/L84,IF(L55&gt;0,1,0)))</f>
        <v>0</v>
      </c>
    </row>
    <row r="56" spans="1:13" ht="15" customHeight="1" x14ac:dyDescent="0.25">
      <c r="A56" s="9" t="s">
        <v>42</v>
      </c>
      <c r="B56" s="119"/>
      <c r="C56" s="109" t="s">
        <v>4</v>
      </c>
      <c r="D56" s="127"/>
      <c r="E56" s="43" t="s">
        <v>4</v>
      </c>
      <c r="F56" s="132"/>
      <c r="G56" s="63" t="s">
        <v>4</v>
      </c>
      <c r="H56" s="119"/>
      <c r="I56" s="42" t="s">
        <v>4</v>
      </c>
      <c r="J56" s="127"/>
      <c r="K56" s="43" t="s">
        <v>4</v>
      </c>
      <c r="L56" s="132"/>
      <c r="M56" s="63" t="s">
        <v>4</v>
      </c>
    </row>
    <row r="57" spans="1:13" ht="15" customHeight="1" x14ac:dyDescent="0.2">
      <c r="A57" s="7" t="s">
        <v>43</v>
      </c>
      <c r="B57" s="119">
        <v>80338481</v>
      </c>
      <c r="C57" s="35">
        <v>0.94580157816699273</v>
      </c>
      <c r="D57" s="127">
        <v>4603734</v>
      </c>
      <c r="E57" s="36">
        <v>5.4198421833007299E-2</v>
      </c>
      <c r="F57" s="136">
        <f t="shared" ref="F57:F62" si="15">D57+B57</f>
        <v>84942215</v>
      </c>
      <c r="G57" s="37">
        <f>IF(ISBLANK(F57),"  ",IF(F84&gt;0,F57/F84,IF(F57&gt;0,1,0)))</f>
        <v>0.16801022519881917</v>
      </c>
      <c r="H57" s="119">
        <v>80579115</v>
      </c>
      <c r="I57" s="35">
        <v>0.9454855531729115</v>
      </c>
      <c r="J57" s="127">
        <v>4646000</v>
      </c>
      <c r="K57" s="36">
        <v>5.4514446827088468E-2</v>
      </c>
      <c r="L57" s="136">
        <f t="shared" ref="L57:L73" si="16">J57+H57</f>
        <v>85225115</v>
      </c>
      <c r="M57" s="37">
        <f>IF(ISBLANK(L57),"  ",IF(L84&gt;0,L57/L84,IF(L57&gt;0,1,0)))</f>
        <v>0.17211006740713752</v>
      </c>
    </row>
    <row r="58" spans="1:13" ht="15" customHeight="1" x14ac:dyDescent="0.2">
      <c r="A58" s="25" t="s">
        <v>44</v>
      </c>
      <c r="B58" s="116">
        <v>4460560</v>
      </c>
      <c r="C58" s="35">
        <v>1</v>
      </c>
      <c r="D58" s="124">
        <v>0</v>
      </c>
      <c r="E58" s="36">
        <v>0</v>
      </c>
      <c r="F58" s="137">
        <f t="shared" si="15"/>
        <v>4460560</v>
      </c>
      <c r="G58" s="41">
        <f>IF(ISBLANK(F58),"  ",IF(F84&gt;0,F58/F84,IF(F58&gt;0,1,0)))</f>
        <v>8.8227001157533368E-3</v>
      </c>
      <c r="H58" s="116">
        <v>4472009</v>
      </c>
      <c r="I58" s="35">
        <v>1</v>
      </c>
      <c r="J58" s="124">
        <v>0</v>
      </c>
      <c r="K58" s="36">
        <v>0</v>
      </c>
      <c r="L58" s="137">
        <f t="shared" si="16"/>
        <v>4472009</v>
      </c>
      <c r="M58" s="41">
        <f>IF(ISBLANK(L58),"  ",IF(L84&gt;0,L58/L84,IF(L58&gt;0,1,0)))</f>
        <v>9.0311144835102386E-3</v>
      </c>
    </row>
    <row r="59" spans="1:13" ht="15" customHeight="1" x14ac:dyDescent="0.2">
      <c r="A59" s="64" t="s">
        <v>45</v>
      </c>
      <c r="B59" s="145">
        <v>2914287</v>
      </c>
      <c r="C59" s="35">
        <v>1</v>
      </c>
      <c r="D59" s="123">
        <v>0</v>
      </c>
      <c r="E59" s="36">
        <v>0</v>
      </c>
      <c r="F59" s="138">
        <f t="shared" si="15"/>
        <v>2914287</v>
      </c>
      <c r="G59" s="41">
        <f>IF(ISBLANK(F59),"  ",IF(F84&gt;0,F59/F84,IF(F59&gt;0,1,0)))</f>
        <v>5.7642718071808123E-3</v>
      </c>
      <c r="H59" s="145">
        <v>3080501</v>
      </c>
      <c r="I59" s="35">
        <v>1</v>
      </c>
      <c r="J59" s="123">
        <v>0</v>
      </c>
      <c r="K59" s="36">
        <v>0</v>
      </c>
      <c r="L59" s="138">
        <f t="shared" si="16"/>
        <v>3080501</v>
      </c>
      <c r="M59" s="41">
        <f>IF(ISBLANK(L59),"  ",IF(L84&gt;0,L59/L84,IF(L59&gt;0,1,0)))</f>
        <v>6.2209975868938935E-3</v>
      </c>
    </row>
    <row r="60" spans="1:13" ht="15" customHeight="1" x14ac:dyDescent="0.2">
      <c r="A60" s="64" t="s">
        <v>46</v>
      </c>
      <c r="B60" s="145">
        <v>1479388</v>
      </c>
      <c r="C60" s="35">
        <v>1</v>
      </c>
      <c r="D60" s="123">
        <v>0</v>
      </c>
      <c r="E60" s="36">
        <v>0</v>
      </c>
      <c r="F60" s="138">
        <f t="shared" si="15"/>
        <v>1479388</v>
      </c>
      <c r="G60" s="41">
        <f>IF(ISBLANK(F60),"  ",IF(F84&gt;0,F60/F84,IF(F60&gt;0,1,0)))</f>
        <v>2.9261340905276686E-3</v>
      </c>
      <c r="H60" s="145">
        <v>1485324</v>
      </c>
      <c r="I60" s="35">
        <v>1</v>
      </c>
      <c r="J60" s="123">
        <v>0</v>
      </c>
      <c r="K60" s="36">
        <v>0</v>
      </c>
      <c r="L60" s="138">
        <f t="shared" si="16"/>
        <v>1485324</v>
      </c>
      <c r="M60" s="41">
        <f>IF(ISBLANK(L60),"  ",IF(L84&gt;0,L60/L84,IF(L60&gt;0,1,0)))</f>
        <v>2.9995760494009207E-3</v>
      </c>
    </row>
    <row r="61" spans="1:13" ht="15" customHeight="1" x14ac:dyDescent="0.2">
      <c r="A61" s="64" t="s">
        <v>47</v>
      </c>
      <c r="B61" s="145">
        <v>0</v>
      </c>
      <c r="C61" s="35">
        <v>0</v>
      </c>
      <c r="D61" s="123">
        <v>0</v>
      </c>
      <c r="E61" s="36">
        <v>0</v>
      </c>
      <c r="F61" s="138">
        <f t="shared" si="15"/>
        <v>0</v>
      </c>
      <c r="G61" s="41">
        <f>IF(ISBLANK(F61),"  ",IF(F84&gt;0,F61/F84,IF(F61&gt;0,1,0)))</f>
        <v>0</v>
      </c>
      <c r="H61" s="145">
        <v>0</v>
      </c>
      <c r="I61" s="35">
        <v>0</v>
      </c>
      <c r="J61" s="123">
        <v>0</v>
      </c>
      <c r="K61" s="36">
        <v>0</v>
      </c>
      <c r="L61" s="138">
        <f t="shared" si="16"/>
        <v>0</v>
      </c>
      <c r="M61" s="41">
        <f>IF(ISBLANK(L61),"  ",IF(L84&gt;0,L61/L84,IF(L61&gt;0,1,0)))</f>
        <v>0</v>
      </c>
    </row>
    <row r="62" spans="1:13" ht="15" customHeight="1" x14ac:dyDescent="0.2">
      <c r="A62" s="25" t="s">
        <v>48</v>
      </c>
      <c r="B62" s="116">
        <v>35315268</v>
      </c>
      <c r="C62" s="35">
        <v>0.55478049380508976</v>
      </c>
      <c r="D62" s="124">
        <v>28341022</v>
      </c>
      <c r="E62" s="36">
        <v>0.44521950619491019</v>
      </c>
      <c r="F62" s="137">
        <f t="shared" si="15"/>
        <v>63656290</v>
      </c>
      <c r="G62" s="41">
        <f>IF(ISBLANK(F62),"  ",IF(F84&gt;0,F62/F84,IF(F62&gt;0,1,0)))</f>
        <v>0.12590803781395787</v>
      </c>
      <c r="H62" s="116">
        <v>34582476</v>
      </c>
      <c r="I62" s="35">
        <v>0.53874867955267058</v>
      </c>
      <c r="J62" s="124">
        <v>29607892</v>
      </c>
      <c r="K62" s="36">
        <v>0.46125132044732942</v>
      </c>
      <c r="L62" s="137">
        <f t="shared" si="16"/>
        <v>64190368</v>
      </c>
      <c r="M62" s="41">
        <f>IF(ISBLANK(L62),"  ",IF(L84&gt;0,L62/L84,IF(L62&gt;0,1,0)))</f>
        <v>0.12963090238562852</v>
      </c>
    </row>
    <row r="63" spans="1:13" s="55" customFormat="1" ht="15" customHeight="1" x14ac:dyDescent="0.25">
      <c r="A63" s="60" t="s">
        <v>49</v>
      </c>
      <c r="B63" s="146">
        <v>124507984</v>
      </c>
      <c r="C63" s="111">
        <v>0.79076416199552957</v>
      </c>
      <c r="D63" s="128">
        <v>32944756</v>
      </c>
      <c r="E63" s="52">
        <v>0.20923583800447043</v>
      </c>
      <c r="F63" s="139">
        <f>F62+F60+F59+F58+F57+F61</f>
        <v>157452740</v>
      </c>
      <c r="G63" s="53">
        <f>IF(ISBLANK(F63),"  ",IF(F84&gt;0,F63/F84,IF(F63&gt;0,1,0)))</f>
        <v>0.31143136902623886</v>
      </c>
      <c r="H63" s="146">
        <v>124199425</v>
      </c>
      <c r="I63" s="111">
        <v>0.78382344624568512</v>
      </c>
      <c r="J63" s="128">
        <v>34253892</v>
      </c>
      <c r="K63" s="52">
        <v>0.21617655375431491</v>
      </c>
      <c r="L63" s="149">
        <f t="shared" si="16"/>
        <v>158453317</v>
      </c>
      <c r="M63" s="53">
        <f>IF(ISBLANK(L63),"  ",IF(L84&gt;0,L63/L84,IF(L63&gt;0,1,0)))</f>
        <v>0.31999265791257109</v>
      </c>
    </row>
    <row r="64" spans="1:13" ht="15" customHeight="1" x14ac:dyDescent="0.2">
      <c r="A64" s="34" t="s">
        <v>50</v>
      </c>
      <c r="B64" s="147">
        <v>0</v>
      </c>
      <c r="C64" s="35">
        <v>0</v>
      </c>
      <c r="D64" s="148">
        <v>0</v>
      </c>
      <c r="E64" s="36">
        <v>0</v>
      </c>
      <c r="F64" s="140">
        <f t="shared" ref="F64:F73" si="17">D64+B64</f>
        <v>0</v>
      </c>
      <c r="G64" s="41">
        <f>IF(ISBLANK(F64),"  ",IF(F84&gt;0,F64/F84,IF(F64&gt;0,1,0)))</f>
        <v>0</v>
      </c>
      <c r="H64" s="147">
        <v>0</v>
      </c>
      <c r="I64" s="35">
        <v>0</v>
      </c>
      <c r="J64" s="148">
        <v>0</v>
      </c>
      <c r="K64" s="36">
        <v>0</v>
      </c>
      <c r="L64" s="140">
        <f t="shared" si="16"/>
        <v>0</v>
      </c>
      <c r="M64" s="41">
        <f>IF(ISBLANK(L64),"  ",IF(L84&gt;0,L64/L84,IF(L64&gt;0,1,0)))</f>
        <v>0</v>
      </c>
    </row>
    <row r="65" spans="1:13" ht="15" customHeight="1" x14ac:dyDescent="0.2">
      <c r="A65" s="65" t="s">
        <v>51</v>
      </c>
      <c r="B65" s="114">
        <v>0</v>
      </c>
      <c r="C65" s="35">
        <v>0</v>
      </c>
      <c r="D65" s="124">
        <v>0</v>
      </c>
      <c r="E65" s="36">
        <v>0</v>
      </c>
      <c r="F65" s="133">
        <f t="shared" si="17"/>
        <v>0</v>
      </c>
      <c r="G65" s="41">
        <f>IF(ISBLANK(F65),"  ",IF(F84&gt;0,F65/F84,IF(F65&gt;0,1,0)))</f>
        <v>0</v>
      </c>
      <c r="H65" s="114">
        <v>0</v>
      </c>
      <c r="I65" s="35">
        <v>0</v>
      </c>
      <c r="J65" s="124">
        <v>0</v>
      </c>
      <c r="K65" s="36">
        <v>0</v>
      </c>
      <c r="L65" s="133">
        <f t="shared" si="16"/>
        <v>0</v>
      </c>
      <c r="M65" s="41">
        <f>IF(ISBLANK(L65),"  ",IF(L84&gt;0,L65/L84,IF(L65&gt;0,1,0)))</f>
        <v>0</v>
      </c>
    </row>
    <row r="66" spans="1:13" ht="15" customHeight="1" x14ac:dyDescent="0.2">
      <c r="A66" s="7" t="s">
        <v>52</v>
      </c>
      <c r="B66" s="114">
        <v>0</v>
      </c>
      <c r="C66" s="35">
        <v>0</v>
      </c>
      <c r="D66" s="124">
        <v>0</v>
      </c>
      <c r="E66" s="36">
        <v>0</v>
      </c>
      <c r="F66" s="133">
        <f t="shared" si="17"/>
        <v>0</v>
      </c>
      <c r="G66" s="41">
        <f>IF(ISBLANK(F66),"  ",IF(F84&gt;0,F66/F84,IF(F66&gt;0,1,0)))</f>
        <v>0</v>
      </c>
      <c r="H66" s="114">
        <v>0</v>
      </c>
      <c r="I66" s="35">
        <v>0</v>
      </c>
      <c r="J66" s="124">
        <v>0</v>
      </c>
      <c r="K66" s="36">
        <v>0</v>
      </c>
      <c r="L66" s="133">
        <f t="shared" si="16"/>
        <v>0</v>
      </c>
      <c r="M66" s="41">
        <f>IF(ISBLANK(L66),"  ",IF(L84&gt;0,L66/L84,IF(L66&gt;0,1,0)))</f>
        <v>0</v>
      </c>
    </row>
    <row r="67" spans="1:13" ht="15" customHeight="1" x14ac:dyDescent="0.2">
      <c r="A67" s="58" t="s">
        <v>53</v>
      </c>
      <c r="B67" s="114">
        <v>0</v>
      </c>
      <c r="C67" s="35">
        <v>0</v>
      </c>
      <c r="D67" s="124">
        <v>23659644</v>
      </c>
      <c r="E67" s="36">
        <v>1</v>
      </c>
      <c r="F67" s="133">
        <f t="shared" si="17"/>
        <v>23659644</v>
      </c>
      <c r="G67" s="41">
        <f>IF(ISBLANK(F67),"  ",IF(F84&gt;0,F67/F84,IF(F67&gt;0,1,0)))</f>
        <v>4.6797250537484694E-2</v>
      </c>
      <c r="H67" s="114">
        <v>0</v>
      </c>
      <c r="I67" s="35">
        <v>0</v>
      </c>
      <c r="J67" s="124">
        <v>24561590</v>
      </c>
      <c r="K67" s="36">
        <v>1</v>
      </c>
      <c r="L67" s="133">
        <f t="shared" si="16"/>
        <v>24561590</v>
      </c>
      <c r="M67" s="41">
        <f>IF(ISBLANK(L67),"  ",IF(L84&gt;0,L67/L84,IF(L67&gt;0,1,0)))</f>
        <v>4.9601539528887406E-2</v>
      </c>
    </row>
    <row r="68" spans="1:13" ht="15" customHeight="1" x14ac:dyDescent="0.2">
      <c r="A68" s="65" t="s">
        <v>54</v>
      </c>
      <c r="B68" s="114">
        <v>0</v>
      </c>
      <c r="C68" s="35">
        <v>0</v>
      </c>
      <c r="D68" s="124">
        <v>0</v>
      </c>
      <c r="E68" s="36">
        <v>0</v>
      </c>
      <c r="F68" s="133">
        <f t="shared" si="17"/>
        <v>0</v>
      </c>
      <c r="G68" s="41">
        <f>IF(ISBLANK(F68),"  ",IF(F84&gt;0,F68/F84,IF(F68&gt;0,1,0)))</f>
        <v>0</v>
      </c>
      <c r="H68" s="114">
        <v>0</v>
      </c>
      <c r="I68" s="35">
        <v>0</v>
      </c>
      <c r="J68" s="124">
        <v>0</v>
      </c>
      <c r="K68" s="36">
        <v>0</v>
      </c>
      <c r="L68" s="133">
        <f t="shared" si="16"/>
        <v>0</v>
      </c>
      <c r="M68" s="41">
        <f>IF(ISBLANK(L68),"  ",IF(L84&gt;0,L68/L84,IF(L68&gt;0,1,0)))</f>
        <v>0</v>
      </c>
    </row>
    <row r="69" spans="1:13" ht="15" customHeight="1" x14ac:dyDescent="0.2">
      <c r="A69" s="65" t="s">
        <v>55</v>
      </c>
      <c r="B69" s="114">
        <v>0</v>
      </c>
      <c r="C69" s="35">
        <v>0</v>
      </c>
      <c r="D69" s="124">
        <v>27318416</v>
      </c>
      <c r="E69" s="36">
        <v>1</v>
      </c>
      <c r="F69" s="133">
        <f t="shared" si="17"/>
        <v>27318416</v>
      </c>
      <c r="G69" s="41">
        <f>IF(ISBLANK(F69),"  ",IF(F84&gt;0,F69/F84,IF(F69&gt;0,1,0)))</f>
        <v>5.4034065679062229E-2</v>
      </c>
      <c r="H69" s="114">
        <v>0</v>
      </c>
      <c r="I69" s="35">
        <v>0</v>
      </c>
      <c r="J69" s="124">
        <v>27231839</v>
      </c>
      <c r="K69" s="36">
        <v>1</v>
      </c>
      <c r="L69" s="133">
        <f t="shared" si="16"/>
        <v>27231839</v>
      </c>
      <c r="M69" s="41">
        <f>IF(ISBLANK(L69),"  ",IF(L84&gt;0,L69/L84,IF(L69&gt;0,1,0)))</f>
        <v>5.4994043081201087E-2</v>
      </c>
    </row>
    <row r="70" spans="1:13" ht="15" customHeight="1" x14ac:dyDescent="0.2">
      <c r="A70" s="34" t="s">
        <v>56</v>
      </c>
      <c r="B70" s="114">
        <v>0</v>
      </c>
      <c r="C70" s="35">
        <v>0</v>
      </c>
      <c r="D70" s="124">
        <v>47728766</v>
      </c>
      <c r="E70" s="36">
        <v>1</v>
      </c>
      <c r="F70" s="133">
        <f t="shared" si="17"/>
        <v>47728766</v>
      </c>
      <c r="G70" s="41">
        <f>IF(ISBLANK(F70),"  ",IF(F84&gt;0,F70/F84,IF(F70&gt;0,1,0)))</f>
        <v>9.4404422160662319E-2</v>
      </c>
      <c r="H70" s="114">
        <v>0</v>
      </c>
      <c r="I70" s="35">
        <v>0</v>
      </c>
      <c r="J70" s="124">
        <v>48792950</v>
      </c>
      <c r="K70" s="36">
        <v>1</v>
      </c>
      <c r="L70" s="133">
        <f t="shared" si="16"/>
        <v>48792950</v>
      </c>
      <c r="M70" s="41">
        <f>IF(ISBLANK(L70),"  ",IF(L84&gt;0,L70/L84,IF(L70&gt;0,1,0)))</f>
        <v>9.8536187525157248E-2</v>
      </c>
    </row>
    <row r="71" spans="1:13" ht="15" customHeight="1" x14ac:dyDescent="0.2">
      <c r="A71" s="34" t="s">
        <v>57</v>
      </c>
      <c r="B71" s="114">
        <v>0</v>
      </c>
      <c r="C71" s="35">
        <v>0</v>
      </c>
      <c r="D71" s="124">
        <v>0</v>
      </c>
      <c r="E71" s="36">
        <v>0</v>
      </c>
      <c r="F71" s="133">
        <f t="shared" si="17"/>
        <v>0</v>
      </c>
      <c r="G71" s="41">
        <f>IF(ISBLANK(F71),"  ",IF(F84&gt;0,F71/F84,IF(F71&gt;0,1,0)))</f>
        <v>0</v>
      </c>
      <c r="H71" s="114">
        <v>0</v>
      </c>
      <c r="I71" s="35">
        <v>0</v>
      </c>
      <c r="J71" s="124">
        <v>0</v>
      </c>
      <c r="K71" s="36">
        <v>0</v>
      </c>
      <c r="L71" s="133">
        <f t="shared" si="16"/>
        <v>0</v>
      </c>
      <c r="M71" s="41">
        <f>IF(ISBLANK(L71),"  ",IF(L84&gt;0,L71/L84,IF(L71&gt;0,1,0)))</f>
        <v>0</v>
      </c>
    </row>
    <row r="72" spans="1:13" ht="15" customHeight="1" x14ac:dyDescent="0.2">
      <c r="A72" s="7" t="s">
        <v>58</v>
      </c>
      <c r="B72" s="114">
        <v>0</v>
      </c>
      <c r="C72" s="35">
        <v>0</v>
      </c>
      <c r="D72" s="124">
        <v>37356513</v>
      </c>
      <c r="E72" s="36">
        <v>1</v>
      </c>
      <c r="F72" s="133">
        <f t="shared" si="17"/>
        <v>37356513</v>
      </c>
      <c r="G72" s="41">
        <f>IF(ISBLANK(F72),"  ",IF(F84&gt;0,F72/F84,IF(F72&gt;0,1,0)))</f>
        <v>7.3888774407079166E-2</v>
      </c>
      <c r="H72" s="114">
        <v>0</v>
      </c>
      <c r="I72" s="35">
        <v>0</v>
      </c>
      <c r="J72" s="124">
        <v>40700000</v>
      </c>
      <c r="K72" s="36">
        <v>1</v>
      </c>
      <c r="L72" s="133">
        <f t="shared" si="16"/>
        <v>40700000</v>
      </c>
      <c r="M72" s="41">
        <f>IF(ISBLANK(L72),"  ",IF(L84&gt;0,L72/L84,IF(L72&gt;0,1,0)))</f>
        <v>8.2192669889274983E-2</v>
      </c>
    </row>
    <row r="73" spans="1:13" ht="15" customHeight="1" x14ac:dyDescent="0.2">
      <c r="A73" s="58" t="s">
        <v>59</v>
      </c>
      <c r="B73" s="114">
        <v>12431541</v>
      </c>
      <c r="C73" s="35">
        <v>0.31957212463156076</v>
      </c>
      <c r="D73" s="124">
        <v>26469039</v>
      </c>
      <c r="E73" s="36">
        <v>0.68042787536843918</v>
      </c>
      <c r="F73" s="133">
        <f t="shared" si="17"/>
        <v>38900580</v>
      </c>
      <c r="G73" s="41">
        <f>IF(ISBLANK(F73),"  ",IF(F84&gt;0,F73/F84,IF(F73&gt;0,1,0)))</f>
        <v>7.6942839389868525E-2</v>
      </c>
      <c r="H73" s="114">
        <v>12740100</v>
      </c>
      <c r="I73" s="35">
        <v>0.33013907712081597</v>
      </c>
      <c r="J73" s="124">
        <v>25850000</v>
      </c>
      <c r="K73" s="36">
        <v>0.66986092287918408</v>
      </c>
      <c r="L73" s="133">
        <f t="shared" si="16"/>
        <v>38590100</v>
      </c>
      <c r="M73" s="41">
        <f>IF(ISBLANK(L73),"  ",IF(L84&gt;0,L73/L84,IF(L73&gt;0,1,0)))</f>
        <v>7.7931777648503939E-2</v>
      </c>
    </row>
    <row r="74" spans="1:13" ht="15" customHeight="1" x14ac:dyDescent="0.2">
      <c r="A74" s="34" t="s">
        <v>186</v>
      </c>
      <c r="B74" s="114">
        <v>0</v>
      </c>
      <c r="C74" s="35">
        <v>0</v>
      </c>
      <c r="D74" s="124">
        <v>0</v>
      </c>
      <c r="E74" s="36">
        <v>0</v>
      </c>
      <c r="F74" s="133">
        <f t="shared" ref="F74" si="18">D74+B74</f>
        <v>0</v>
      </c>
      <c r="G74" s="41">
        <f>IF(ISBLANK(F74),"  ",IF(F85&gt;0,F74/F85,IF(F74&gt;0,1,0)))</f>
        <v>0</v>
      </c>
      <c r="H74" s="114">
        <v>0</v>
      </c>
      <c r="I74" s="35">
        <v>0</v>
      </c>
      <c r="J74" s="124">
        <v>0</v>
      </c>
      <c r="K74" s="36">
        <v>0</v>
      </c>
      <c r="L74" s="133">
        <f t="shared" ref="L74" si="19">J74+H74</f>
        <v>0</v>
      </c>
      <c r="M74" s="41">
        <f>IF(ISBLANK(L74),"  ",IF(L85&gt;0,L74/L85,IF(L74&gt;0,1,0)))</f>
        <v>0</v>
      </c>
    </row>
    <row r="75" spans="1:13" s="55" customFormat="1" ht="15" customHeight="1" x14ac:dyDescent="0.25">
      <c r="A75" s="66" t="s">
        <v>60</v>
      </c>
      <c r="B75" s="115">
        <v>136939525</v>
      </c>
      <c r="C75" s="111">
        <v>0.41195145096503721</v>
      </c>
      <c r="D75" s="128">
        <v>195477134</v>
      </c>
      <c r="E75" s="52">
        <v>0.58804854903496273</v>
      </c>
      <c r="F75" s="115">
        <f>F74+F73+F72+F71+F70+F69+F68+F67+F66+F65+F64+F63</f>
        <v>332416659</v>
      </c>
      <c r="G75" s="53">
        <f>IF(ISBLANK(F75),"  ",IF(F84&gt;0,F75/F84,IF(F75&gt;0,1,0)))</f>
        <v>0.65749872120039576</v>
      </c>
      <c r="H75" s="115">
        <v>136939525</v>
      </c>
      <c r="I75" s="111">
        <v>0.40475159627974355</v>
      </c>
      <c r="J75" s="128">
        <v>201390271</v>
      </c>
      <c r="K75" s="52">
        <v>0.59524840372025645</v>
      </c>
      <c r="L75" s="115">
        <f>L74+L73+L72+L71+L70+L69+L68+L67+L66+L65+L64+L63</f>
        <v>338329796</v>
      </c>
      <c r="M75" s="53">
        <f>IF(ISBLANK(L75),"  ",IF(L84&gt;0,L75/L84,IF(L75&gt;0,1,0)))</f>
        <v>0.68324887558559577</v>
      </c>
    </row>
    <row r="76" spans="1:13" ht="15" customHeight="1" x14ac:dyDescent="0.25">
      <c r="A76" s="9" t="s">
        <v>61</v>
      </c>
      <c r="B76" s="116"/>
      <c r="C76" s="109" t="s">
        <v>4</v>
      </c>
      <c r="D76" s="124"/>
      <c r="E76" s="43" t="s">
        <v>10</v>
      </c>
      <c r="F76" s="133"/>
      <c r="G76" s="50" t="s">
        <v>4</v>
      </c>
      <c r="H76" s="116"/>
      <c r="I76" s="42" t="s">
        <v>4</v>
      </c>
      <c r="J76" s="124"/>
      <c r="K76" s="43" t="s">
        <v>4</v>
      </c>
      <c r="L76" s="133"/>
      <c r="M76" s="50" t="s">
        <v>4</v>
      </c>
    </row>
    <row r="77" spans="1:13" ht="15" customHeight="1" x14ac:dyDescent="0.2">
      <c r="A77" s="7" t="s">
        <v>62</v>
      </c>
      <c r="B77" s="142">
        <v>0</v>
      </c>
      <c r="C77" s="35">
        <v>0</v>
      </c>
      <c r="D77" s="127">
        <v>0</v>
      </c>
      <c r="E77" s="36">
        <v>0</v>
      </c>
      <c r="F77" s="132">
        <f>D77+B77</f>
        <v>0</v>
      </c>
      <c r="G77" s="37">
        <f>IF(ISBLANK(F77),"  ",IF(F84&gt;0,F77/F84,IF(F77&gt;0,1,0)))</f>
        <v>0</v>
      </c>
      <c r="H77" s="142">
        <v>0</v>
      </c>
      <c r="I77" s="35">
        <v>0</v>
      </c>
      <c r="J77" s="127">
        <v>0</v>
      </c>
      <c r="K77" s="36">
        <v>0</v>
      </c>
      <c r="L77" s="132">
        <f>J77+H77</f>
        <v>0</v>
      </c>
      <c r="M77" s="37">
        <f>IF(ISBLANK(L77),"  ",IF(L84&gt;0,L77/L84,IF(L77&gt;0,1,0)))</f>
        <v>0</v>
      </c>
    </row>
    <row r="78" spans="1:13" ht="15" customHeight="1" x14ac:dyDescent="0.2">
      <c r="A78" s="25" t="s">
        <v>63</v>
      </c>
      <c r="B78" s="114">
        <v>0</v>
      </c>
      <c r="C78" s="35">
        <v>0</v>
      </c>
      <c r="D78" s="124">
        <v>0</v>
      </c>
      <c r="E78" s="36">
        <v>0</v>
      </c>
      <c r="F78" s="133">
        <f>D78+B78</f>
        <v>0</v>
      </c>
      <c r="G78" s="41">
        <f>IF(ISBLANK(F78),"  ",IF(F84&gt;0,F78/F84,IF(F78&gt;0,1,0)))</f>
        <v>0</v>
      </c>
      <c r="H78" s="114">
        <v>0</v>
      </c>
      <c r="I78" s="35">
        <v>0</v>
      </c>
      <c r="J78" s="124">
        <v>0</v>
      </c>
      <c r="K78" s="36">
        <v>0</v>
      </c>
      <c r="L78" s="133">
        <f>J78+H78</f>
        <v>0</v>
      </c>
      <c r="M78" s="41">
        <f>IF(ISBLANK(L78),"  ",IF(L84&gt;0,L78/L84,IF(L78&gt;0,1,0)))</f>
        <v>0</v>
      </c>
    </row>
    <row r="79" spans="1:13" ht="15" customHeight="1" x14ac:dyDescent="0.25">
      <c r="A79" s="56" t="s">
        <v>64</v>
      </c>
      <c r="B79" s="116"/>
      <c r="C79" s="109" t="s">
        <v>4</v>
      </c>
      <c r="D79" s="124"/>
      <c r="E79" s="43" t="s">
        <v>10</v>
      </c>
      <c r="F79" s="133"/>
      <c r="G79" s="50" t="s">
        <v>4</v>
      </c>
      <c r="H79" s="116"/>
      <c r="I79" s="42" t="s">
        <v>4</v>
      </c>
      <c r="J79" s="124"/>
      <c r="K79" s="43" t="s">
        <v>4</v>
      </c>
      <c r="L79" s="133"/>
      <c r="M79" s="50" t="s">
        <v>4</v>
      </c>
    </row>
    <row r="80" spans="1:13" ht="15" customHeight="1" x14ac:dyDescent="0.2">
      <c r="A80" s="7" t="s">
        <v>65</v>
      </c>
      <c r="B80" s="142">
        <v>0</v>
      </c>
      <c r="C80" s="35">
        <v>0</v>
      </c>
      <c r="D80" s="127">
        <v>32401255</v>
      </c>
      <c r="E80" s="36">
        <v>1</v>
      </c>
      <c r="F80" s="132">
        <f>D80+B80</f>
        <v>32401255</v>
      </c>
      <c r="G80" s="37">
        <f>IF(ISBLANK(F80),"  ",IF(F84&gt;0,F80/F84,IF(F80&gt;0,1,0)))</f>
        <v>6.4087593539612381E-2</v>
      </c>
      <c r="H80" s="142">
        <v>0</v>
      </c>
      <c r="I80" s="35">
        <v>0</v>
      </c>
      <c r="J80" s="127">
        <v>33000000</v>
      </c>
      <c r="K80" s="36">
        <v>1</v>
      </c>
      <c r="L80" s="132">
        <f>J80+H80</f>
        <v>33000000</v>
      </c>
      <c r="M80" s="37">
        <f>IF(ISBLANK(L80),"  ",IF(L84&gt;0,L80/L84,IF(L80&gt;0,1,0)))</f>
        <v>6.6642705315628367E-2</v>
      </c>
    </row>
    <row r="81" spans="1:13" ht="15" customHeight="1" x14ac:dyDescent="0.2">
      <c r="A81" s="25" t="s">
        <v>66</v>
      </c>
      <c r="B81" s="114">
        <v>0</v>
      </c>
      <c r="C81" s="35">
        <v>0</v>
      </c>
      <c r="D81" s="124">
        <v>45318054</v>
      </c>
      <c r="E81" s="36">
        <v>1</v>
      </c>
      <c r="F81" s="133">
        <f>D81+B81</f>
        <v>45318054</v>
      </c>
      <c r="G81" s="41">
        <f>IF(ISBLANK(F81),"  ",IF(F84&gt;0,F81/F84,IF(F81&gt;0,1,0)))</f>
        <v>8.9636189238910799E-2</v>
      </c>
      <c r="H81" s="114">
        <v>0</v>
      </c>
      <c r="I81" s="35">
        <v>0</v>
      </c>
      <c r="J81" s="124">
        <v>45747474</v>
      </c>
      <c r="K81" s="36">
        <v>1</v>
      </c>
      <c r="L81" s="133">
        <f>J81+H81</f>
        <v>45747474</v>
      </c>
      <c r="M81" s="41">
        <f>IF(ISBLANK(L81),"  ",IF(L84&gt;0,L81/L84,IF(L81&gt;0,1,0)))</f>
        <v>9.2385922082314248E-2</v>
      </c>
    </row>
    <row r="82" spans="1:13" s="55" customFormat="1" ht="15" customHeight="1" x14ac:dyDescent="0.25">
      <c r="A82" s="56" t="s">
        <v>67</v>
      </c>
      <c r="B82" s="120">
        <v>0</v>
      </c>
      <c r="C82" s="111">
        <v>0</v>
      </c>
      <c r="D82" s="129">
        <v>77719309</v>
      </c>
      <c r="E82" s="52">
        <v>1</v>
      </c>
      <c r="F82" s="134">
        <f>F81+F80+F79+F78+F77</f>
        <v>77719309</v>
      </c>
      <c r="G82" s="53">
        <f>IF(ISBLANK(F82),"  ",IF(F84&gt;0,F82/F84,IF(F82&gt;0,1,0)))</f>
        <v>0.15372378277852317</v>
      </c>
      <c r="H82" s="120">
        <v>0</v>
      </c>
      <c r="I82" s="111">
        <v>0</v>
      </c>
      <c r="J82" s="129">
        <v>78747474</v>
      </c>
      <c r="K82" s="52">
        <v>1</v>
      </c>
      <c r="L82" s="134">
        <f>L81+L80+L79+L78+L77</f>
        <v>78747474</v>
      </c>
      <c r="M82" s="53">
        <f>IF(ISBLANK(L82),"  ",IF(L84&gt;0,L82/L84,IF(L82&gt;0,1,0)))</f>
        <v>0.15902862739794263</v>
      </c>
    </row>
    <row r="83" spans="1:13" s="55" customFormat="1" ht="15" customHeight="1" x14ac:dyDescent="0.25">
      <c r="A83" s="56" t="s">
        <v>68</v>
      </c>
      <c r="B83" s="120">
        <v>0</v>
      </c>
      <c r="C83" s="111">
        <v>0</v>
      </c>
      <c r="D83" s="129">
        <v>0</v>
      </c>
      <c r="E83" s="52">
        <v>0</v>
      </c>
      <c r="F83" s="141">
        <f>D83+B83</f>
        <v>0</v>
      </c>
      <c r="G83" s="53">
        <f>IF(ISBLANK(F83),"  ",IF(F84&gt;0,F83/F84,IF(F83&gt;0,1,0)))</f>
        <v>0</v>
      </c>
      <c r="H83" s="120">
        <v>0</v>
      </c>
      <c r="I83" s="111">
        <v>0</v>
      </c>
      <c r="J83" s="129">
        <v>0</v>
      </c>
      <c r="K83" s="52">
        <v>0</v>
      </c>
      <c r="L83" s="141">
        <f>J83+H83</f>
        <v>0</v>
      </c>
      <c r="M83" s="53">
        <f>IF(ISBLANK(L83),"  ",IF(L84&gt;0,L83/L84,IF(L83&gt;0,1,0)))</f>
        <v>0</v>
      </c>
    </row>
    <row r="84" spans="1:13" s="55" customFormat="1" ht="15" customHeight="1" thickBot="1" x14ac:dyDescent="0.3">
      <c r="A84" s="67" t="s">
        <v>69</v>
      </c>
      <c r="B84" s="121">
        <v>232381208</v>
      </c>
      <c r="C84" s="69">
        <v>0.45963504822724055</v>
      </c>
      <c r="D84" s="121">
        <v>273196443</v>
      </c>
      <c r="E84" s="69">
        <v>0.54036495177275945</v>
      </c>
      <c r="F84" s="121">
        <f>F82+F75+F54+F47+F55+F83</f>
        <v>505577651</v>
      </c>
      <c r="G84" s="70">
        <f>IF(ISBLANK(F84),"  ",IF(F84&gt;0,F84/F84,IF(F84&gt;0,1,0)))</f>
        <v>1</v>
      </c>
      <c r="H84" s="121">
        <v>215540232</v>
      </c>
      <c r="I84" s="69">
        <v>0.43483923434427668</v>
      </c>
      <c r="J84" s="121">
        <v>280137745</v>
      </c>
      <c r="K84" s="69">
        <v>0.56516076565572326</v>
      </c>
      <c r="L84" s="121">
        <f>L82+L75+L54+L47+L55+L83</f>
        <v>495177977</v>
      </c>
      <c r="M84" s="70">
        <f>IF(ISBLANK(L84),"  ",IF(L84&gt;0,L84/L84,IF(L84&gt;0,1,0)))</f>
        <v>1</v>
      </c>
    </row>
    <row r="85" spans="1:13" ht="15" thickTop="1" x14ac:dyDescent="0.2"/>
    <row r="86" spans="1:13" ht="16.5" customHeight="1" x14ac:dyDescent="0.2">
      <c r="A86" s="2" t="s">
        <v>4</v>
      </c>
    </row>
    <row r="87" spans="1:13" x14ac:dyDescent="0.2">
      <c r="A87" s="2" t="s">
        <v>70</v>
      </c>
    </row>
  </sheetData>
  <hyperlinks>
    <hyperlink ref="O2" location="Home!A1" tooltip="Home" display="Home" xr:uid="{00000000-0004-0000-13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O87"/>
  <sheetViews>
    <sheetView zoomScale="75" zoomScaleNormal="75" workbookViewId="0">
      <pane xSplit="1" ySplit="10" topLeftCell="B11" activePane="bottomRight" state="frozen"/>
      <selection activeCell="G37" sqref="G37"/>
      <selection pane="topRight" activeCell="G37" sqref="G37"/>
      <selection pane="bottomLeft" activeCell="G37" sqref="G37"/>
      <selection pane="bottomRight" activeCell="G37" sqref="G37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tr">
        <f>[3]Revenue!B2</f>
        <v>University of Louisiana at Monroe (ULM)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190</v>
      </c>
      <c r="C6" s="11"/>
      <c r="D6" s="12"/>
      <c r="E6" s="11"/>
      <c r="F6" s="12"/>
      <c r="G6" s="13"/>
      <c r="H6" s="10" t="s">
        <v>191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v>34151019</v>
      </c>
      <c r="C13" s="35">
        <v>1</v>
      </c>
      <c r="D13" s="122">
        <v>0</v>
      </c>
      <c r="E13" s="36">
        <v>0</v>
      </c>
      <c r="F13" s="130">
        <f>D13+B13</f>
        <v>34151019</v>
      </c>
      <c r="G13" s="37">
        <f>IF(ISBLANK(F13),"  ",IF(F84&gt;0,F13/F84,IF(F13&gt;0,1,0)))</f>
        <v>0.20219859873624851</v>
      </c>
      <c r="H13" s="112">
        <v>32419829</v>
      </c>
      <c r="I13" s="35">
        <v>1</v>
      </c>
      <c r="J13" s="122">
        <v>0</v>
      </c>
      <c r="K13" s="36">
        <v>0</v>
      </c>
      <c r="L13" s="130">
        <f t="shared" ref="L13:L34" si="0">J13+H13</f>
        <v>32419829</v>
      </c>
      <c r="M13" s="38">
        <f>IF(ISBLANK(L13),"  ",IF(L84&gt;0,L13/L84,IF(L13&gt;0,1,0)))</f>
        <v>0.18779931288839133</v>
      </c>
    </row>
    <row r="14" spans="1:15" ht="15" customHeight="1" x14ac:dyDescent="0.2">
      <c r="A14" s="7" t="s">
        <v>13</v>
      </c>
      <c r="B14" s="142">
        <v>0</v>
      </c>
      <c r="C14" s="35">
        <v>0</v>
      </c>
      <c r="D14" s="127">
        <v>0</v>
      </c>
      <c r="E14" s="36">
        <v>0</v>
      </c>
      <c r="F14" s="131">
        <f>D14+B14</f>
        <v>0</v>
      </c>
      <c r="G14" s="41">
        <f>IF(ISBLANK(F14),"  ",IF(F84&gt;0,F14/F84,IF(F14&gt;0,1,0)))</f>
        <v>0</v>
      </c>
      <c r="H14" s="142">
        <v>0</v>
      </c>
      <c r="I14" s="35">
        <v>0</v>
      </c>
      <c r="J14" s="127">
        <v>0</v>
      </c>
      <c r="K14" s="36">
        <v>0</v>
      </c>
      <c r="L14" s="131">
        <f t="shared" si="0"/>
        <v>0</v>
      </c>
      <c r="M14" s="41">
        <f>IF(ISBLANK(L14),"  ",IF(L84&gt;0,L14/L84,IF(L14&gt;0,1,0)))</f>
        <v>0</v>
      </c>
    </row>
    <row r="15" spans="1:15" ht="15" customHeight="1" x14ac:dyDescent="0.2">
      <c r="A15" s="169" t="s">
        <v>14</v>
      </c>
      <c r="B15" s="116">
        <v>1863961</v>
      </c>
      <c r="C15" s="109">
        <v>1</v>
      </c>
      <c r="D15" s="124">
        <v>0</v>
      </c>
      <c r="E15" s="43">
        <v>0</v>
      </c>
      <c r="F15" s="132">
        <f>D15+B15</f>
        <v>1863961</v>
      </c>
      <c r="G15" s="44">
        <f>IF(ISBLANK(F15),"  ",IF(F84&gt;0,F15/F84,IF(F15&gt;0,1,0)))</f>
        <v>1.1035989945102853E-2</v>
      </c>
      <c r="H15" s="116">
        <v>5824967</v>
      </c>
      <c r="I15" s="42">
        <v>1</v>
      </c>
      <c r="J15" s="124">
        <v>0</v>
      </c>
      <c r="K15" s="43">
        <v>0</v>
      </c>
      <c r="L15" s="132">
        <f t="shared" si="0"/>
        <v>5824967</v>
      </c>
      <c r="M15" s="44">
        <f>IF(ISBLANK(L15),"  ",IF(L84&gt;0,L15/L84,IF(L15&gt;0,1,0)))</f>
        <v>3.3742460523081538E-2</v>
      </c>
    </row>
    <row r="16" spans="1:15" ht="15" customHeight="1" x14ac:dyDescent="0.2">
      <c r="A16" s="170" t="s">
        <v>15</v>
      </c>
      <c r="B16" s="142">
        <v>0</v>
      </c>
      <c r="C16" s="35">
        <v>0</v>
      </c>
      <c r="D16" s="127">
        <v>0</v>
      </c>
      <c r="E16" s="36">
        <v>0</v>
      </c>
      <c r="F16" s="132">
        <f t="shared" ref="F16:F46" si="1">D16+B16</f>
        <v>0</v>
      </c>
      <c r="G16" s="37">
        <f>IF(ISBLANK(F16),"  ",IF(F84&gt;0,F16/F84,IF(F16&gt;0,1,0)))</f>
        <v>0</v>
      </c>
      <c r="H16" s="142">
        <v>0</v>
      </c>
      <c r="I16" s="35">
        <v>0</v>
      </c>
      <c r="J16" s="127">
        <v>0</v>
      </c>
      <c r="K16" s="36">
        <v>0</v>
      </c>
      <c r="L16" s="132">
        <f t="shared" si="0"/>
        <v>0</v>
      </c>
      <c r="M16" s="37">
        <f>IF(ISBLANK(L16),"  ",IF(L84&gt;0,L16/L84,IF(L16&gt;0,1,0)))</f>
        <v>0</v>
      </c>
    </row>
    <row r="17" spans="1:13" ht="15" customHeight="1" x14ac:dyDescent="0.2">
      <c r="A17" s="171" t="s">
        <v>16</v>
      </c>
      <c r="B17" s="114">
        <v>1863961</v>
      </c>
      <c r="C17" s="35">
        <v>1</v>
      </c>
      <c r="D17" s="124">
        <v>0</v>
      </c>
      <c r="E17" s="36">
        <v>0</v>
      </c>
      <c r="F17" s="133">
        <f t="shared" si="1"/>
        <v>1863961</v>
      </c>
      <c r="G17" s="41">
        <f>IF(ISBLANK(F17),"  ",IF(F84&gt;0,F17/F84,IF(F17&gt;0,1,0)))</f>
        <v>1.1035989945102853E-2</v>
      </c>
      <c r="H17" s="114">
        <v>1824967</v>
      </c>
      <c r="I17" s="35">
        <v>1</v>
      </c>
      <c r="J17" s="124">
        <v>0</v>
      </c>
      <c r="K17" s="36">
        <v>0</v>
      </c>
      <c r="L17" s="133">
        <f t="shared" si="0"/>
        <v>1824967</v>
      </c>
      <c r="M17" s="41">
        <f>IF(ISBLANK(L17),"  ",IF(L84&gt;0,L17/L84,IF(L17&gt;0,1,0)))</f>
        <v>1.0571540912322173E-2</v>
      </c>
    </row>
    <row r="18" spans="1:13" ht="15" customHeight="1" x14ac:dyDescent="0.2">
      <c r="A18" s="171" t="s">
        <v>17</v>
      </c>
      <c r="B18" s="114">
        <v>0</v>
      </c>
      <c r="C18" s="35">
        <v>0</v>
      </c>
      <c r="D18" s="124">
        <v>0</v>
      </c>
      <c r="E18" s="36">
        <v>0</v>
      </c>
      <c r="F18" s="133">
        <f t="shared" si="1"/>
        <v>0</v>
      </c>
      <c r="G18" s="41">
        <f>IF(ISBLANK(F18),"  ",IF(F84&gt;0,F18/F84,IF(F18&gt;0,1,0)))</f>
        <v>0</v>
      </c>
      <c r="H18" s="114">
        <v>0</v>
      </c>
      <c r="I18" s="35">
        <v>0</v>
      </c>
      <c r="J18" s="124">
        <v>0</v>
      </c>
      <c r="K18" s="36">
        <v>0</v>
      </c>
      <c r="L18" s="133">
        <f t="shared" si="0"/>
        <v>0</v>
      </c>
      <c r="M18" s="41">
        <f>IF(ISBLANK(L18),"  ",IF(L84&gt;0,L18/L84,IF(L18&gt;0,1,0)))</f>
        <v>0</v>
      </c>
    </row>
    <row r="19" spans="1:13" ht="15" customHeight="1" x14ac:dyDescent="0.2">
      <c r="A19" s="171" t="s">
        <v>18</v>
      </c>
      <c r="B19" s="114">
        <v>0</v>
      </c>
      <c r="C19" s="35">
        <v>0</v>
      </c>
      <c r="D19" s="124">
        <v>0</v>
      </c>
      <c r="E19" s="36">
        <v>0</v>
      </c>
      <c r="F19" s="133">
        <f t="shared" si="1"/>
        <v>0</v>
      </c>
      <c r="G19" s="41">
        <f>IF(ISBLANK(F19),"  ",IF(F84&gt;0,F19/F84,IF(F19&gt;0,1,0)))</f>
        <v>0</v>
      </c>
      <c r="H19" s="114">
        <v>0</v>
      </c>
      <c r="I19" s="35">
        <v>0</v>
      </c>
      <c r="J19" s="124">
        <v>0</v>
      </c>
      <c r="K19" s="36">
        <v>0</v>
      </c>
      <c r="L19" s="133">
        <f t="shared" si="0"/>
        <v>0</v>
      </c>
      <c r="M19" s="41">
        <f>IF(ISBLANK(L19),"  ",IF(L84&gt;0,L19/L84,IF(L19&gt;0,1,0)))</f>
        <v>0</v>
      </c>
    </row>
    <row r="20" spans="1:13" ht="15" customHeight="1" x14ac:dyDescent="0.2">
      <c r="A20" s="171" t="s">
        <v>19</v>
      </c>
      <c r="B20" s="114">
        <v>0</v>
      </c>
      <c r="C20" s="35">
        <v>0</v>
      </c>
      <c r="D20" s="124">
        <v>0</v>
      </c>
      <c r="E20" s="36">
        <v>0</v>
      </c>
      <c r="F20" s="133">
        <f>D20+B20</f>
        <v>0</v>
      </c>
      <c r="G20" s="41">
        <f>IF(ISBLANK(F20),"  ",IF(F84&gt;0,F20/F84,IF(F20&gt;0,1,0)))</f>
        <v>0</v>
      </c>
      <c r="H20" s="114">
        <v>0</v>
      </c>
      <c r="I20" s="35">
        <v>0</v>
      </c>
      <c r="J20" s="124">
        <v>0</v>
      </c>
      <c r="K20" s="36">
        <v>0</v>
      </c>
      <c r="L20" s="133">
        <f t="shared" si="0"/>
        <v>0</v>
      </c>
      <c r="M20" s="41">
        <f>IF(ISBLANK(L20),"  ",IF(L84&gt;0,L20/L84,IF(L20&gt;0,1,0)))</f>
        <v>0</v>
      </c>
    </row>
    <row r="21" spans="1:13" ht="15" customHeight="1" x14ac:dyDescent="0.2">
      <c r="A21" s="171" t="s">
        <v>20</v>
      </c>
      <c r="B21" s="114">
        <v>0</v>
      </c>
      <c r="C21" s="35">
        <v>0</v>
      </c>
      <c r="D21" s="124">
        <v>0</v>
      </c>
      <c r="E21" s="36">
        <v>0</v>
      </c>
      <c r="F21" s="133">
        <f t="shared" si="1"/>
        <v>0</v>
      </c>
      <c r="G21" s="41">
        <f>IF(ISBLANK(F21),"  ",IF(F84&gt;0,F21/F84,IF(F21&gt;0,1,0)))</f>
        <v>0</v>
      </c>
      <c r="H21" s="114">
        <v>0</v>
      </c>
      <c r="I21" s="35">
        <v>0</v>
      </c>
      <c r="J21" s="124">
        <v>0</v>
      </c>
      <c r="K21" s="36">
        <v>0</v>
      </c>
      <c r="L21" s="133">
        <f t="shared" si="0"/>
        <v>0</v>
      </c>
      <c r="M21" s="41">
        <f>IF(ISBLANK(L21),"  ",IF(L84&gt;0,L21/L84,IF(L21&gt;0,1,0)))</f>
        <v>0</v>
      </c>
    </row>
    <row r="22" spans="1:13" ht="15" customHeight="1" x14ac:dyDescent="0.2">
      <c r="A22" s="171" t="s">
        <v>21</v>
      </c>
      <c r="B22" s="114">
        <v>0</v>
      </c>
      <c r="C22" s="35">
        <v>0</v>
      </c>
      <c r="D22" s="124">
        <v>0</v>
      </c>
      <c r="E22" s="36">
        <v>0</v>
      </c>
      <c r="F22" s="133">
        <f t="shared" si="1"/>
        <v>0</v>
      </c>
      <c r="G22" s="41">
        <f>IF(ISBLANK(F22),"  ",IF(F84&gt;0,F22/F84,IF(F22&gt;0,1,0)))</f>
        <v>0</v>
      </c>
      <c r="H22" s="114">
        <v>0</v>
      </c>
      <c r="I22" s="35">
        <v>0</v>
      </c>
      <c r="J22" s="124">
        <v>0</v>
      </c>
      <c r="K22" s="36">
        <v>0</v>
      </c>
      <c r="L22" s="133">
        <f t="shared" si="0"/>
        <v>0</v>
      </c>
      <c r="M22" s="41">
        <f>IF(ISBLANK(L22),"  ",IF(L84&gt;0,L22/L84,IF(L22&gt;0,1,0)))</f>
        <v>0</v>
      </c>
    </row>
    <row r="23" spans="1:13" ht="15" customHeight="1" x14ac:dyDescent="0.2">
      <c r="A23" s="171" t="s">
        <v>22</v>
      </c>
      <c r="B23" s="114">
        <v>0</v>
      </c>
      <c r="C23" s="35">
        <v>0</v>
      </c>
      <c r="D23" s="124">
        <v>0</v>
      </c>
      <c r="E23" s="36">
        <v>0</v>
      </c>
      <c r="F23" s="133">
        <f t="shared" si="1"/>
        <v>0</v>
      </c>
      <c r="G23" s="41">
        <f>IF(ISBLANK(F23),"  ",IF(F84&gt;0,F23/F84,IF(F23&gt;0,1,0)))</f>
        <v>0</v>
      </c>
      <c r="H23" s="114">
        <v>0</v>
      </c>
      <c r="I23" s="35">
        <v>0</v>
      </c>
      <c r="J23" s="124">
        <v>0</v>
      </c>
      <c r="K23" s="36">
        <v>0</v>
      </c>
      <c r="L23" s="133">
        <f t="shared" si="0"/>
        <v>0</v>
      </c>
      <c r="M23" s="41">
        <f>IF(ISBLANK(L23),"  ",IF(L84&gt;0,L23/L84,IF(L23&gt;0,1,0)))</f>
        <v>0</v>
      </c>
    </row>
    <row r="24" spans="1:13" ht="15" customHeight="1" x14ac:dyDescent="0.2">
      <c r="A24" s="171" t="s">
        <v>23</v>
      </c>
      <c r="B24" s="114">
        <v>0</v>
      </c>
      <c r="C24" s="35">
        <v>0</v>
      </c>
      <c r="D24" s="124">
        <v>0</v>
      </c>
      <c r="E24" s="36">
        <v>0</v>
      </c>
      <c r="F24" s="133">
        <f t="shared" si="1"/>
        <v>0</v>
      </c>
      <c r="G24" s="41">
        <f>IF(ISBLANK(F24),"  ",IF(F84&gt;0,F24/F84,IF(F24&gt;0,1,0)))</f>
        <v>0</v>
      </c>
      <c r="H24" s="114">
        <v>0</v>
      </c>
      <c r="I24" s="35">
        <v>0</v>
      </c>
      <c r="J24" s="124">
        <v>0</v>
      </c>
      <c r="K24" s="36">
        <v>0</v>
      </c>
      <c r="L24" s="133">
        <f t="shared" si="0"/>
        <v>0</v>
      </c>
      <c r="M24" s="41">
        <f>IF(ISBLANK(L24),"  ",IF(L84&gt;0,L24/L84,IF(L24&gt;0,1,0)))</f>
        <v>0</v>
      </c>
    </row>
    <row r="25" spans="1:13" ht="15" customHeight="1" x14ac:dyDescent="0.2">
      <c r="A25" s="171" t="s">
        <v>24</v>
      </c>
      <c r="B25" s="114">
        <v>0</v>
      </c>
      <c r="C25" s="35">
        <v>0</v>
      </c>
      <c r="D25" s="124">
        <v>0</v>
      </c>
      <c r="E25" s="36">
        <v>0</v>
      </c>
      <c r="F25" s="133">
        <f t="shared" si="1"/>
        <v>0</v>
      </c>
      <c r="G25" s="41">
        <f>IF(ISBLANK(F25),"  ",IF(F84&gt;0,F25/F84,IF(F25&gt;0,1,0)))</f>
        <v>0</v>
      </c>
      <c r="H25" s="114">
        <v>0</v>
      </c>
      <c r="I25" s="35">
        <v>0</v>
      </c>
      <c r="J25" s="124">
        <v>0</v>
      </c>
      <c r="K25" s="36">
        <v>0</v>
      </c>
      <c r="L25" s="133">
        <f t="shared" si="0"/>
        <v>0</v>
      </c>
      <c r="M25" s="41">
        <f>IF(ISBLANK(L25),"  ",IF(L84&gt;0,L25/L84,IF(L25&gt;0,1,0)))</f>
        <v>0</v>
      </c>
    </row>
    <row r="26" spans="1:13" ht="15" customHeight="1" x14ac:dyDescent="0.2">
      <c r="A26" s="171" t="s">
        <v>25</v>
      </c>
      <c r="B26" s="114">
        <v>0</v>
      </c>
      <c r="C26" s="35">
        <v>0</v>
      </c>
      <c r="D26" s="124">
        <v>0</v>
      </c>
      <c r="E26" s="36">
        <v>0</v>
      </c>
      <c r="F26" s="133">
        <f t="shared" si="1"/>
        <v>0</v>
      </c>
      <c r="G26" s="41">
        <f>IF(ISBLANK(F26),"  ",IF(F84&gt;0,F26/F84,IF(F26&gt;0,1,0)))</f>
        <v>0</v>
      </c>
      <c r="H26" s="114">
        <v>0</v>
      </c>
      <c r="I26" s="35">
        <v>0</v>
      </c>
      <c r="J26" s="124">
        <v>0</v>
      </c>
      <c r="K26" s="36">
        <v>0</v>
      </c>
      <c r="L26" s="133">
        <f t="shared" si="0"/>
        <v>0</v>
      </c>
      <c r="M26" s="41">
        <f>IF(ISBLANK(L26),"  ",IF(L84&gt;0,L26/L84,IF(L26&gt;0,1,0)))</f>
        <v>0</v>
      </c>
    </row>
    <row r="27" spans="1:13" ht="15" customHeight="1" x14ac:dyDescent="0.2">
      <c r="A27" s="171" t="s">
        <v>26</v>
      </c>
      <c r="B27" s="114">
        <v>0</v>
      </c>
      <c r="C27" s="35">
        <v>0</v>
      </c>
      <c r="D27" s="124">
        <v>0</v>
      </c>
      <c r="E27" s="36">
        <v>0</v>
      </c>
      <c r="F27" s="133">
        <f t="shared" si="1"/>
        <v>0</v>
      </c>
      <c r="G27" s="41">
        <f>IF(ISBLANK(F27),"  ",IF(F84&gt;0,F27/F84,IF(F27&gt;0,1,0)))</f>
        <v>0</v>
      </c>
      <c r="H27" s="114">
        <v>0</v>
      </c>
      <c r="I27" s="35">
        <v>0</v>
      </c>
      <c r="J27" s="124">
        <v>0</v>
      </c>
      <c r="K27" s="36">
        <v>0</v>
      </c>
      <c r="L27" s="133">
        <f t="shared" si="0"/>
        <v>0</v>
      </c>
      <c r="M27" s="41">
        <f>IF(ISBLANK(L27),"  ",IF(L84&gt;0,L27/L84,IF(L27&gt;0,1,0)))</f>
        <v>0</v>
      </c>
    </row>
    <row r="28" spans="1:13" ht="15" customHeight="1" x14ac:dyDescent="0.2">
      <c r="A28" s="172" t="s">
        <v>27</v>
      </c>
      <c r="B28" s="114">
        <v>0</v>
      </c>
      <c r="C28" s="35">
        <v>0</v>
      </c>
      <c r="D28" s="124">
        <v>0</v>
      </c>
      <c r="E28" s="36">
        <v>0</v>
      </c>
      <c r="F28" s="133">
        <f t="shared" si="1"/>
        <v>0</v>
      </c>
      <c r="G28" s="41">
        <f>IF(ISBLANK(F28),"  ",IF(F84&gt;0,F28/F84,IF(F28&gt;0,1,0)))</f>
        <v>0</v>
      </c>
      <c r="H28" s="114">
        <v>0</v>
      </c>
      <c r="I28" s="35">
        <v>0</v>
      </c>
      <c r="J28" s="124">
        <v>0</v>
      </c>
      <c r="K28" s="36">
        <v>0</v>
      </c>
      <c r="L28" s="133">
        <f t="shared" si="0"/>
        <v>0</v>
      </c>
      <c r="M28" s="41">
        <f>IF(ISBLANK(L28),"  ",IF(L84&gt;0,L28/L84,IF(L28&gt;0,1,0)))</f>
        <v>0</v>
      </c>
    </row>
    <row r="29" spans="1:13" ht="15" customHeight="1" x14ac:dyDescent="0.2">
      <c r="A29" s="172" t="s">
        <v>28</v>
      </c>
      <c r="B29" s="114">
        <v>0</v>
      </c>
      <c r="C29" s="35">
        <v>0</v>
      </c>
      <c r="D29" s="124">
        <v>0</v>
      </c>
      <c r="E29" s="36">
        <v>0</v>
      </c>
      <c r="F29" s="133">
        <f t="shared" si="1"/>
        <v>0</v>
      </c>
      <c r="G29" s="41">
        <f>IF(ISBLANK(F29),"  ",IF(F84&gt;0,F29/F84,IF(F29&gt;0,1,0)))</f>
        <v>0</v>
      </c>
      <c r="H29" s="114">
        <v>0</v>
      </c>
      <c r="I29" s="35">
        <v>0</v>
      </c>
      <c r="J29" s="124">
        <v>0</v>
      </c>
      <c r="K29" s="36">
        <v>0</v>
      </c>
      <c r="L29" s="133">
        <f t="shared" si="0"/>
        <v>0</v>
      </c>
      <c r="M29" s="41">
        <f>IF(ISBLANK(L29),"  ",IF(L84&gt;0,L29/L84,IF(L29&gt;0,1,0)))</f>
        <v>0</v>
      </c>
    </row>
    <row r="30" spans="1:13" ht="15" customHeight="1" x14ac:dyDescent="0.2">
      <c r="A30" s="172" t="s">
        <v>71</v>
      </c>
      <c r="B30" s="114">
        <v>0</v>
      </c>
      <c r="C30" s="35">
        <v>0</v>
      </c>
      <c r="D30" s="124">
        <v>0</v>
      </c>
      <c r="E30" s="36">
        <v>0</v>
      </c>
      <c r="F30" s="133">
        <f t="shared" si="1"/>
        <v>0</v>
      </c>
      <c r="G30" s="41">
        <f>IF(ISBLANK(F30),"  ",IF(F84&gt;0,F30/F84,IF(F30&gt;0,1,0)))</f>
        <v>0</v>
      </c>
      <c r="H30" s="114">
        <v>0</v>
      </c>
      <c r="I30" s="35">
        <v>0</v>
      </c>
      <c r="J30" s="124">
        <v>0</v>
      </c>
      <c r="K30" s="36">
        <v>0</v>
      </c>
      <c r="L30" s="133">
        <f t="shared" si="0"/>
        <v>0</v>
      </c>
      <c r="M30" s="41">
        <f>IF(ISBLANK(L30),"  ",IF(L84&gt;0,L30/L84,IF(L30&gt;0,1,0)))</f>
        <v>0</v>
      </c>
    </row>
    <row r="31" spans="1:13" ht="15" customHeight="1" x14ac:dyDescent="0.2">
      <c r="A31" s="172" t="s">
        <v>182</v>
      </c>
      <c r="B31" s="114">
        <v>0</v>
      </c>
      <c r="C31" s="35">
        <v>0</v>
      </c>
      <c r="D31" s="124">
        <v>0</v>
      </c>
      <c r="E31" s="36">
        <v>0</v>
      </c>
      <c r="F31" s="133">
        <f t="shared" si="1"/>
        <v>0</v>
      </c>
      <c r="G31" s="41">
        <f>IF(ISBLANK(F31),"  ",IF(F84&gt;0,F31/F84,IF(F31&gt;0,1,0)))</f>
        <v>0</v>
      </c>
      <c r="H31" s="114">
        <v>0</v>
      </c>
      <c r="I31" s="35">
        <v>0</v>
      </c>
      <c r="J31" s="124">
        <v>0</v>
      </c>
      <c r="K31" s="36">
        <v>0</v>
      </c>
      <c r="L31" s="133">
        <f t="shared" si="0"/>
        <v>0</v>
      </c>
      <c r="M31" s="41">
        <f>IF(ISBLANK(L31),"  ",IF(L84&gt;0,L31/L84,IF(L31&gt;0,1,0)))</f>
        <v>0</v>
      </c>
    </row>
    <row r="32" spans="1:13" ht="15" customHeight="1" x14ac:dyDescent="0.2">
      <c r="A32" s="173" t="s">
        <v>183</v>
      </c>
      <c r="B32" s="114">
        <v>0</v>
      </c>
      <c r="C32" s="35">
        <v>0</v>
      </c>
      <c r="D32" s="124">
        <v>0</v>
      </c>
      <c r="E32" s="36">
        <v>0</v>
      </c>
      <c r="F32" s="133">
        <f t="shared" si="1"/>
        <v>0</v>
      </c>
      <c r="G32" s="41">
        <f>IF(ISBLANK(F32),"  ",IF(F84&gt;0,F32/F84,IF(F32&gt;0,1,0)))</f>
        <v>0</v>
      </c>
      <c r="H32" s="114">
        <v>0</v>
      </c>
      <c r="I32" s="35">
        <v>0</v>
      </c>
      <c r="J32" s="124">
        <v>0</v>
      </c>
      <c r="K32" s="36">
        <v>0</v>
      </c>
      <c r="L32" s="133">
        <f t="shared" si="0"/>
        <v>0</v>
      </c>
      <c r="M32" s="41">
        <f>IF(ISBLANK(L32),"  ",IF(L84&gt;0,L32/L84,IF(L32&gt;0,1,0)))</f>
        <v>0</v>
      </c>
    </row>
    <row r="33" spans="1:13" ht="15" customHeight="1" x14ac:dyDescent="0.2">
      <c r="A33" s="172" t="s">
        <v>175</v>
      </c>
      <c r="B33" s="114">
        <v>0</v>
      </c>
      <c r="C33" s="35">
        <v>0</v>
      </c>
      <c r="D33" s="124">
        <v>0</v>
      </c>
      <c r="E33" s="36">
        <v>0</v>
      </c>
      <c r="F33" s="133">
        <f t="shared" si="1"/>
        <v>0</v>
      </c>
      <c r="G33" s="41">
        <f>IF(ISBLANK(F33),"  ",IF(F84&gt;0,F33/F84,IF(F33&gt;0,1,0)))</f>
        <v>0</v>
      </c>
      <c r="H33" s="114">
        <v>0</v>
      </c>
      <c r="I33" s="35">
        <v>0</v>
      </c>
      <c r="J33" s="124">
        <v>0</v>
      </c>
      <c r="K33" s="36">
        <v>0</v>
      </c>
      <c r="L33" s="133">
        <f t="shared" si="0"/>
        <v>0</v>
      </c>
      <c r="M33" s="41">
        <f>IF(ISBLANK(L33),"  ",IF(L84&gt;0,L33/L84,IF(L33&gt;0,1,0)))</f>
        <v>0</v>
      </c>
    </row>
    <row r="34" spans="1:13" ht="15" customHeight="1" x14ac:dyDescent="0.2">
      <c r="A34" s="171" t="s">
        <v>184</v>
      </c>
      <c r="B34" s="114">
        <v>0</v>
      </c>
      <c r="C34" s="35">
        <v>0</v>
      </c>
      <c r="D34" s="124">
        <v>0</v>
      </c>
      <c r="E34" s="36">
        <v>0</v>
      </c>
      <c r="F34" s="133">
        <f t="shared" si="1"/>
        <v>0</v>
      </c>
      <c r="G34" s="41">
        <f>IF(ISBLANK(F34),"  ",IF(F84&gt;0,F34/F84,IF(F34&gt;0,1,0)))</f>
        <v>0</v>
      </c>
      <c r="H34" s="114">
        <v>0</v>
      </c>
      <c r="I34" s="35">
        <v>0</v>
      </c>
      <c r="J34" s="124">
        <v>0</v>
      </c>
      <c r="K34" s="36">
        <v>0</v>
      </c>
      <c r="L34" s="133">
        <f t="shared" si="0"/>
        <v>0</v>
      </c>
      <c r="M34" s="41">
        <f>IF(ISBLANK(L34),"  ",IF(L84&gt;0,L34/L84,IF(L34&gt;0,1,0)))</f>
        <v>0</v>
      </c>
    </row>
    <row r="35" spans="1:13" ht="15" customHeight="1" x14ac:dyDescent="0.2">
      <c r="A35" s="171" t="s">
        <v>185</v>
      </c>
      <c r="B35" s="114">
        <v>0</v>
      </c>
      <c r="C35" s="35">
        <v>0</v>
      </c>
      <c r="D35" s="124">
        <v>0</v>
      </c>
      <c r="E35" s="36">
        <v>0</v>
      </c>
      <c r="F35" s="133">
        <f t="shared" ref="F35" si="2">D35+B35</f>
        <v>0</v>
      </c>
      <c r="G35" s="41">
        <f>IF(ISBLANK(F35),"  ",IF(F85&gt;0,F35/F85,IF(F35&gt;0,1,0)))</f>
        <v>0</v>
      </c>
      <c r="H35" s="114">
        <v>0</v>
      </c>
      <c r="I35" s="35">
        <v>0</v>
      </c>
      <c r="J35" s="124">
        <v>0</v>
      </c>
      <c r="K35" s="36">
        <v>0</v>
      </c>
      <c r="L35" s="133">
        <f t="shared" ref="L35" si="3">J35+H35</f>
        <v>0</v>
      </c>
      <c r="M35" s="41">
        <f>IF(ISBLANK(L35),"  ",IF(L85&gt;0,L35/L85,IF(L35&gt;0,1,0)))</f>
        <v>0</v>
      </c>
    </row>
    <row r="36" spans="1:13" ht="15" customHeight="1" x14ac:dyDescent="0.2">
      <c r="A36" s="218" t="s">
        <v>193</v>
      </c>
      <c r="B36" s="114">
        <v>0</v>
      </c>
      <c r="C36" s="35">
        <v>0</v>
      </c>
      <c r="D36" s="124">
        <v>0</v>
      </c>
      <c r="E36" s="36">
        <v>0</v>
      </c>
      <c r="F36" s="133">
        <f t="shared" ref="F36:F37" si="4">D36+B36</f>
        <v>0</v>
      </c>
      <c r="G36" s="41">
        <f t="shared" ref="G36:G37" si="5">IF(ISBLANK(F36),"  ",IF(F86&gt;0,F36/F86,IF(F36&gt;0,1,0)))</f>
        <v>0</v>
      </c>
      <c r="H36" s="114">
        <v>0</v>
      </c>
      <c r="I36" s="35">
        <v>0</v>
      </c>
      <c r="J36" s="124">
        <v>0</v>
      </c>
      <c r="K36" s="36">
        <v>0</v>
      </c>
      <c r="L36" s="133">
        <f t="shared" ref="L36:L37" si="6">J36+H36</f>
        <v>0</v>
      </c>
      <c r="M36" s="41">
        <f t="shared" ref="M36:M37" si="7">IF(ISBLANK(L36),"  ",IF(L86&gt;0,L36/L86,IF(L36&gt;0,1,0)))</f>
        <v>0</v>
      </c>
    </row>
    <row r="37" spans="1:13" ht="15" customHeight="1" x14ac:dyDescent="0.2">
      <c r="A37" s="218" t="s">
        <v>194</v>
      </c>
      <c r="B37" s="114">
        <v>0</v>
      </c>
      <c r="C37" s="35">
        <v>0</v>
      </c>
      <c r="D37" s="124">
        <v>0</v>
      </c>
      <c r="E37" s="36">
        <v>0</v>
      </c>
      <c r="F37" s="133">
        <f t="shared" si="4"/>
        <v>0</v>
      </c>
      <c r="G37" s="41">
        <f t="shared" si="5"/>
        <v>0</v>
      </c>
      <c r="H37" s="114">
        <v>0</v>
      </c>
      <c r="I37" s="35">
        <v>0</v>
      </c>
      <c r="J37" s="124">
        <v>0</v>
      </c>
      <c r="K37" s="36">
        <v>0</v>
      </c>
      <c r="L37" s="133">
        <f t="shared" si="6"/>
        <v>0</v>
      </c>
      <c r="M37" s="41">
        <f t="shared" si="7"/>
        <v>0</v>
      </c>
    </row>
    <row r="38" spans="1:13" ht="15" customHeight="1" x14ac:dyDescent="0.2">
      <c r="A38" s="171" t="s">
        <v>187</v>
      </c>
      <c r="B38" s="114">
        <v>0</v>
      </c>
      <c r="C38" s="35">
        <v>0</v>
      </c>
      <c r="D38" s="124">
        <v>0</v>
      </c>
      <c r="E38" s="36">
        <v>0</v>
      </c>
      <c r="F38" s="133">
        <f t="shared" ref="F38:F41" si="8">D38+B38</f>
        <v>0</v>
      </c>
      <c r="G38" s="41">
        <f>IF(ISBLANK(F38),"  ",IF(F86&gt;0,F38/F86,IF(F38&gt;0,1,0)))</f>
        <v>0</v>
      </c>
      <c r="H38" s="114">
        <v>0</v>
      </c>
      <c r="I38" s="35">
        <v>0</v>
      </c>
      <c r="J38" s="124">
        <v>0</v>
      </c>
      <c r="K38" s="36">
        <v>0</v>
      </c>
      <c r="L38" s="133">
        <f t="shared" ref="L38" si="9">J38+H38</f>
        <v>0</v>
      </c>
      <c r="M38" s="41">
        <f>IF(ISBLANK(L38),"  ",IF(L86&gt;0,L38/L86,IF(L38&gt;0,1,0)))</f>
        <v>0</v>
      </c>
    </row>
    <row r="39" spans="1:13" ht="15" customHeight="1" x14ac:dyDescent="0.2">
      <c r="A39" s="171" t="s">
        <v>192</v>
      </c>
      <c r="B39" s="114">
        <v>0</v>
      </c>
      <c r="C39" s="35">
        <v>0</v>
      </c>
      <c r="D39" s="124">
        <v>0</v>
      </c>
      <c r="E39" s="36">
        <v>0</v>
      </c>
      <c r="F39" s="133">
        <f t="shared" ref="F39" si="10">D39+B39</f>
        <v>0</v>
      </c>
      <c r="G39" s="41">
        <f>IF(ISBLANK(F39),"  ",IF(F87&gt;0,F39/F87,IF(F39&gt;0,1,0)))</f>
        <v>0</v>
      </c>
      <c r="H39" s="114">
        <v>4000000</v>
      </c>
      <c r="I39" s="35">
        <v>1</v>
      </c>
      <c r="J39" s="124">
        <v>0</v>
      </c>
      <c r="K39" s="36">
        <v>0</v>
      </c>
      <c r="L39" s="133">
        <f t="shared" ref="L39" si="11">J39+H39</f>
        <v>4000000</v>
      </c>
      <c r="M39" s="41">
        <f>IF(ISBLANK(L39),"  ",IF(L87&gt;0,L39/L87,IF(L39&gt;0,1,0)))</f>
        <v>1</v>
      </c>
    </row>
    <row r="40" spans="1:13" ht="15" customHeight="1" x14ac:dyDescent="0.2">
      <c r="A40" s="171" t="s">
        <v>188</v>
      </c>
      <c r="B40" s="114">
        <v>0</v>
      </c>
      <c r="C40" s="35">
        <v>0</v>
      </c>
      <c r="D40" s="124">
        <v>0</v>
      </c>
      <c r="E40" s="36">
        <v>0</v>
      </c>
      <c r="F40" s="133">
        <f t="shared" si="8"/>
        <v>0</v>
      </c>
      <c r="G40" s="41">
        <f t="shared" ref="G40:G41" si="12">IF(ISBLANK(F40),"  ",IF(F87&gt;0,F40/F87,IF(F40&gt;0,1,0)))</f>
        <v>0</v>
      </c>
      <c r="H40" s="114">
        <v>0</v>
      </c>
      <c r="I40" s="35">
        <v>0</v>
      </c>
      <c r="J40" s="124">
        <v>0</v>
      </c>
      <c r="K40" s="36">
        <v>0</v>
      </c>
      <c r="L40" s="133">
        <f t="shared" ref="L40:L41" si="13">J40+H40</f>
        <v>0</v>
      </c>
      <c r="M40" s="41">
        <f t="shared" ref="M40:M41" si="14">IF(ISBLANK(L40),"  ",IF(L87&gt;0,L40/L87,IF(L40&gt;0,1,0)))</f>
        <v>0</v>
      </c>
    </row>
    <row r="41" spans="1:13" ht="15" customHeight="1" x14ac:dyDescent="0.2">
      <c r="A41" s="171" t="s">
        <v>189</v>
      </c>
      <c r="B41" s="114">
        <v>0</v>
      </c>
      <c r="C41" s="35">
        <v>0</v>
      </c>
      <c r="D41" s="124">
        <v>0</v>
      </c>
      <c r="E41" s="36">
        <v>0</v>
      </c>
      <c r="F41" s="133">
        <f t="shared" si="8"/>
        <v>0</v>
      </c>
      <c r="G41" s="41">
        <f t="shared" si="12"/>
        <v>0</v>
      </c>
      <c r="H41" s="114">
        <v>0</v>
      </c>
      <c r="I41" s="35">
        <v>0</v>
      </c>
      <c r="J41" s="124">
        <v>0</v>
      </c>
      <c r="K41" s="36">
        <v>0</v>
      </c>
      <c r="L41" s="133">
        <f t="shared" si="13"/>
        <v>0</v>
      </c>
      <c r="M41" s="41">
        <f t="shared" si="14"/>
        <v>0</v>
      </c>
    </row>
    <row r="42" spans="1:13" ht="15" customHeight="1" x14ac:dyDescent="0.25">
      <c r="A42" s="47" t="s">
        <v>29</v>
      </c>
      <c r="B42" s="143"/>
      <c r="C42" s="164" t="s">
        <v>4</v>
      </c>
      <c r="D42" s="124"/>
      <c r="E42" s="162"/>
      <c r="F42" s="133"/>
      <c r="G42" s="50" t="s">
        <v>4</v>
      </c>
      <c r="H42" s="143" t="s">
        <v>4</v>
      </c>
      <c r="I42" s="164" t="s">
        <v>4</v>
      </c>
      <c r="J42" s="124"/>
      <c r="K42" s="162" t="s">
        <v>4</v>
      </c>
      <c r="L42" s="133"/>
      <c r="M42" s="50" t="s">
        <v>4</v>
      </c>
    </row>
    <row r="43" spans="1:13" ht="15" customHeight="1" x14ac:dyDescent="0.2">
      <c r="A43" s="45" t="s">
        <v>30</v>
      </c>
      <c r="B43" s="142">
        <v>0</v>
      </c>
      <c r="C43" s="35">
        <v>0</v>
      </c>
      <c r="D43" s="127">
        <v>0</v>
      </c>
      <c r="E43" s="36">
        <v>0</v>
      </c>
      <c r="F43" s="132">
        <f t="shared" si="1"/>
        <v>0</v>
      </c>
      <c r="G43" s="37">
        <f>IF(ISBLANK(F43),"  ",IF(F84&gt;0,F43/F84,IF(F43&gt;0,1,0)))</f>
        <v>0</v>
      </c>
      <c r="H43" s="142">
        <v>0</v>
      </c>
      <c r="I43" s="35">
        <v>0</v>
      </c>
      <c r="J43" s="127">
        <v>0</v>
      </c>
      <c r="K43" s="36">
        <v>0</v>
      </c>
      <c r="L43" s="132">
        <f>J43+H43</f>
        <v>0</v>
      </c>
      <c r="M43" s="37">
        <f>IF(ISBLANK(L43),"  ",IF(L84&gt;0,L43/L84,IF(L43&gt;0,1,0)))</f>
        <v>0</v>
      </c>
    </row>
    <row r="44" spans="1:13" ht="15" customHeight="1" x14ac:dyDescent="0.25">
      <c r="A44" s="47" t="s">
        <v>31</v>
      </c>
      <c r="B44" s="143"/>
      <c r="C44" s="164" t="s">
        <v>4</v>
      </c>
      <c r="D44" s="124"/>
      <c r="E44" s="162"/>
      <c r="F44" s="133"/>
      <c r="G44" s="50" t="s">
        <v>4</v>
      </c>
      <c r="H44" s="143"/>
      <c r="I44" s="164" t="s">
        <v>4</v>
      </c>
      <c r="J44" s="124"/>
      <c r="K44" s="162" t="s">
        <v>4</v>
      </c>
      <c r="L44" s="133"/>
      <c r="M44" s="50" t="s">
        <v>4</v>
      </c>
    </row>
    <row r="45" spans="1:13" ht="15" customHeight="1" x14ac:dyDescent="0.2">
      <c r="A45" s="45" t="s">
        <v>30</v>
      </c>
      <c r="B45" s="142">
        <v>0</v>
      </c>
      <c r="C45" s="35">
        <v>0</v>
      </c>
      <c r="D45" s="127">
        <v>0</v>
      </c>
      <c r="E45" s="36">
        <v>0</v>
      </c>
      <c r="F45" s="132">
        <f t="shared" si="1"/>
        <v>0</v>
      </c>
      <c r="G45" s="37">
        <f>IF(ISBLANK(F45),"  ",IF(F84&gt;0,F45/F84,IF(F45&gt;0,1,0)))</f>
        <v>0</v>
      </c>
      <c r="H45" s="142">
        <v>0</v>
      </c>
      <c r="I45" s="35">
        <v>0</v>
      </c>
      <c r="J45" s="127">
        <v>0</v>
      </c>
      <c r="K45" s="36">
        <v>0</v>
      </c>
      <c r="L45" s="132">
        <f>J45+H45</f>
        <v>0</v>
      </c>
      <c r="M45" s="37">
        <f>IF(ISBLANK(L45),"  ",IF(L84&gt;0,L45/L84,IF(L45&gt;0,1,0)))</f>
        <v>0</v>
      </c>
    </row>
    <row r="46" spans="1:13" ht="15" customHeight="1" x14ac:dyDescent="0.2">
      <c r="A46" s="46" t="s">
        <v>101</v>
      </c>
      <c r="B46" s="114"/>
      <c r="C46" s="35" t="s">
        <v>10</v>
      </c>
      <c r="D46" s="124"/>
      <c r="E46" s="36"/>
      <c r="F46" s="133">
        <f t="shared" si="1"/>
        <v>0</v>
      </c>
      <c r="G46" s="41">
        <f>IF(ISBLANK(F46),"  ",IF(F84&gt;0,F46/F84,IF(F46&gt;0,1,0)))</f>
        <v>0</v>
      </c>
      <c r="H46" s="114"/>
      <c r="I46" s="35" t="s">
        <v>10</v>
      </c>
      <c r="J46" s="124"/>
      <c r="K46" s="36" t="s">
        <v>10</v>
      </c>
      <c r="L46" s="133">
        <f>J46+H46</f>
        <v>0</v>
      </c>
      <c r="M46" s="41">
        <f>IF(ISBLANK(L46),"  ",IF(L84&gt;0,L46/L84,IF(L46&gt;0,1,0)))</f>
        <v>0</v>
      </c>
    </row>
    <row r="47" spans="1:13" s="55" customFormat="1" ht="15" customHeight="1" x14ac:dyDescent="0.25">
      <c r="A47" s="47" t="s">
        <v>33</v>
      </c>
      <c r="B47" s="115">
        <v>36014980</v>
      </c>
      <c r="C47" s="111">
        <v>1</v>
      </c>
      <c r="D47" s="128">
        <v>0</v>
      </c>
      <c r="E47" s="52">
        <v>0</v>
      </c>
      <c r="F47" s="115">
        <f>F46+F45+F43+F34+F29+F28+F26+F27+F25+F24+F23+F22+F21+F20+F19+F18+F17+F16+F14+F13+F30+F31+F32+F33</f>
        <v>36014980</v>
      </c>
      <c r="G47" s="53">
        <f>IF(ISBLANK(F47),"  ",IF(F84&gt;0,F47/F84,IF(F47&gt;0,1,0)))</f>
        <v>0.21323458868135137</v>
      </c>
      <c r="H47" s="115">
        <v>38244796</v>
      </c>
      <c r="I47" s="111">
        <v>1</v>
      </c>
      <c r="J47" s="128">
        <v>0</v>
      </c>
      <c r="K47" s="52">
        <v>0</v>
      </c>
      <c r="L47" s="115">
        <f>L46+L45+L43+L34+L29+L28+L26+L27+L25+L24+L23+L22+L21+L20+L19+L18+L17+L16+L14+L13+L30+L31+L32+L33</f>
        <v>34244796</v>
      </c>
      <c r="M47" s="53">
        <f>IF(ISBLANK(L47),"  ",IF(L84&gt;0,L47/L84,IF(L47&gt;0,1,0)))</f>
        <v>0.19837085380071348</v>
      </c>
    </row>
    <row r="48" spans="1:13" ht="15" customHeight="1" x14ac:dyDescent="0.25">
      <c r="A48" s="56" t="s">
        <v>34</v>
      </c>
      <c r="B48" s="116"/>
      <c r="C48" s="109" t="s">
        <v>4</v>
      </c>
      <c r="D48" s="124"/>
      <c r="E48" s="43" t="s">
        <v>4</v>
      </c>
      <c r="F48" s="133"/>
      <c r="G48" s="50" t="s">
        <v>4</v>
      </c>
      <c r="H48" s="116"/>
      <c r="I48" s="42" t="s">
        <v>4</v>
      </c>
      <c r="J48" s="124"/>
      <c r="K48" s="43" t="s">
        <v>4</v>
      </c>
      <c r="L48" s="133"/>
      <c r="M48" s="50" t="s">
        <v>4</v>
      </c>
    </row>
    <row r="49" spans="1:13" ht="15" customHeight="1" x14ac:dyDescent="0.2">
      <c r="A49" s="7" t="s">
        <v>35</v>
      </c>
      <c r="B49" s="142">
        <v>0</v>
      </c>
      <c r="C49" s="35">
        <v>0</v>
      </c>
      <c r="D49" s="127">
        <v>0</v>
      </c>
      <c r="E49" s="36">
        <v>0</v>
      </c>
      <c r="F49" s="132">
        <f>D49+B49</f>
        <v>0</v>
      </c>
      <c r="G49" s="37">
        <f>IF(ISBLANK(F49),"  ",IF(D84&gt;0,F49/D84,IF(F49&gt;0,1,0)))</f>
        <v>0</v>
      </c>
      <c r="H49" s="142">
        <v>0</v>
      </c>
      <c r="I49" s="35">
        <v>0</v>
      </c>
      <c r="J49" s="127">
        <v>0</v>
      </c>
      <c r="K49" s="36">
        <v>0</v>
      </c>
      <c r="L49" s="132">
        <f>J49+H49</f>
        <v>0</v>
      </c>
      <c r="M49" s="37">
        <f>IF(ISBLANK(L49),"  ",IF(J84&gt;0,L49/J84,IF(L49&gt;0,1,0)))</f>
        <v>0</v>
      </c>
    </row>
    <row r="50" spans="1:13" ht="15" customHeight="1" x14ac:dyDescent="0.2">
      <c r="A50" s="58" t="s">
        <v>36</v>
      </c>
      <c r="B50" s="114">
        <v>0</v>
      </c>
      <c r="C50" s="35">
        <v>0</v>
      </c>
      <c r="D50" s="124">
        <v>0</v>
      </c>
      <c r="E50" s="36">
        <v>0</v>
      </c>
      <c r="F50" s="133">
        <f>D50+B50</f>
        <v>0</v>
      </c>
      <c r="G50" s="41">
        <f>IF(ISBLANK(F50),"  ",IF(D84&gt;0,F50/D84,IF(F50&gt;0,1,0)))</f>
        <v>0</v>
      </c>
      <c r="H50" s="114">
        <v>0</v>
      </c>
      <c r="I50" s="35">
        <v>0</v>
      </c>
      <c r="J50" s="124">
        <v>0</v>
      </c>
      <c r="K50" s="36">
        <v>0</v>
      </c>
      <c r="L50" s="133">
        <f>J50+H50</f>
        <v>0</v>
      </c>
      <c r="M50" s="41">
        <f>IF(ISBLANK(L50),"  ",IF(J84&gt;0,L50/J84,IF(L50&gt;0,1,0)))</f>
        <v>0</v>
      </c>
    </row>
    <row r="51" spans="1:13" ht="15" customHeight="1" x14ac:dyDescent="0.2">
      <c r="A51" s="7" t="s">
        <v>37</v>
      </c>
      <c r="B51" s="114">
        <v>0</v>
      </c>
      <c r="C51" s="35">
        <v>0</v>
      </c>
      <c r="D51" s="124">
        <v>0</v>
      </c>
      <c r="E51" s="36">
        <v>0</v>
      </c>
      <c r="F51" s="133">
        <f>D51+B51</f>
        <v>0</v>
      </c>
      <c r="G51" s="41">
        <f>IF(ISBLANK(F51),"  ",IF(D84&gt;0,F51/D84,IF(F51&gt;0,1,0)))</f>
        <v>0</v>
      </c>
      <c r="H51" s="114">
        <v>0</v>
      </c>
      <c r="I51" s="35">
        <v>0</v>
      </c>
      <c r="J51" s="124">
        <v>0</v>
      </c>
      <c r="K51" s="36">
        <v>0</v>
      </c>
      <c r="L51" s="133">
        <f>J51+H51</f>
        <v>0</v>
      </c>
      <c r="M51" s="41">
        <f>IF(ISBLANK(L51),"  ",IF(J84&gt;0,L51/J84,IF(L51&gt;0,1,0)))</f>
        <v>0</v>
      </c>
    </row>
    <row r="52" spans="1:13" ht="15" customHeight="1" x14ac:dyDescent="0.2">
      <c r="A52" s="25" t="s">
        <v>38</v>
      </c>
      <c r="B52" s="114">
        <v>0</v>
      </c>
      <c r="C52" s="35">
        <v>0</v>
      </c>
      <c r="D52" s="124">
        <v>0</v>
      </c>
      <c r="E52" s="36">
        <v>0</v>
      </c>
      <c r="F52" s="133">
        <f>D52+B52</f>
        <v>0</v>
      </c>
      <c r="G52" s="41">
        <f>IF(ISBLANK(F52),"  ",IF(D84&gt;0,F52/D84,IF(F52&gt;0,1,0)))</f>
        <v>0</v>
      </c>
      <c r="H52" s="114">
        <v>0</v>
      </c>
      <c r="I52" s="35">
        <v>0</v>
      </c>
      <c r="J52" s="124">
        <v>0</v>
      </c>
      <c r="K52" s="36">
        <v>0</v>
      </c>
      <c r="L52" s="133">
        <f>J52+H52</f>
        <v>0</v>
      </c>
      <c r="M52" s="41">
        <f>IF(ISBLANK(L52),"  ",IF(J84&gt;0,L52/J84,IF(L52&gt;0,1,0)))</f>
        <v>0</v>
      </c>
    </row>
    <row r="53" spans="1:13" ht="15" customHeight="1" x14ac:dyDescent="0.2">
      <c r="A53" s="58" t="s">
        <v>39</v>
      </c>
      <c r="B53" s="114">
        <v>0</v>
      </c>
      <c r="C53" s="35">
        <v>0</v>
      </c>
      <c r="D53" s="124">
        <v>0</v>
      </c>
      <c r="E53" s="36">
        <v>0</v>
      </c>
      <c r="F53" s="133">
        <f>D53+B53</f>
        <v>0</v>
      </c>
      <c r="G53" s="41">
        <f>IF(ISBLANK(F53),"  ",IF(F84&gt;0,F53/F84,IF(F53&gt;0,1,0)))</f>
        <v>0</v>
      </c>
      <c r="H53" s="114">
        <v>0</v>
      </c>
      <c r="I53" s="35">
        <v>0</v>
      </c>
      <c r="J53" s="124">
        <v>0</v>
      </c>
      <c r="K53" s="36">
        <v>0</v>
      </c>
      <c r="L53" s="133">
        <f>J53+H53</f>
        <v>0</v>
      </c>
      <c r="M53" s="41">
        <f>IF(ISBLANK(L53),"  ",IF(L84&gt;0,L53/L84,IF(L53&gt;0,1,0)))</f>
        <v>0</v>
      </c>
    </row>
    <row r="54" spans="1:13" s="55" customFormat="1" ht="15" customHeight="1" x14ac:dyDescent="0.25">
      <c r="A54" s="56" t="s">
        <v>40</v>
      </c>
      <c r="B54" s="115">
        <v>0</v>
      </c>
      <c r="C54" s="111">
        <v>0</v>
      </c>
      <c r="D54" s="128">
        <v>0</v>
      </c>
      <c r="E54" s="52">
        <v>0</v>
      </c>
      <c r="F54" s="134">
        <f>F53+F52+F51+F50+F49</f>
        <v>0</v>
      </c>
      <c r="G54" s="53">
        <f>IF(ISBLANK(F54),"  ",IF(F84&gt;0,F54/F84,IF(F54&gt;0,1,0)))</f>
        <v>0</v>
      </c>
      <c r="H54" s="115">
        <v>0</v>
      </c>
      <c r="I54" s="111">
        <v>0</v>
      </c>
      <c r="J54" s="128">
        <v>0</v>
      </c>
      <c r="K54" s="52">
        <v>0</v>
      </c>
      <c r="L54" s="134">
        <f>L53+L52+L51+L50+L49</f>
        <v>0</v>
      </c>
      <c r="M54" s="53">
        <f>IF(ISBLANK(L54),"  ",IF(L84&gt;0,L54/L84,IF(L54&gt;0,1,0)))</f>
        <v>0</v>
      </c>
    </row>
    <row r="55" spans="1:13" s="55" customFormat="1" ht="15" customHeight="1" x14ac:dyDescent="0.25">
      <c r="A55" s="60" t="s">
        <v>82</v>
      </c>
      <c r="B55" s="144">
        <v>0</v>
      </c>
      <c r="C55" s="111">
        <v>0</v>
      </c>
      <c r="D55" s="129">
        <v>0</v>
      </c>
      <c r="E55" s="52">
        <v>0</v>
      </c>
      <c r="F55" s="135">
        <f>D55+B55</f>
        <v>0</v>
      </c>
      <c r="G55" s="53">
        <f>IF(ISBLANK(F55),"  ",IF(F84&gt;0,F55/F84,IF(F55&gt;0,1,0)))</f>
        <v>0</v>
      </c>
      <c r="H55" s="144">
        <v>0</v>
      </c>
      <c r="I55" s="111">
        <v>0</v>
      </c>
      <c r="J55" s="129">
        <v>0</v>
      </c>
      <c r="K55" s="52">
        <v>0</v>
      </c>
      <c r="L55" s="135">
        <f>J55+H55</f>
        <v>0</v>
      </c>
      <c r="M55" s="53">
        <f>IF(ISBLANK(L55),"  ",IF(L84&gt;0,L55/L84,IF(L55&gt;0,1,0)))</f>
        <v>0</v>
      </c>
    </row>
    <row r="56" spans="1:13" ht="15" customHeight="1" x14ac:dyDescent="0.25">
      <c r="A56" s="9" t="s">
        <v>42</v>
      </c>
      <c r="B56" s="119"/>
      <c r="C56" s="109" t="s">
        <v>4</v>
      </c>
      <c r="D56" s="127"/>
      <c r="E56" s="43" t="s">
        <v>4</v>
      </c>
      <c r="F56" s="132"/>
      <c r="G56" s="63" t="s">
        <v>4</v>
      </c>
      <c r="H56" s="119"/>
      <c r="I56" s="42" t="s">
        <v>4</v>
      </c>
      <c r="J56" s="127"/>
      <c r="K56" s="43" t="s">
        <v>4</v>
      </c>
      <c r="L56" s="132"/>
      <c r="M56" s="63" t="s">
        <v>4</v>
      </c>
    </row>
    <row r="57" spans="1:13" ht="15" customHeight="1" x14ac:dyDescent="0.2">
      <c r="A57" s="7" t="s">
        <v>43</v>
      </c>
      <c r="B57" s="119">
        <v>51138655</v>
      </c>
      <c r="C57" s="35">
        <v>1</v>
      </c>
      <c r="D57" s="127">
        <v>0</v>
      </c>
      <c r="E57" s="36">
        <v>0</v>
      </c>
      <c r="F57" s="136">
        <f t="shared" ref="F57:F62" si="15">D57+B57</f>
        <v>51138655</v>
      </c>
      <c r="G57" s="37">
        <f>IF(ISBLANK(F57),"  ",IF(F84&gt;0,F57/F84,IF(F57&gt;0,1,0)))</f>
        <v>0.3027776237732891</v>
      </c>
      <c r="H57" s="119">
        <v>58367904</v>
      </c>
      <c r="I57" s="35">
        <v>1</v>
      </c>
      <c r="J57" s="127">
        <v>0</v>
      </c>
      <c r="K57" s="36">
        <v>0</v>
      </c>
      <c r="L57" s="136">
        <f t="shared" ref="L57:L73" si="16">J57+H57</f>
        <v>58367904</v>
      </c>
      <c r="M57" s="37">
        <f>IF(ISBLANK(L57),"  ",IF(L84&gt;0,L57/L84,IF(L57&gt;0,1,0)))</f>
        <v>0.33810950285813002</v>
      </c>
    </row>
    <row r="58" spans="1:13" ht="15" customHeight="1" x14ac:dyDescent="0.2">
      <c r="A58" s="25" t="s">
        <v>44</v>
      </c>
      <c r="B58" s="116">
        <v>1030466</v>
      </c>
      <c r="C58" s="35">
        <v>1</v>
      </c>
      <c r="D58" s="124">
        <v>0</v>
      </c>
      <c r="E58" s="36">
        <v>0</v>
      </c>
      <c r="F58" s="137">
        <f t="shared" si="15"/>
        <v>1030466</v>
      </c>
      <c r="G58" s="41">
        <f>IF(ISBLANK(F58),"  ",IF(F84&gt;0,F58/F84,IF(F58&gt;0,1,0)))</f>
        <v>6.1010999772904886E-3</v>
      </c>
      <c r="H58" s="116">
        <v>1030466</v>
      </c>
      <c r="I58" s="35">
        <v>1</v>
      </c>
      <c r="J58" s="124">
        <v>0</v>
      </c>
      <c r="K58" s="36">
        <v>0</v>
      </c>
      <c r="L58" s="137">
        <f t="shared" si="16"/>
        <v>1030466</v>
      </c>
      <c r="M58" s="41">
        <f>IF(ISBLANK(L58),"  ",IF(L84&gt;0,L58/L84,IF(L58&gt;0,1,0)))</f>
        <v>5.9692112119051908E-3</v>
      </c>
    </row>
    <row r="59" spans="1:13" ht="15" customHeight="1" x14ac:dyDescent="0.2">
      <c r="A59" s="64" t="s">
        <v>45</v>
      </c>
      <c r="B59" s="145">
        <v>1577465</v>
      </c>
      <c r="C59" s="35">
        <v>1</v>
      </c>
      <c r="D59" s="123">
        <v>0</v>
      </c>
      <c r="E59" s="36">
        <v>0</v>
      </c>
      <c r="F59" s="138">
        <f t="shared" si="15"/>
        <v>1577465</v>
      </c>
      <c r="G59" s="41">
        <f>IF(ISBLANK(F59),"  ",IF(F84&gt;0,F59/F84,IF(F59&gt;0,1,0)))</f>
        <v>9.3397275365480672E-3</v>
      </c>
      <c r="H59" s="145">
        <v>1577465</v>
      </c>
      <c r="I59" s="35">
        <v>1</v>
      </c>
      <c r="J59" s="123">
        <v>0</v>
      </c>
      <c r="K59" s="36">
        <v>0</v>
      </c>
      <c r="L59" s="138">
        <f t="shared" si="16"/>
        <v>1577465</v>
      </c>
      <c r="M59" s="41">
        <f>IF(ISBLANK(L59),"  ",IF(L84&gt;0,L59/L84,IF(L59&gt;0,1,0)))</f>
        <v>9.1378286759466309E-3</v>
      </c>
    </row>
    <row r="60" spans="1:13" ht="15" customHeight="1" x14ac:dyDescent="0.2">
      <c r="A60" s="64" t="s">
        <v>46</v>
      </c>
      <c r="B60" s="145">
        <v>788733</v>
      </c>
      <c r="C60" s="35">
        <v>1</v>
      </c>
      <c r="D60" s="123">
        <v>0</v>
      </c>
      <c r="E60" s="36">
        <v>0</v>
      </c>
      <c r="F60" s="138">
        <f t="shared" si="15"/>
        <v>788733</v>
      </c>
      <c r="G60" s="41">
        <f>IF(ISBLANK(F60),"  ",IF(F84&gt;0,F60/F84,IF(F60&gt;0,1,0)))</f>
        <v>4.6698667286337045E-3</v>
      </c>
      <c r="H60" s="145">
        <v>788733</v>
      </c>
      <c r="I60" s="35">
        <v>1</v>
      </c>
      <c r="J60" s="123">
        <v>0</v>
      </c>
      <c r="K60" s="36">
        <v>0</v>
      </c>
      <c r="L60" s="138">
        <f t="shared" si="16"/>
        <v>788733</v>
      </c>
      <c r="M60" s="41">
        <f>IF(ISBLANK(L60),"  ",IF(L84&gt;0,L60/L84,IF(L60&gt;0,1,0)))</f>
        <v>4.5689172343382671E-3</v>
      </c>
    </row>
    <row r="61" spans="1:13" ht="15" customHeight="1" x14ac:dyDescent="0.2">
      <c r="A61" s="64" t="s">
        <v>47</v>
      </c>
      <c r="B61" s="145">
        <v>0</v>
      </c>
      <c r="C61" s="35">
        <v>0</v>
      </c>
      <c r="D61" s="123">
        <v>208241</v>
      </c>
      <c r="E61" s="36">
        <v>1</v>
      </c>
      <c r="F61" s="138">
        <f t="shared" si="15"/>
        <v>208241</v>
      </c>
      <c r="G61" s="41">
        <f>IF(ISBLANK(F61),"  ",IF(F84&gt;0,F61/F84,IF(F61&gt;0,1,0)))</f>
        <v>1.2329365164604643E-3</v>
      </c>
      <c r="H61" s="145">
        <v>0</v>
      </c>
      <c r="I61" s="35">
        <v>0</v>
      </c>
      <c r="J61" s="123">
        <v>208241</v>
      </c>
      <c r="K61" s="36">
        <v>1</v>
      </c>
      <c r="L61" s="138">
        <f t="shared" si="16"/>
        <v>208241</v>
      </c>
      <c r="M61" s="41">
        <f>IF(ISBLANK(L61),"  ",IF(L84&gt;0,L61/L84,IF(L61&gt;0,1,0)))</f>
        <v>1.2062838676660354E-3</v>
      </c>
    </row>
    <row r="62" spans="1:13" ht="15" customHeight="1" x14ac:dyDescent="0.2">
      <c r="A62" s="25" t="s">
        <v>48</v>
      </c>
      <c r="B62" s="116">
        <v>3367804</v>
      </c>
      <c r="C62" s="35">
        <v>0.27740933693250613</v>
      </c>
      <c r="D62" s="124">
        <v>8772393</v>
      </c>
      <c r="E62" s="36">
        <v>0.72259066306749387</v>
      </c>
      <c r="F62" s="137">
        <f t="shared" si="15"/>
        <v>12140197</v>
      </c>
      <c r="G62" s="41">
        <f>IF(ISBLANK(F62),"  ",IF(F84&gt;0,F62/F84,IF(F62&gt;0,1,0)))</f>
        <v>7.1878699191435774E-2</v>
      </c>
      <c r="H62" s="116">
        <v>3467755</v>
      </c>
      <c r="I62" s="35">
        <v>0.28991286115219245</v>
      </c>
      <c r="J62" s="124">
        <v>8493615</v>
      </c>
      <c r="K62" s="36">
        <v>0.71008713884780761</v>
      </c>
      <c r="L62" s="137">
        <f t="shared" si="16"/>
        <v>11961370</v>
      </c>
      <c r="M62" s="41">
        <f>IF(ISBLANK(L62),"  ",IF(L84&gt;0,L62/L84,IF(L62&gt;0,1,0)))</f>
        <v>6.9288985676137199E-2</v>
      </c>
    </row>
    <row r="63" spans="1:13" s="55" customFormat="1" ht="15" customHeight="1" x14ac:dyDescent="0.25">
      <c r="A63" s="60" t="s">
        <v>49</v>
      </c>
      <c r="B63" s="146">
        <v>57903123</v>
      </c>
      <c r="C63" s="111">
        <v>0.86572772818369037</v>
      </c>
      <c r="D63" s="128">
        <v>8980634</v>
      </c>
      <c r="E63" s="52">
        <v>0.1342722718163096</v>
      </c>
      <c r="F63" s="139">
        <f>F62+F60+F59+F58+F57+F61</f>
        <v>66883757</v>
      </c>
      <c r="G63" s="53">
        <f>IF(ISBLANK(F63),"  ",IF(F84&gt;0,F63/F84,IF(F63&gt;0,1,0)))</f>
        <v>0.39599995372365765</v>
      </c>
      <c r="H63" s="146">
        <v>65232323</v>
      </c>
      <c r="I63" s="111">
        <v>0.88230266275087732</v>
      </c>
      <c r="J63" s="128">
        <v>8701856</v>
      </c>
      <c r="K63" s="52">
        <v>0.11769733724912262</v>
      </c>
      <c r="L63" s="149">
        <f t="shared" si="16"/>
        <v>73934179</v>
      </c>
      <c r="M63" s="53">
        <f>IF(ISBLANK(L63),"  ",IF(L84&gt;0,L63/L84,IF(L63&gt;0,1,0)))</f>
        <v>0.42828072952412338</v>
      </c>
    </row>
    <row r="64" spans="1:13" ht="15" customHeight="1" x14ac:dyDescent="0.2">
      <c r="A64" s="34" t="s">
        <v>50</v>
      </c>
      <c r="B64" s="147">
        <v>0</v>
      </c>
      <c r="C64" s="35">
        <v>0</v>
      </c>
      <c r="D64" s="148">
        <v>0</v>
      </c>
      <c r="E64" s="36">
        <v>0</v>
      </c>
      <c r="F64" s="140">
        <f t="shared" ref="F64:F73" si="17">D64+B64</f>
        <v>0</v>
      </c>
      <c r="G64" s="41">
        <f>IF(ISBLANK(F64),"  ",IF(F84&gt;0,F64/F84,IF(F64&gt;0,1,0)))</f>
        <v>0</v>
      </c>
      <c r="H64" s="147">
        <v>0</v>
      </c>
      <c r="I64" s="35">
        <v>0</v>
      </c>
      <c r="J64" s="148">
        <v>0</v>
      </c>
      <c r="K64" s="36">
        <v>0</v>
      </c>
      <c r="L64" s="140">
        <f t="shared" si="16"/>
        <v>0</v>
      </c>
      <c r="M64" s="41">
        <f>IF(ISBLANK(L64),"  ",IF(L84&gt;0,L64/L84,IF(L64&gt;0,1,0)))</f>
        <v>0</v>
      </c>
    </row>
    <row r="65" spans="1:13" ht="15" customHeight="1" x14ac:dyDescent="0.2">
      <c r="A65" s="65" t="s">
        <v>51</v>
      </c>
      <c r="B65" s="114">
        <v>0</v>
      </c>
      <c r="C65" s="35">
        <v>0</v>
      </c>
      <c r="D65" s="124">
        <v>0</v>
      </c>
      <c r="E65" s="36">
        <v>0</v>
      </c>
      <c r="F65" s="133">
        <f t="shared" si="17"/>
        <v>0</v>
      </c>
      <c r="G65" s="41">
        <f>IF(ISBLANK(F65),"  ",IF(F84&gt;0,F65/F84,IF(F65&gt;0,1,0)))</f>
        <v>0</v>
      </c>
      <c r="H65" s="114">
        <v>0</v>
      </c>
      <c r="I65" s="35">
        <v>0</v>
      </c>
      <c r="J65" s="124">
        <v>0</v>
      </c>
      <c r="K65" s="36">
        <v>0</v>
      </c>
      <c r="L65" s="133">
        <f t="shared" si="16"/>
        <v>0</v>
      </c>
      <c r="M65" s="41">
        <f>IF(ISBLANK(L65),"  ",IF(L84&gt;0,L65/L84,IF(L65&gt;0,1,0)))</f>
        <v>0</v>
      </c>
    </row>
    <row r="66" spans="1:13" ht="15" customHeight="1" x14ac:dyDescent="0.2">
      <c r="A66" s="7" t="s">
        <v>52</v>
      </c>
      <c r="B66" s="114">
        <v>21380</v>
      </c>
      <c r="C66" s="35">
        <v>1</v>
      </c>
      <c r="D66" s="124">
        <v>0</v>
      </c>
      <c r="E66" s="36">
        <v>0</v>
      </c>
      <c r="F66" s="133">
        <f t="shared" si="17"/>
        <v>21380</v>
      </c>
      <c r="G66" s="41">
        <f>IF(ISBLANK(F66),"  ",IF(F84&gt;0,F66/F84,IF(F66&gt;0,1,0)))</f>
        <v>1.2658497952816556E-4</v>
      </c>
      <c r="H66" s="114">
        <v>21380</v>
      </c>
      <c r="I66" s="35">
        <v>1</v>
      </c>
      <c r="J66" s="124">
        <v>0</v>
      </c>
      <c r="K66" s="36">
        <v>0</v>
      </c>
      <c r="L66" s="133">
        <f t="shared" si="16"/>
        <v>21380</v>
      </c>
      <c r="M66" s="41">
        <f>IF(ISBLANK(L66),"  ",IF(L84&gt;0,L66/L84,IF(L66&gt;0,1,0)))</f>
        <v>1.2384856531950881E-4</v>
      </c>
    </row>
    <row r="67" spans="1:13" ht="15" customHeight="1" x14ac:dyDescent="0.2">
      <c r="A67" s="58" t="s">
        <v>53</v>
      </c>
      <c r="B67" s="114">
        <v>1114151</v>
      </c>
      <c r="C67" s="35">
        <v>8.3495855899389293E-2</v>
      </c>
      <c r="D67" s="124">
        <v>12229637</v>
      </c>
      <c r="E67" s="36">
        <v>0.91650414410061076</v>
      </c>
      <c r="F67" s="133">
        <f t="shared" si="17"/>
        <v>13343788</v>
      </c>
      <c r="G67" s="41">
        <f>IF(ISBLANK(F67),"  ",IF(F84&gt;0,F67/F84,IF(F67&gt;0,1,0)))</f>
        <v>7.9004823704779292E-2</v>
      </c>
      <c r="H67" s="114">
        <v>1114151</v>
      </c>
      <c r="I67" s="35">
        <v>8.4957920646178312E-2</v>
      </c>
      <c r="J67" s="124">
        <v>12000000</v>
      </c>
      <c r="K67" s="36">
        <v>0.91504207935382165</v>
      </c>
      <c r="L67" s="133">
        <f t="shared" si="16"/>
        <v>13114151</v>
      </c>
      <c r="M67" s="41">
        <f>IF(ISBLANK(L67),"  ",IF(L84&gt;0,L67/L84,IF(L67&gt;0,1,0)))</f>
        <v>7.5966734646089898E-2</v>
      </c>
    </row>
    <row r="68" spans="1:13" ht="15" customHeight="1" x14ac:dyDescent="0.2">
      <c r="A68" s="65" t="s">
        <v>54</v>
      </c>
      <c r="B68" s="114">
        <v>0</v>
      </c>
      <c r="C68" s="35">
        <v>0</v>
      </c>
      <c r="D68" s="124">
        <v>0</v>
      </c>
      <c r="E68" s="36">
        <v>0</v>
      </c>
      <c r="F68" s="133">
        <f t="shared" si="17"/>
        <v>0</v>
      </c>
      <c r="G68" s="41">
        <f>IF(ISBLANK(F68),"  ",IF(F84&gt;0,F68/F84,IF(F68&gt;0,1,0)))</f>
        <v>0</v>
      </c>
      <c r="H68" s="114">
        <v>0</v>
      </c>
      <c r="I68" s="35">
        <v>0</v>
      </c>
      <c r="J68" s="124">
        <v>0</v>
      </c>
      <c r="K68" s="36">
        <v>0</v>
      </c>
      <c r="L68" s="133">
        <f t="shared" si="16"/>
        <v>0</v>
      </c>
      <c r="M68" s="41">
        <f>IF(ISBLANK(L68),"  ",IF(L84&gt;0,L68/L84,IF(L68&gt;0,1,0)))</f>
        <v>0</v>
      </c>
    </row>
    <row r="69" spans="1:13" ht="15" customHeight="1" x14ac:dyDescent="0.2">
      <c r="A69" s="65" t="s">
        <v>55</v>
      </c>
      <c r="B69" s="114">
        <v>0</v>
      </c>
      <c r="C69" s="35">
        <v>0</v>
      </c>
      <c r="D69" s="124">
        <v>14009250</v>
      </c>
      <c r="E69" s="36">
        <v>1</v>
      </c>
      <c r="F69" s="133">
        <f t="shared" si="17"/>
        <v>14009250</v>
      </c>
      <c r="G69" s="41">
        <f>IF(ISBLANK(F69),"  ",IF(F84&gt;0,F69/F84,IF(F69&gt;0,1,0)))</f>
        <v>8.2944837439427196E-2</v>
      </c>
      <c r="H69" s="114">
        <v>0</v>
      </c>
      <c r="I69" s="35">
        <v>0</v>
      </c>
      <c r="J69" s="124">
        <v>14018420</v>
      </c>
      <c r="K69" s="36">
        <v>1</v>
      </c>
      <c r="L69" s="133">
        <f t="shared" si="16"/>
        <v>14018420</v>
      </c>
      <c r="M69" s="41">
        <f>IF(ISBLANK(L69),"  ",IF(L84&gt;0,L69/L84,IF(L69&gt;0,1,0)))</f>
        <v>8.1204920722465337E-2</v>
      </c>
    </row>
    <row r="70" spans="1:13" ht="15" customHeight="1" x14ac:dyDescent="0.2">
      <c r="A70" s="34" t="s">
        <v>56</v>
      </c>
      <c r="B70" s="114">
        <v>0</v>
      </c>
      <c r="C70" s="35">
        <v>0</v>
      </c>
      <c r="D70" s="124">
        <v>11301429</v>
      </c>
      <c r="E70" s="36">
        <v>1</v>
      </c>
      <c r="F70" s="133">
        <f t="shared" si="17"/>
        <v>11301429</v>
      </c>
      <c r="G70" s="41">
        <f>IF(ISBLANK(F70),"  ",IF(F84&gt;0,F70/F84,IF(F70&gt;0,1,0)))</f>
        <v>6.6912589270533979E-2</v>
      </c>
      <c r="H70" s="114">
        <v>0</v>
      </c>
      <c r="I70" s="35">
        <v>0</v>
      </c>
      <c r="J70" s="124">
        <v>9925397</v>
      </c>
      <c r="K70" s="36">
        <v>1</v>
      </c>
      <c r="L70" s="133">
        <f t="shared" si="16"/>
        <v>9925397</v>
      </c>
      <c r="M70" s="41">
        <f>IF(ISBLANK(L70),"  ",IF(L84&gt;0,L70/L84,IF(L70&gt;0,1,0)))</f>
        <v>5.7495143997968047E-2</v>
      </c>
    </row>
    <row r="71" spans="1:13" ht="15" customHeight="1" x14ac:dyDescent="0.2">
      <c r="A71" s="34" t="s">
        <v>57</v>
      </c>
      <c r="B71" s="114">
        <v>0</v>
      </c>
      <c r="C71" s="35">
        <v>0</v>
      </c>
      <c r="D71" s="124">
        <v>0</v>
      </c>
      <c r="E71" s="36">
        <v>0</v>
      </c>
      <c r="F71" s="133">
        <f t="shared" si="17"/>
        <v>0</v>
      </c>
      <c r="G71" s="41">
        <f>IF(ISBLANK(F71),"  ",IF(F84&gt;0,F71/F84,IF(F71&gt;0,1,0)))</f>
        <v>0</v>
      </c>
      <c r="H71" s="114">
        <v>0</v>
      </c>
      <c r="I71" s="35">
        <v>0</v>
      </c>
      <c r="J71" s="124">
        <v>0</v>
      </c>
      <c r="K71" s="36">
        <v>0</v>
      </c>
      <c r="L71" s="133">
        <f t="shared" si="16"/>
        <v>0</v>
      </c>
      <c r="M71" s="41">
        <f>IF(ISBLANK(L71),"  ",IF(L84&gt;0,L71/L84,IF(L71&gt;0,1,0)))</f>
        <v>0</v>
      </c>
    </row>
    <row r="72" spans="1:13" ht="15" customHeight="1" x14ac:dyDescent="0.2">
      <c r="A72" s="7" t="s">
        <v>58</v>
      </c>
      <c r="B72" s="114">
        <v>0</v>
      </c>
      <c r="C72" s="35">
        <v>0</v>
      </c>
      <c r="D72" s="124">
        <v>514444</v>
      </c>
      <c r="E72" s="36">
        <v>1</v>
      </c>
      <c r="F72" s="133">
        <f t="shared" si="17"/>
        <v>514444</v>
      </c>
      <c r="G72" s="41">
        <f>IF(ISBLANK(F72),"  ",IF(F84&gt;0,F72/F84,IF(F72&gt;0,1,0)))</f>
        <v>3.0458785410845467E-3</v>
      </c>
      <c r="H72" s="114">
        <v>0</v>
      </c>
      <c r="I72" s="35">
        <v>0</v>
      </c>
      <c r="J72" s="124">
        <v>500000</v>
      </c>
      <c r="K72" s="36">
        <v>1</v>
      </c>
      <c r="L72" s="133">
        <f t="shared" si="16"/>
        <v>500000</v>
      </c>
      <c r="M72" s="41">
        <f>IF(ISBLANK(L72),"  ",IF(L84&gt;0,L72/L84,IF(L72&gt;0,1,0)))</f>
        <v>2.896364951344921E-3</v>
      </c>
    </row>
    <row r="73" spans="1:13" ht="15" customHeight="1" x14ac:dyDescent="0.2">
      <c r="A73" s="58" t="s">
        <v>59</v>
      </c>
      <c r="B73" s="114">
        <v>1826409</v>
      </c>
      <c r="C73" s="35">
        <v>0.21277005464962137</v>
      </c>
      <c r="D73" s="124">
        <v>6757548</v>
      </c>
      <c r="E73" s="36">
        <v>0.7872299453503786</v>
      </c>
      <c r="F73" s="133">
        <f t="shared" si="17"/>
        <v>8583957</v>
      </c>
      <c r="G73" s="41">
        <f>IF(ISBLANK(F73),"  ",IF(F84&gt;0,F73/F84,IF(F73&gt;0,1,0)))</f>
        <v>5.0823200239272844E-2</v>
      </c>
      <c r="H73" s="114">
        <v>1859856</v>
      </c>
      <c r="I73" s="35">
        <v>0.22247464549628607</v>
      </c>
      <c r="J73" s="124">
        <v>6500000</v>
      </c>
      <c r="K73" s="36">
        <v>0.77752535450371396</v>
      </c>
      <c r="L73" s="133">
        <f t="shared" si="16"/>
        <v>8359856</v>
      </c>
      <c r="M73" s="41">
        <f>IF(ISBLANK(L73),"  ",IF(L84&gt;0,L73/L84,IF(L73&gt;0,1,0)))</f>
        <v>4.8426387833381095E-2</v>
      </c>
    </row>
    <row r="74" spans="1:13" ht="15" customHeight="1" x14ac:dyDescent="0.2">
      <c r="A74" s="34" t="s">
        <v>186</v>
      </c>
      <c r="B74" s="114">
        <v>0</v>
      </c>
      <c r="C74" s="35">
        <v>0</v>
      </c>
      <c r="D74" s="124">
        <v>0</v>
      </c>
      <c r="E74" s="36">
        <v>0</v>
      </c>
      <c r="F74" s="133">
        <f t="shared" ref="F74" si="18">D74+B74</f>
        <v>0</v>
      </c>
      <c r="G74" s="41">
        <f>IF(ISBLANK(F74),"  ",IF(F85&gt;0,F74/F85,IF(F74&gt;0,1,0)))</f>
        <v>0</v>
      </c>
      <c r="H74" s="114">
        <v>0</v>
      </c>
      <c r="I74" s="35">
        <v>0</v>
      </c>
      <c r="J74" s="124">
        <v>0</v>
      </c>
      <c r="K74" s="36">
        <v>0</v>
      </c>
      <c r="L74" s="133">
        <f t="shared" ref="L74" si="19">J74+H74</f>
        <v>0</v>
      </c>
      <c r="M74" s="41">
        <f>IF(ISBLANK(L74),"  ",IF(L85&gt;0,L74/L85,IF(L74&gt;0,1,0)))</f>
        <v>0</v>
      </c>
    </row>
    <row r="75" spans="1:13" s="55" customFormat="1" ht="15" customHeight="1" x14ac:dyDescent="0.25">
      <c r="A75" s="66" t="s">
        <v>60</v>
      </c>
      <c r="B75" s="115">
        <v>60865063</v>
      </c>
      <c r="C75" s="111">
        <v>0.53084006650909377</v>
      </c>
      <c r="D75" s="128">
        <v>53792942</v>
      </c>
      <c r="E75" s="52">
        <v>0.46915993349090629</v>
      </c>
      <c r="F75" s="115">
        <f>F74+F73+F72+F71+F70+F69+F68+F67+F66+F65+F64+F63</f>
        <v>114658005</v>
      </c>
      <c r="G75" s="53">
        <f>IF(ISBLANK(F75),"  ",IF(F84&gt;0,F75/F84,IF(F75&gt;0,1,0)))</f>
        <v>0.67885786789828362</v>
      </c>
      <c r="H75" s="115">
        <v>68227710</v>
      </c>
      <c r="I75" s="111">
        <v>0.56916479949514731</v>
      </c>
      <c r="J75" s="128">
        <v>51645673</v>
      </c>
      <c r="K75" s="52">
        <v>0.43083520050485269</v>
      </c>
      <c r="L75" s="115">
        <f>L74+L73+L72+L71+L70+L69+L68+L67+L66+L65+L64+L63</f>
        <v>119873383</v>
      </c>
      <c r="M75" s="53">
        <f>IF(ISBLANK(L75),"  ",IF(L84&gt;0,L75/L84,IF(L75&gt;0,1,0)))</f>
        <v>0.69439413024069219</v>
      </c>
    </row>
    <row r="76" spans="1:13" ht="15" customHeight="1" x14ac:dyDescent="0.25">
      <c r="A76" s="9" t="s">
        <v>61</v>
      </c>
      <c r="B76" s="116"/>
      <c r="C76" s="109" t="s">
        <v>4</v>
      </c>
      <c r="D76" s="124"/>
      <c r="E76" s="43" t="s">
        <v>10</v>
      </c>
      <c r="F76" s="133"/>
      <c r="G76" s="50" t="s">
        <v>4</v>
      </c>
      <c r="H76" s="116"/>
      <c r="I76" s="42" t="s">
        <v>4</v>
      </c>
      <c r="J76" s="124"/>
      <c r="K76" s="43" t="s">
        <v>4</v>
      </c>
      <c r="L76" s="133"/>
      <c r="M76" s="50" t="s">
        <v>4</v>
      </c>
    </row>
    <row r="77" spans="1:13" ht="15" customHeight="1" x14ac:dyDescent="0.2">
      <c r="A77" s="7" t="s">
        <v>62</v>
      </c>
      <c r="B77" s="142">
        <v>0</v>
      </c>
      <c r="C77" s="35">
        <v>0</v>
      </c>
      <c r="D77" s="127">
        <v>12405</v>
      </c>
      <c r="E77" s="36">
        <v>1</v>
      </c>
      <c r="F77" s="132">
        <f>D77+B77</f>
        <v>12405</v>
      </c>
      <c r="G77" s="37">
        <f>IF(ISBLANK(F77),"  ",IF(F84&gt;0,F77/F84,IF(F77&gt;0,1,0)))</f>
        <v>7.3446523435308404E-5</v>
      </c>
      <c r="H77" s="142">
        <v>0</v>
      </c>
      <c r="I77" s="35">
        <v>0</v>
      </c>
      <c r="J77" s="127">
        <v>12000</v>
      </c>
      <c r="K77" s="36">
        <v>1</v>
      </c>
      <c r="L77" s="132">
        <f>J77+H77</f>
        <v>12000</v>
      </c>
      <c r="M77" s="37">
        <f>IF(ISBLANK(L77),"  ",IF(L84&gt;0,L77/L84,IF(L77&gt;0,1,0)))</f>
        <v>6.9512758832278109E-5</v>
      </c>
    </row>
    <row r="78" spans="1:13" ht="15" customHeight="1" x14ac:dyDescent="0.2">
      <c r="A78" s="25" t="s">
        <v>63</v>
      </c>
      <c r="B78" s="114">
        <v>0</v>
      </c>
      <c r="C78" s="35">
        <v>0</v>
      </c>
      <c r="D78" s="124">
        <v>0</v>
      </c>
      <c r="E78" s="36">
        <v>0</v>
      </c>
      <c r="F78" s="133">
        <f>D78+B78</f>
        <v>0</v>
      </c>
      <c r="G78" s="41">
        <f>IF(ISBLANK(F78),"  ",IF(F84&gt;0,F78/F84,IF(F78&gt;0,1,0)))</f>
        <v>0</v>
      </c>
      <c r="H78" s="114">
        <v>0</v>
      </c>
      <c r="I78" s="35">
        <v>0</v>
      </c>
      <c r="J78" s="124">
        <v>0</v>
      </c>
      <c r="K78" s="36">
        <v>0</v>
      </c>
      <c r="L78" s="133">
        <f>J78+H78</f>
        <v>0</v>
      </c>
      <c r="M78" s="41">
        <f>IF(ISBLANK(L78),"  ",IF(L84&gt;0,L78/L84,IF(L78&gt;0,1,0)))</f>
        <v>0</v>
      </c>
    </row>
    <row r="79" spans="1:13" ht="15" customHeight="1" x14ac:dyDescent="0.25">
      <c r="A79" s="56" t="s">
        <v>64</v>
      </c>
      <c r="B79" s="116"/>
      <c r="C79" s="109" t="s">
        <v>4</v>
      </c>
      <c r="D79" s="124"/>
      <c r="E79" s="43" t="s">
        <v>10</v>
      </c>
      <c r="F79" s="133"/>
      <c r="G79" s="50" t="s">
        <v>4</v>
      </c>
      <c r="H79" s="116"/>
      <c r="I79" s="42" t="s">
        <v>4</v>
      </c>
      <c r="J79" s="124"/>
      <c r="K79" s="43" t="s">
        <v>4</v>
      </c>
      <c r="L79" s="133"/>
      <c r="M79" s="50" t="s">
        <v>4</v>
      </c>
    </row>
    <row r="80" spans="1:13" ht="15" customHeight="1" x14ac:dyDescent="0.2">
      <c r="A80" s="7" t="s">
        <v>65</v>
      </c>
      <c r="B80" s="142">
        <v>0</v>
      </c>
      <c r="C80" s="35">
        <v>0</v>
      </c>
      <c r="D80" s="127">
        <v>13623102</v>
      </c>
      <c r="E80" s="36">
        <v>1</v>
      </c>
      <c r="F80" s="132">
        <f>D80+B80</f>
        <v>13623102</v>
      </c>
      <c r="G80" s="37">
        <f>IF(ISBLANK(F80),"  ",IF(F84&gt;0,F80/F84,IF(F80&gt;0,1,0)))</f>
        <v>8.0658563507021108E-2</v>
      </c>
      <c r="H80" s="142">
        <v>0</v>
      </c>
      <c r="I80" s="35">
        <v>0</v>
      </c>
      <c r="J80" s="127">
        <v>12500000</v>
      </c>
      <c r="K80" s="36">
        <v>1</v>
      </c>
      <c r="L80" s="132">
        <f>J80+H80</f>
        <v>12500000</v>
      </c>
      <c r="M80" s="37">
        <f>IF(ISBLANK(L80),"  ",IF(L84&gt;0,L80/L84,IF(L80&gt;0,1,0)))</f>
        <v>7.2409123783623019E-2</v>
      </c>
    </row>
    <row r="81" spans="1:13" ht="15" customHeight="1" x14ac:dyDescent="0.2">
      <c r="A81" s="25" t="s">
        <v>66</v>
      </c>
      <c r="B81" s="114">
        <v>0</v>
      </c>
      <c r="C81" s="35">
        <v>0</v>
      </c>
      <c r="D81" s="124">
        <v>4589904</v>
      </c>
      <c r="E81" s="36">
        <v>1</v>
      </c>
      <c r="F81" s="133">
        <f>D81+B81</f>
        <v>4589904</v>
      </c>
      <c r="G81" s="41">
        <f>IF(ISBLANK(F81),"  ",IF(F84&gt;0,F81/F84,IF(F81&gt;0,1,0)))</f>
        <v>2.7175533389908569E-2</v>
      </c>
      <c r="H81" s="114">
        <v>0</v>
      </c>
      <c r="I81" s="35">
        <v>0</v>
      </c>
      <c r="J81" s="124">
        <v>6000000</v>
      </c>
      <c r="K81" s="36">
        <v>1</v>
      </c>
      <c r="L81" s="133">
        <f>J81+H81</f>
        <v>6000000</v>
      </c>
      <c r="M81" s="41">
        <f>IF(ISBLANK(L81),"  ",IF(L84&gt;0,L81/L84,IF(L81&gt;0,1,0)))</f>
        <v>3.4756379416139051E-2</v>
      </c>
    </row>
    <row r="82" spans="1:13" s="55" customFormat="1" ht="15" customHeight="1" x14ac:dyDescent="0.25">
      <c r="A82" s="56" t="s">
        <v>67</v>
      </c>
      <c r="B82" s="120">
        <v>0</v>
      </c>
      <c r="C82" s="111">
        <v>0</v>
      </c>
      <c r="D82" s="129">
        <v>18225411</v>
      </c>
      <c r="E82" s="52">
        <v>1</v>
      </c>
      <c r="F82" s="134">
        <f>F81+F80+F79+F78+F77</f>
        <v>18225411</v>
      </c>
      <c r="G82" s="53">
        <f>IF(ISBLANK(F82),"  ",IF(F84&gt;0,F82/F84,IF(F82&gt;0,1,0)))</f>
        <v>0.10790754342036499</v>
      </c>
      <c r="H82" s="120">
        <v>0</v>
      </c>
      <c r="I82" s="111">
        <v>0</v>
      </c>
      <c r="J82" s="129">
        <v>18512000</v>
      </c>
      <c r="K82" s="52">
        <v>1</v>
      </c>
      <c r="L82" s="134">
        <f>L81+L80+L79+L78+L77</f>
        <v>18512000</v>
      </c>
      <c r="M82" s="53">
        <f>IF(ISBLANK(L82),"  ",IF(L84&gt;0,L82/L84,IF(L82&gt;0,1,0)))</f>
        <v>0.10723501595859436</v>
      </c>
    </row>
    <row r="83" spans="1:13" s="55" customFormat="1" ht="15" customHeight="1" x14ac:dyDescent="0.25">
      <c r="A83" s="56" t="s">
        <v>68</v>
      </c>
      <c r="B83" s="120">
        <v>0</v>
      </c>
      <c r="C83" s="111">
        <v>0</v>
      </c>
      <c r="D83" s="129">
        <v>0</v>
      </c>
      <c r="E83" s="52">
        <v>0</v>
      </c>
      <c r="F83" s="141">
        <f>D83+B83</f>
        <v>0</v>
      </c>
      <c r="G83" s="53">
        <f>IF(ISBLANK(F83),"  ",IF(F84&gt;0,F83/F84,IF(F83&gt;0,1,0)))</f>
        <v>0</v>
      </c>
      <c r="H83" s="120">
        <v>0</v>
      </c>
      <c r="I83" s="111">
        <v>0</v>
      </c>
      <c r="J83" s="129">
        <v>0</v>
      </c>
      <c r="K83" s="52">
        <v>0</v>
      </c>
      <c r="L83" s="141">
        <f>J83+H83</f>
        <v>0</v>
      </c>
      <c r="M83" s="53">
        <f>IF(ISBLANK(L83),"  ",IF(L84&gt;0,L83/L84,IF(L83&gt;0,1,0)))</f>
        <v>0</v>
      </c>
    </row>
    <row r="84" spans="1:13" s="55" customFormat="1" ht="15" customHeight="1" thickBot="1" x14ac:dyDescent="0.3">
      <c r="A84" s="67" t="s">
        <v>69</v>
      </c>
      <c r="B84" s="121">
        <v>96880043</v>
      </c>
      <c r="C84" s="69">
        <v>0.5735995444266978</v>
      </c>
      <c r="D84" s="121">
        <v>72018353</v>
      </c>
      <c r="E84" s="69">
        <v>0.4264004555733022</v>
      </c>
      <c r="F84" s="121">
        <f>F82+F75+F54+F47+F55+F83</f>
        <v>168898396</v>
      </c>
      <c r="G84" s="70">
        <f>IF(ISBLANK(F84),"  ",IF(F84&gt;0,F84/F84,IF(F84&gt;0,1,0)))</f>
        <v>1</v>
      </c>
      <c r="H84" s="121">
        <v>106472506</v>
      </c>
      <c r="I84" s="69">
        <v>0.60279906074261524</v>
      </c>
      <c r="J84" s="121">
        <v>70157673</v>
      </c>
      <c r="K84" s="69">
        <v>0.39720093925738476</v>
      </c>
      <c r="L84" s="121">
        <f>L82+L75+L54+L47+L55+L83</f>
        <v>172630179</v>
      </c>
      <c r="M84" s="70">
        <f>IF(ISBLANK(L84),"  ",IF(L84&gt;0,L84/L84,IF(L84&gt;0,1,0)))</f>
        <v>1</v>
      </c>
    </row>
    <row r="85" spans="1:13" ht="15" thickTop="1" x14ac:dyDescent="0.2"/>
    <row r="86" spans="1:13" ht="16.5" customHeight="1" x14ac:dyDescent="0.2">
      <c r="A86" s="2" t="s">
        <v>4</v>
      </c>
    </row>
    <row r="87" spans="1:13" x14ac:dyDescent="0.2">
      <c r="A87" s="2" t="s">
        <v>70</v>
      </c>
    </row>
  </sheetData>
  <hyperlinks>
    <hyperlink ref="O2" location="Home!A1" tooltip="Home" display="Home" xr:uid="{00000000-0004-0000-14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O87"/>
  <sheetViews>
    <sheetView zoomScale="75" zoomScaleNormal="75" workbookViewId="0">
      <pane xSplit="1" ySplit="10" topLeftCell="B11" activePane="bottomRight" state="frozen"/>
      <selection activeCell="G37" sqref="G37"/>
      <selection pane="topRight" activeCell="G37" sqref="G37"/>
      <selection pane="bottomLeft" activeCell="G37" sqref="G37"/>
      <selection pane="bottomRight" activeCell="G37" sqref="G37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86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190</v>
      </c>
      <c r="C6" s="11"/>
      <c r="D6" s="12"/>
      <c r="E6" s="11"/>
      <c r="F6" s="12"/>
      <c r="G6" s="13"/>
      <c r="H6" s="10" t="s">
        <v>191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v>31644487</v>
      </c>
      <c r="C13" s="35">
        <v>1</v>
      </c>
      <c r="D13" s="122">
        <v>0</v>
      </c>
      <c r="E13" s="36">
        <v>0</v>
      </c>
      <c r="F13" s="130">
        <f>D13+B13</f>
        <v>31644487</v>
      </c>
      <c r="G13" s="37">
        <f>IF(ISBLANK(F13),"  ",IF(F84&gt;0,F13/F84,IF(F13&gt;0,1,0)))</f>
        <v>0.16558436384426056</v>
      </c>
      <c r="H13" s="112">
        <v>26890402</v>
      </c>
      <c r="I13" s="35">
        <v>1</v>
      </c>
      <c r="J13" s="122">
        <v>0</v>
      </c>
      <c r="K13" s="36">
        <v>0</v>
      </c>
      <c r="L13" s="130">
        <f>J13+H13</f>
        <v>26890402</v>
      </c>
      <c r="M13" s="38">
        <f>IF(ISBLANK(L13),"  ",IF(L84&gt;0,L13/L84,IF(L13&gt;0,1,0)))</f>
        <v>0.14306196244965322</v>
      </c>
    </row>
    <row r="14" spans="1:15" ht="15" customHeight="1" x14ac:dyDescent="0.2">
      <c r="A14" s="7" t="s">
        <v>13</v>
      </c>
      <c r="B14" s="142">
        <v>0</v>
      </c>
      <c r="C14" s="35">
        <v>0</v>
      </c>
      <c r="D14" s="127">
        <v>0</v>
      </c>
      <c r="E14" s="36">
        <v>0</v>
      </c>
      <c r="F14" s="131">
        <f>D14+B14</f>
        <v>0</v>
      </c>
      <c r="G14" s="41">
        <f>IF(ISBLANK(F14),"  ",IF(F84&gt;0,F14/F84,IF(F14&gt;0,1,0)))</f>
        <v>0</v>
      </c>
      <c r="H14" s="142">
        <v>0</v>
      </c>
      <c r="I14" s="35">
        <v>0</v>
      </c>
      <c r="J14" s="127">
        <v>0</v>
      </c>
      <c r="K14" s="36">
        <v>0</v>
      </c>
      <c r="L14" s="130">
        <f t="shared" ref="L14:L38" si="0">J14+H14</f>
        <v>0</v>
      </c>
      <c r="M14" s="41">
        <f>IF(ISBLANK(L14),"  ",IF(L84&gt;0,L14/L84,IF(L14&gt;0,1,0)))</f>
        <v>0</v>
      </c>
    </row>
    <row r="15" spans="1:15" ht="15" customHeight="1" x14ac:dyDescent="0.2">
      <c r="A15" s="169" t="s">
        <v>14</v>
      </c>
      <c r="B15" s="116">
        <v>2515305</v>
      </c>
      <c r="C15" s="109">
        <v>1</v>
      </c>
      <c r="D15" s="124">
        <v>0</v>
      </c>
      <c r="E15" s="43">
        <v>0</v>
      </c>
      <c r="F15" s="132">
        <f>D15+B15</f>
        <v>2515305</v>
      </c>
      <c r="G15" s="44">
        <f>IF(ISBLANK(F15),"  ",IF(F84&gt;0,F15/F84,IF(F15&gt;0,1,0)))</f>
        <v>1.3161697906472232E-2</v>
      </c>
      <c r="H15" s="116">
        <v>2974623</v>
      </c>
      <c r="I15" s="42">
        <v>1</v>
      </c>
      <c r="J15" s="124">
        <v>0</v>
      </c>
      <c r="K15" s="43">
        <v>0</v>
      </c>
      <c r="L15" s="132">
        <f t="shared" si="0"/>
        <v>2974623</v>
      </c>
      <c r="M15" s="44">
        <f>IF(ISBLANK(L15),"  ",IF(L84&gt;0,L15/L84,IF(L15&gt;0,1,0)))</f>
        <v>1.5825550095081315E-2</v>
      </c>
    </row>
    <row r="16" spans="1:15" ht="15" customHeight="1" x14ac:dyDescent="0.2">
      <c r="A16" s="170" t="s">
        <v>15</v>
      </c>
      <c r="B16" s="142">
        <v>0</v>
      </c>
      <c r="C16" s="35">
        <v>0</v>
      </c>
      <c r="D16" s="127">
        <v>0</v>
      </c>
      <c r="E16" s="36">
        <v>0</v>
      </c>
      <c r="F16" s="132">
        <f t="shared" ref="F16:F46" si="1">D16+B16</f>
        <v>0</v>
      </c>
      <c r="G16" s="37">
        <f>IF(ISBLANK(F16),"  ",IF(F84&gt;0,F16/F84,IF(F16&gt;0,1,0)))</f>
        <v>0</v>
      </c>
      <c r="H16" s="142">
        <v>0</v>
      </c>
      <c r="I16" s="35">
        <v>0</v>
      </c>
      <c r="J16" s="127">
        <v>0</v>
      </c>
      <c r="K16" s="36">
        <v>0</v>
      </c>
      <c r="L16" s="130">
        <f t="shared" si="0"/>
        <v>0</v>
      </c>
      <c r="M16" s="37">
        <f>IF(ISBLANK(L16),"  ",IF(L84&gt;0,L16/L84,IF(L16&gt;0,1,0)))</f>
        <v>0</v>
      </c>
    </row>
    <row r="17" spans="1:13" ht="15" customHeight="1" x14ac:dyDescent="0.2">
      <c r="A17" s="171" t="s">
        <v>16</v>
      </c>
      <c r="B17" s="114">
        <v>2515305</v>
      </c>
      <c r="C17" s="35">
        <v>1</v>
      </c>
      <c r="D17" s="124">
        <v>0</v>
      </c>
      <c r="E17" s="36">
        <v>0</v>
      </c>
      <c r="F17" s="133">
        <f t="shared" si="1"/>
        <v>2515305</v>
      </c>
      <c r="G17" s="41">
        <f>IF(ISBLANK(F17),"  ",IF(F84&gt;0,F17/F84,IF(F17&gt;0,1,0)))</f>
        <v>1.3161697906472232E-2</v>
      </c>
      <c r="H17" s="114">
        <v>2474623</v>
      </c>
      <c r="I17" s="35">
        <v>1</v>
      </c>
      <c r="J17" s="124">
        <v>0</v>
      </c>
      <c r="K17" s="36">
        <v>0</v>
      </c>
      <c r="L17" s="130">
        <f t="shared" si="0"/>
        <v>2474623</v>
      </c>
      <c r="M17" s="41">
        <f>IF(ISBLANK(L17),"  ",IF(L84&gt;0,L17/L84,IF(L17&gt;0,1,0)))</f>
        <v>1.3165456682389805E-2</v>
      </c>
    </row>
    <row r="18" spans="1:13" ht="15" customHeight="1" x14ac:dyDescent="0.2">
      <c r="A18" s="171" t="s">
        <v>17</v>
      </c>
      <c r="B18" s="114">
        <v>0</v>
      </c>
      <c r="C18" s="35">
        <v>0</v>
      </c>
      <c r="D18" s="124">
        <v>0</v>
      </c>
      <c r="E18" s="36">
        <v>0</v>
      </c>
      <c r="F18" s="133">
        <f t="shared" si="1"/>
        <v>0</v>
      </c>
      <c r="G18" s="41">
        <f>IF(ISBLANK(F18),"  ",IF(F84&gt;0,F18/F84,IF(F18&gt;0,1,0)))</f>
        <v>0</v>
      </c>
      <c r="H18" s="114">
        <v>0</v>
      </c>
      <c r="I18" s="35">
        <v>0</v>
      </c>
      <c r="J18" s="124">
        <v>0</v>
      </c>
      <c r="K18" s="36">
        <v>0</v>
      </c>
      <c r="L18" s="130">
        <f t="shared" si="0"/>
        <v>0</v>
      </c>
      <c r="M18" s="41">
        <f>IF(ISBLANK(L18),"  ",IF(L84&gt;0,L18/L84,IF(L18&gt;0,1,0)))</f>
        <v>0</v>
      </c>
    </row>
    <row r="19" spans="1:13" ht="15" customHeight="1" x14ac:dyDescent="0.2">
      <c r="A19" s="171" t="s">
        <v>18</v>
      </c>
      <c r="B19" s="114">
        <v>0</v>
      </c>
      <c r="C19" s="35">
        <v>0</v>
      </c>
      <c r="D19" s="124">
        <v>0</v>
      </c>
      <c r="E19" s="36">
        <v>0</v>
      </c>
      <c r="F19" s="133">
        <f t="shared" si="1"/>
        <v>0</v>
      </c>
      <c r="G19" s="41">
        <f>IF(ISBLANK(F19),"  ",IF(F84&gt;0,F19/F84,IF(F19&gt;0,1,0)))</f>
        <v>0</v>
      </c>
      <c r="H19" s="114">
        <v>0</v>
      </c>
      <c r="I19" s="35">
        <v>0</v>
      </c>
      <c r="J19" s="124">
        <v>0</v>
      </c>
      <c r="K19" s="36">
        <v>0</v>
      </c>
      <c r="L19" s="130">
        <f t="shared" si="0"/>
        <v>0</v>
      </c>
      <c r="M19" s="41">
        <f>IF(ISBLANK(L19),"  ",IF(L84&gt;0,L19/L84,IF(L19&gt;0,1,0)))</f>
        <v>0</v>
      </c>
    </row>
    <row r="20" spans="1:13" ht="15" customHeight="1" x14ac:dyDescent="0.2">
      <c r="A20" s="171" t="s">
        <v>19</v>
      </c>
      <c r="B20" s="114">
        <v>0</v>
      </c>
      <c r="C20" s="35">
        <v>0</v>
      </c>
      <c r="D20" s="124">
        <v>0</v>
      </c>
      <c r="E20" s="36">
        <v>0</v>
      </c>
      <c r="F20" s="133">
        <f>D20+B20</f>
        <v>0</v>
      </c>
      <c r="G20" s="41">
        <f>IF(ISBLANK(F20),"  ",IF(F84&gt;0,F20/F84,IF(F20&gt;0,1,0)))</f>
        <v>0</v>
      </c>
      <c r="H20" s="114">
        <v>0</v>
      </c>
      <c r="I20" s="35">
        <v>0</v>
      </c>
      <c r="J20" s="124">
        <v>0</v>
      </c>
      <c r="K20" s="36">
        <v>0</v>
      </c>
      <c r="L20" s="130">
        <f t="shared" si="0"/>
        <v>0</v>
      </c>
      <c r="M20" s="41">
        <f>IF(ISBLANK(L20),"  ",IF(L84&gt;0,L20/L84,IF(L20&gt;0,1,0)))</f>
        <v>0</v>
      </c>
    </row>
    <row r="21" spans="1:13" ht="15" customHeight="1" x14ac:dyDescent="0.2">
      <c r="A21" s="171" t="s">
        <v>20</v>
      </c>
      <c r="B21" s="114">
        <v>0</v>
      </c>
      <c r="C21" s="35">
        <v>0</v>
      </c>
      <c r="D21" s="124">
        <v>0</v>
      </c>
      <c r="E21" s="36">
        <v>0</v>
      </c>
      <c r="F21" s="133">
        <f t="shared" si="1"/>
        <v>0</v>
      </c>
      <c r="G21" s="41">
        <f>IF(ISBLANK(F21),"  ",IF(F84&gt;0,F21/F84,IF(F21&gt;0,1,0)))</f>
        <v>0</v>
      </c>
      <c r="H21" s="114">
        <v>0</v>
      </c>
      <c r="I21" s="35">
        <v>0</v>
      </c>
      <c r="J21" s="124">
        <v>0</v>
      </c>
      <c r="K21" s="36">
        <v>0</v>
      </c>
      <c r="L21" s="130">
        <f t="shared" si="0"/>
        <v>0</v>
      </c>
      <c r="M21" s="41">
        <f>IF(ISBLANK(L21),"  ",IF(L84&gt;0,L21/L84,IF(L21&gt;0,1,0)))</f>
        <v>0</v>
      </c>
    </row>
    <row r="22" spans="1:13" ht="15" customHeight="1" x14ac:dyDescent="0.2">
      <c r="A22" s="171" t="s">
        <v>21</v>
      </c>
      <c r="B22" s="114">
        <v>0</v>
      </c>
      <c r="C22" s="35">
        <v>0</v>
      </c>
      <c r="D22" s="124">
        <v>0</v>
      </c>
      <c r="E22" s="36">
        <v>0</v>
      </c>
      <c r="F22" s="133">
        <f t="shared" si="1"/>
        <v>0</v>
      </c>
      <c r="G22" s="41">
        <f>IF(ISBLANK(F22),"  ",IF(F84&gt;0,F22/F84,IF(F22&gt;0,1,0)))</f>
        <v>0</v>
      </c>
      <c r="H22" s="114">
        <v>0</v>
      </c>
      <c r="I22" s="35">
        <v>0</v>
      </c>
      <c r="J22" s="124">
        <v>0</v>
      </c>
      <c r="K22" s="36">
        <v>0</v>
      </c>
      <c r="L22" s="130">
        <f t="shared" si="0"/>
        <v>0</v>
      </c>
      <c r="M22" s="41">
        <f>IF(ISBLANK(L22),"  ",IF(L84&gt;0,L22/L84,IF(L22&gt;0,1,0)))</f>
        <v>0</v>
      </c>
    </row>
    <row r="23" spans="1:13" ht="15" customHeight="1" x14ac:dyDescent="0.2">
      <c r="A23" s="171" t="s">
        <v>22</v>
      </c>
      <c r="B23" s="114">
        <v>0</v>
      </c>
      <c r="C23" s="35">
        <v>0</v>
      </c>
      <c r="D23" s="124">
        <v>0</v>
      </c>
      <c r="E23" s="36">
        <v>0</v>
      </c>
      <c r="F23" s="133">
        <f t="shared" si="1"/>
        <v>0</v>
      </c>
      <c r="G23" s="41">
        <f>IF(ISBLANK(F23),"  ",IF(F84&gt;0,F23/F84,IF(F23&gt;0,1,0)))</f>
        <v>0</v>
      </c>
      <c r="H23" s="114">
        <v>0</v>
      </c>
      <c r="I23" s="35">
        <v>0</v>
      </c>
      <c r="J23" s="124">
        <v>0</v>
      </c>
      <c r="K23" s="36">
        <v>0</v>
      </c>
      <c r="L23" s="130">
        <f t="shared" si="0"/>
        <v>0</v>
      </c>
      <c r="M23" s="41">
        <f>IF(ISBLANK(L23),"  ",IF(L84&gt;0,L23/L84,IF(L23&gt;0,1,0)))</f>
        <v>0</v>
      </c>
    </row>
    <row r="24" spans="1:13" ht="15" customHeight="1" x14ac:dyDescent="0.2">
      <c r="A24" s="171" t="s">
        <v>23</v>
      </c>
      <c r="B24" s="114">
        <v>0</v>
      </c>
      <c r="C24" s="35">
        <v>0</v>
      </c>
      <c r="D24" s="124">
        <v>0</v>
      </c>
      <c r="E24" s="36">
        <v>0</v>
      </c>
      <c r="F24" s="133">
        <f t="shared" si="1"/>
        <v>0</v>
      </c>
      <c r="G24" s="41">
        <f>IF(ISBLANK(F24),"  ",IF(F84&gt;0,F24/F84,IF(F24&gt;0,1,0)))</f>
        <v>0</v>
      </c>
      <c r="H24" s="114">
        <v>0</v>
      </c>
      <c r="I24" s="35">
        <v>0</v>
      </c>
      <c r="J24" s="124">
        <v>0</v>
      </c>
      <c r="K24" s="36">
        <v>0</v>
      </c>
      <c r="L24" s="130">
        <f t="shared" si="0"/>
        <v>0</v>
      </c>
      <c r="M24" s="41">
        <f>IF(ISBLANK(L24),"  ",IF(L84&gt;0,L24/L84,IF(L24&gt;0,1,0)))</f>
        <v>0</v>
      </c>
    </row>
    <row r="25" spans="1:13" ht="15" customHeight="1" x14ac:dyDescent="0.2">
      <c r="A25" s="171" t="s">
        <v>24</v>
      </c>
      <c r="B25" s="114">
        <v>0</v>
      </c>
      <c r="C25" s="35">
        <v>0</v>
      </c>
      <c r="D25" s="124">
        <v>0</v>
      </c>
      <c r="E25" s="36">
        <v>0</v>
      </c>
      <c r="F25" s="133">
        <f t="shared" si="1"/>
        <v>0</v>
      </c>
      <c r="G25" s="41">
        <f>IF(ISBLANK(F25),"  ",IF(F84&gt;0,F25/F84,IF(F25&gt;0,1,0)))</f>
        <v>0</v>
      </c>
      <c r="H25" s="114">
        <v>0</v>
      </c>
      <c r="I25" s="35">
        <v>0</v>
      </c>
      <c r="J25" s="124">
        <v>0</v>
      </c>
      <c r="K25" s="36">
        <v>0</v>
      </c>
      <c r="L25" s="130">
        <f t="shared" si="0"/>
        <v>0</v>
      </c>
      <c r="M25" s="41">
        <f>IF(ISBLANK(L25),"  ",IF(L84&gt;0,L25/L84,IF(L25&gt;0,1,0)))</f>
        <v>0</v>
      </c>
    </row>
    <row r="26" spans="1:13" ht="15" customHeight="1" x14ac:dyDescent="0.2">
      <c r="A26" s="171" t="s">
        <v>25</v>
      </c>
      <c r="B26" s="114">
        <v>0</v>
      </c>
      <c r="C26" s="35">
        <v>0</v>
      </c>
      <c r="D26" s="124">
        <v>0</v>
      </c>
      <c r="E26" s="36">
        <v>0</v>
      </c>
      <c r="F26" s="133">
        <f t="shared" si="1"/>
        <v>0</v>
      </c>
      <c r="G26" s="41">
        <f>IF(ISBLANK(F26),"  ",IF(F84&gt;0,F26/F84,IF(F26&gt;0,1,0)))</f>
        <v>0</v>
      </c>
      <c r="H26" s="114">
        <v>0</v>
      </c>
      <c r="I26" s="35">
        <v>0</v>
      </c>
      <c r="J26" s="124">
        <v>0</v>
      </c>
      <c r="K26" s="36">
        <v>0</v>
      </c>
      <c r="L26" s="130">
        <f t="shared" si="0"/>
        <v>0</v>
      </c>
      <c r="M26" s="41">
        <f>IF(ISBLANK(L26),"  ",IF(L84&gt;0,L26/L84,IF(L26&gt;0,1,0)))</f>
        <v>0</v>
      </c>
    </row>
    <row r="27" spans="1:13" ht="15" customHeight="1" x14ac:dyDescent="0.2">
      <c r="A27" s="171" t="s">
        <v>26</v>
      </c>
      <c r="B27" s="114">
        <v>0</v>
      </c>
      <c r="C27" s="35">
        <v>0</v>
      </c>
      <c r="D27" s="124">
        <v>0</v>
      </c>
      <c r="E27" s="36">
        <v>0</v>
      </c>
      <c r="F27" s="133">
        <f t="shared" si="1"/>
        <v>0</v>
      </c>
      <c r="G27" s="41">
        <f>IF(ISBLANK(F27),"  ",IF(F84&gt;0,F27/F84,IF(F27&gt;0,1,0)))</f>
        <v>0</v>
      </c>
      <c r="H27" s="114">
        <v>0</v>
      </c>
      <c r="I27" s="35">
        <v>0</v>
      </c>
      <c r="J27" s="124">
        <v>0</v>
      </c>
      <c r="K27" s="36">
        <v>0</v>
      </c>
      <c r="L27" s="130">
        <f t="shared" si="0"/>
        <v>0</v>
      </c>
      <c r="M27" s="41">
        <f>IF(ISBLANK(L27),"  ",IF(L84&gt;0,L27/L84,IF(L27&gt;0,1,0)))</f>
        <v>0</v>
      </c>
    </row>
    <row r="28" spans="1:13" ht="15" customHeight="1" x14ac:dyDescent="0.2">
      <c r="A28" s="172" t="s">
        <v>27</v>
      </c>
      <c r="B28" s="114">
        <v>0</v>
      </c>
      <c r="C28" s="35">
        <v>0</v>
      </c>
      <c r="D28" s="124">
        <v>0</v>
      </c>
      <c r="E28" s="36">
        <v>0</v>
      </c>
      <c r="F28" s="133">
        <f t="shared" si="1"/>
        <v>0</v>
      </c>
      <c r="G28" s="41">
        <f>IF(ISBLANK(F28),"  ",IF(F84&gt;0,F28/F84,IF(F28&gt;0,1,0)))</f>
        <v>0</v>
      </c>
      <c r="H28" s="114">
        <v>0</v>
      </c>
      <c r="I28" s="35">
        <v>0</v>
      </c>
      <c r="J28" s="124">
        <v>0</v>
      </c>
      <c r="K28" s="36">
        <v>0</v>
      </c>
      <c r="L28" s="130">
        <f t="shared" si="0"/>
        <v>0</v>
      </c>
      <c r="M28" s="41">
        <f>IF(ISBLANK(L28),"  ",IF(L84&gt;0,L28/L84,IF(L28&gt;0,1,0)))</f>
        <v>0</v>
      </c>
    </row>
    <row r="29" spans="1:13" ht="15" customHeight="1" x14ac:dyDescent="0.2">
      <c r="A29" s="172" t="s">
        <v>28</v>
      </c>
      <c r="B29" s="114">
        <v>0</v>
      </c>
      <c r="C29" s="35">
        <v>0</v>
      </c>
      <c r="D29" s="124">
        <v>0</v>
      </c>
      <c r="E29" s="36">
        <v>0</v>
      </c>
      <c r="F29" s="133">
        <f t="shared" si="1"/>
        <v>0</v>
      </c>
      <c r="G29" s="41">
        <f>IF(ISBLANK(F29),"  ",IF(F84&gt;0,F29/F84,IF(F29&gt;0,1,0)))</f>
        <v>0</v>
      </c>
      <c r="H29" s="114">
        <v>0</v>
      </c>
      <c r="I29" s="35">
        <v>0</v>
      </c>
      <c r="J29" s="124">
        <v>0</v>
      </c>
      <c r="K29" s="36">
        <v>0</v>
      </c>
      <c r="L29" s="130">
        <f t="shared" si="0"/>
        <v>0</v>
      </c>
      <c r="M29" s="41">
        <f>IF(ISBLANK(L29),"  ",IF(L84&gt;0,L29/L84,IF(L29&gt;0,1,0)))</f>
        <v>0</v>
      </c>
    </row>
    <row r="30" spans="1:13" ht="15" customHeight="1" x14ac:dyDescent="0.2">
      <c r="A30" s="172" t="s">
        <v>71</v>
      </c>
      <c r="B30" s="114">
        <v>0</v>
      </c>
      <c r="C30" s="35">
        <v>0</v>
      </c>
      <c r="D30" s="124">
        <v>0</v>
      </c>
      <c r="E30" s="36">
        <v>0</v>
      </c>
      <c r="F30" s="133">
        <f t="shared" si="1"/>
        <v>0</v>
      </c>
      <c r="G30" s="41">
        <f>IF(ISBLANK(F30),"  ",IF(F84&gt;0,F30/F84,IF(F30&gt;0,1,0)))</f>
        <v>0</v>
      </c>
      <c r="H30" s="114">
        <v>0</v>
      </c>
      <c r="I30" s="35">
        <v>0</v>
      </c>
      <c r="J30" s="124">
        <v>0</v>
      </c>
      <c r="K30" s="36">
        <v>0</v>
      </c>
      <c r="L30" s="130">
        <f t="shared" si="0"/>
        <v>0</v>
      </c>
      <c r="M30" s="41">
        <f>IF(ISBLANK(L30),"  ",IF(L84&gt;0,L30/L84,IF(L30&gt;0,1,0)))</f>
        <v>0</v>
      </c>
    </row>
    <row r="31" spans="1:13" ht="15" customHeight="1" x14ac:dyDescent="0.2">
      <c r="A31" s="172" t="s">
        <v>182</v>
      </c>
      <c r="B31" s="114">
        <v>0</v>
      </c>
      <c r="C31" s="35">
        <v>0</v>
      </c>
      <c r="D31" s="124">
        <v>0</v>
      </c>
      <c r="E31" s="36">
        <v>0</v>
      </c>
      <c r="F31" s="133">
        <f t="shared" si="1"/>
        <v>0</v>
      </c>
      <c r="G31" s="41">
        <f>IF(ISBLANK(F31),"  ",IF(F84&gt;0,F31/F84,IF(F31&gt;0,1,0)))</f>
        <v>0</v>
      </c>
      <c r="H31" s="114">
        <v>0</v>
      </c>
      <c r="I31" s="35">
        <v>0</v>
      </c>
      <c r="J31" s="124">
        <v>0</v>
      </c>
      <c r="K31" s="36">
        <v>0</v>
      </c>
      <c r="L31" s="130">
        <f t="shared" si="0"/>
        <v>0</v>
      </c>
      <c r="M31" s="41">
        <f>IF(ISBLANK(L31),"  ",IF(L84&gt;0,L31/L84,IF(L31&gt;0,1,0)))</f>
        <v>0</v>
      </c>
    </row>
    <row r="32" spans="1:13" ht="15" customHeight="1" x14ac:dyDescent="0.2">
      <c r="A32" s="173" t="s">
        <v>183</v>
      </c>
      <c r="B32" s="114">
        <v>0</v>
      </c>
      <c r="C32" s="35">
        <v>0</v>
      </c>
      <c r="D32" s="124">
        <v>0</v>
      </c>
      <c r="E32" s="36">
        <v>0</v>
      </c>
      <c r="F32" s="133">
        <f t="shared" si="1"/>
        <v>0</v>
      </c>
      <c r="G32" s="41">
        <f>IF(ISBLANK(F32),"  ",IF(F84&gt;0,F32/F84,IF(F32&gt;0,1,0)))</f>
        <v>0</v>
      </c>
      <c r="H32" s="114">
        <v>0</v>
      </c>
      <c r="I32" s="35">
        <v>0</v>
      </c>
      <c r="J32" s="124">
        <v>0</v>
      </c>
      <c r="K32" s="36">
        <v>0</v>
      </c>
      <c r="L32" s="130">
        <f t="shared" si="0"/>
        <v>0</v>
      </c>
      <c r="M32" s="41">
        <f>IF(ISBLANK(L32),"  ",IF(L84&gt;0,L32/L84,IF(L32&gt;0,1,0)))</f>
        <v>0</v>
      </c>
    </row>
    <row r="33" spans="1:13" ht="15" customHeight="1" x14ac:dyDescent="0.2">
      <c r="A33" s="172" t="s">
        <v>175</v>
      </c>
      <c r="B33" s="114">
        <v>0</v>
      </c>
      <c r="C33" s="35">
        <v>0</v>
      </c>
      <c r="D33" s="124">
        <v>0</v>
      </c>
      <c r="E33" s="36">
        <v>0</v>
      </c>
      <c r="F33" s="133">
        <f t="shared" si="1"/>
        <v>0</v>
      </c>
      <c r="G33" s="41">
        <f>IF(ISBLANK(F33),"  ",IF(F84&gt;0,F33/F84,IF(F33&gt;0,1,0)))</f>
        <v>0</v>
      </c>
      <c r="H33" s="114">
        <v>0</v>
      </c>
      <c r="I33" s="35">
        <v>0</v>
      </c>
      <c r="J33" s="124">
        <v>0</v>
      </c>
      <c r="K33" s="36">
        <v>0</v>
      </c>
      <c r="L33" s="130">
        <f t="shared" si="0"/>
        <v>0</v>
      </c>
      <c r="M33" s="41">
        <f>IF(ISBLANK(L33),"  ",IF(L84&gt;0,L33/L84,IF(L33&gt;0,1,0)))</f>
        <v>0</v>
      </c>
    </row>
    <row r="34" spans="1:13" ht="15" customHeight="1" x14ac:dyDescent="0.2">
      <c r="A34" s="171" t="s">
        <v>184</v>
      </c>
      <c r="B34" s="114">
        <v>0</v>
      </c>
      <c r="C34" s="35">
        <v>0</v>
      </c>
      <c r="D34" s="124">
        <v>0</v>
      </c>
      <c r="E34" s="36">
        <v>0</v>
      </c>
      <c r="F34" s="133">
        <f t="shared" si="1"/>
        <v>0</v>
      </c>
      <c r="G34" s="41">
        <f>IF(ISBLANK(F34),"  ",IF(F84&gt;0,F34/F84,IF(F34&gt;0,1,0)))</f>
        <v>0</v>
      </c>
      <c r="H34" s="114">
        <v>0</v>
      </c>
      <c r="I34" s="35">
        <v>0</v>
      </c>
      <c r="J34" s="124">
        <v>0</v>
      </c>
      <c r="K34" s="36">
        <v>0</v>
      </c>
      <c r="L34" s="130">
        <f t="shared" si="0"/>
        <v>0</v>
      </c>
      <c r="M34" s="41">
        <f>IF(ISBLANK(L34),"  ",IF(L84&gt;0,L34/L84,IF(L34&gt;0,1,0)))</f>
        <v>0</v>
      </c>
    </row>
    <row r="35" spans="1:13" ht="15" customHeight="1" x14ac:dyDescent="0.2">
      <c r="A35" s="171" t="s">
        <v>185</v>
      </c>
      <c r="B35" s="114">
        <v>0</v>
      </c>
      <c r="C35" s="35">
        <v>0</v>
      </c>
      <c r="D35" s="124">
        <v>0</v>
      </c>
      <c r="E35" s="36">
        <v>0</v>
      </c>
      <c r="F35" s="133">
        <f t="shared" ref="F35" si="2">D35+B35</f>
        <v>0</v>
      </c>
      <c r="G35" s="41">
        <f>IF(ISBLANK(F35),"  ",IF(F85&gt;0,F35/F85,IF(F35&gt;0,1,0)))</f>
        <v>0</v>
      </c>
      <c r="H35" s="114">
        <v>0</v>
      </c>
      <c r="I35" s="35">
        <v>0</v>
      </c>
      <c r="J35" s="124">
        <v>0</v>
      </c>
      <c r="K35" s="36">
        <v>0</v>
      </c>
      <c r="L35" s="130">
        <f t="shared" si="0"/>
        <v>0</v>
      </c>
      <c r="M35" s="41">
        <f>IF(ISBLANK(L35),"  ",IF(L85&gt;0,L35/L85,IF(L35&gt;0,1,0)))</f>
        <v>0</v>
      </c>
    </row>
    <row r="36" spans="1:13" ht="15" customHeight="1" x14ac:dyDescent="0.2">
      <c r="A36" s="218" t="s">
        <v>193</v>
      </c>
      <c r="B36" s="114">
        <v>0</v>
      </c>
      <c r="C36" s="35">
        <v>0</v>
      </c>
      <c r="D36" s="124">
        <v>0</v>
      </c>
      <c r="E36" s="36">
        <v>0</v>
      </c>
      <c r="F36" s="133">
        <f t="shared" ref="F36:F37" si="3">D36+B36</f>
        <v>0</v>
      </c>
      <c r="G36" s="41">
        <f t="shared" ref="G36:G37" si="4">IF(ISBLANK(F36),"  ",IF(F86&gt;0,F36/F86,IF(F36&gt;0,1,0)))</f>
        <v>0</v>
      </c>
      <c r="H36" s="114">
        <v>0</v>
      </c>
      <c r="I36" s="35">
        <v>0</v>
      </c>
      <c r="J36" s="124">
        <v>0</v>
      </c>
      <c r="K36" s="36">
        <v>0</v>
      </c>
      <c r="L36" s="130">
        <f t="shared" ref="L36:L37" si="5">J36+H36</f>
        <v>0</v>
      </c>
      <c r="M36" s="41">
        <f t="shared" ref="M36:M37" si="6">IF(ISBLANK(L36),"  ",IF(L86&gt;0,L36/L86,IF(L36&gt;0,1,0)))</f>
        <v>0</v>
      </c>
    </row>
    <row r="37" spans="1:13" ht="15" customHeight="1" x14ac:dyDescent="0.2">
      <c r="A37" s="218" t="s">
        <v>194</v>
      </c>
      <c r="B37" s="114">
        <v>0</v>
      </c>
      <c r="C37" s="35">
        <v>0</v>
      </c>
      <c r="D37" s="124">
        <v>0</v>
      </c>
      <c r="E37" s="36">
        <v>0</v>
      </c>
      <c r="F37" s="133">
        <f t="shared" si="3"/>
        <v>0</v>
      </c>
      <c r="G37" s="41">
        <f t="shared" si="4"/>
        <v>0</v>
      </c>
      <c r="H37" s="114">
        <v>0</v>
      </c>
      <c r="I37" s="35">
        <v>0</v>
      </c>
      <c r="J37" s="124">
        <v>0</v>
      </c>
      <c r="K37" s="36">
        <v>0</v>
      </c>
      <c r="L37" s="130">
        <f t="shared" si="5"/>
        <v>0</v>
      </c>
      <c r="M37" s="41">
        <f t="shared" si="6"/>
        <v>0</v>
      </c>
    </row>
    <row r="38" spans="1:13" ht="15" customHeight="1" x14ac:dyDescent="0.2">
      <c r="A38" s="171" t="s">
        <v>187</v>
      </c>
      <c r="B38" s="114">
        <v>0</v>
      </c>
      <c r="C38" s="35">
        <v>0</v>
      </c>
      <c r="D38" s="124">
        <v>0</v>
      </c>
      <c r="E38" s="36">
        <v>0</v>
      </c>
      <c r="F38" s="133">
        <f t="shared" ref="F38:F41" si="7">D38+B38</f>
        <v>0</v>
      </c>
      <c r="G38" s="41">
        <f>IF(ISBLANK(F38),"  ",IF(F86&gt;0,F38/F86,IF(F38&gt;0,1,0)))</f>
        <v>0</v>
      </c>
      <c r="H38" s="114">
        <v>0</v>
      </c>
      <c r="I38" s="35">
        <v>0</v>
      </c>
      <c r="J38" s="124">
        <v>0</v>
      </c>
      <c r="K38" s="36">
        <v>0</v>
      </c>
      <c r="L38" s="130">
        <f t="shared" si="0"/>
        <v>0</v>
      </c>
      <c r="M38" s="41">
        <f>IF(ISBLANK(L38),"  ",IF(L86&gt;0,L38/L86,IF(L38&gt;0,1,0)))</f>
        <v>0</v>
      </c>
    </row>
    <row r="39" spans="1:13" ht="15" customHeight="1" x14ac:dyDescent="0.2">
      <c r="A39" s="171" t="s">
        <v>192</v>
      </c>
      <c r="B39" s="114">
        <v>0</v>
      </c>
      <c r="C39" s="35">
        <v>0</v>
      </c>
      <c r="D39" s="124">
        <v>0</v>
      </c>
      <c r="E39" s="36">
        <v>0</v>
      </c>
      <c r="F39" s="133">
        <f t="shared" ref="F39" si="8">D39+B39</f>
        <v>0</v>
      </c>
      <c r="G39" s="41">
        <f>IF(ISBLANK(F39),"  ",IF(F87&gt;0,F39/F87,IF(F39&gt;0,1,0)))</f>
        <v>0</v>
      </c>
      <c r="H39" s="114">
        <v>500000</v>
      </c>
      <c r="I39" s="35">
        <v>0</v>
      </c>
      <c r="J39" s="124">
        <v>0</v>
      </c>
      <c r="K39" s="36">
        <v>0</v>
      </c>
      <c r="L39" s="130">
        <f t="shared" ref="L39" si="9">J39+H39</f>
        <v>500000</v>
      </c>
      <c r="M39" s="41">
        <f>IF(ISBLANK(L39),"  ",IF(L87&gt;0,L39/L87,IF(L39&gt;0,1,0)))</f>
        <v>1</v>
      </c>
    </row>
    <row r="40" spans="1:13" ht="15" customHeight="1" x14ac:dyDescent="0.2">
      <c r="A40" s="171" t="s">
        <v>188</v>
      </c>
      <c r="B40" s="114">
        <v>0</v>
      </c>
      <c r="C40" s="35">
        <v>0</v>
      </c>
      <c r="D40" s="124">
        <v>0</v>
      </c>
      <c r="E40" s="36">
        <v>0</v>
      </c>
      <c r="F40" s="133">
        <f t="shared" si="7"/>
        <v>0</v>
      </c>
      <c r="G40" s="41">
        <f t="shared" ref="G40:G41" si="10">IF(ISBLANK(F40),"  ",IF(F87&gt;0,F40/F87,IF(F40&gt;0,1,0)))</f>
        <v>0</v>
      </c>
      <c r="H40" s="114">
        <v>0</v>
      </c>
      <c r="I40" s="35">
        <v>0</v>
      </c>
      <c r="J40" s="124">
        <v>0</v>
      </c>
      <c r="K40" s="36">
        <v>0</v>
      </c>
      <c r="L40" s="130">
        <f t="shared" ref="L40:L41" si="11">J40+H40</f>
        <v>0</v>
      </c>
      <c r="M40" s="41">
        <f t="shared" ref="M40:M41" si="12">IF(ISBLANK(L40),"  ",IF(L87&gt;0,L40/L87,IF(L40&gt;0,1,0)))</f>
        <v>0</v>
      </c>
    </row>
    <row r="41" spans="1:13" ht="15" customHeight="1" x14ac:dyDescent="0.2">
      <c r="A41" s="171" t="s">
        <v>189</v>
      </c>
      <c r="B41" s="114">
        <v>0</v>
      </c>
      <c r="C41" s="35">
        <v>0</v>
      </c>
      <c r="D41" s="124">
        <v>0</v>
      </c>
      <c r="E41" s="36">
        <v>0</v>
      </c>
      <c r="F41" s="133">
        <f t="shared" si="7"/>
        <v>0</v>
      </c>
      <c r="G41" s="41">
        <f t="shared" si="10"/>
        <v>0</v>
      </c>
      <c r="H41" s="114">
        <v>0</v>
      </c>
      <c r="I41" s="35">
        <v>0</v>
      </c>
      <c r="J41" s="124">
        <v>0</v>
      </c>
      <c r="K41" s="36">
        <v>0</v>
      </c>
      <c r="L41" s="130">
        <f t="shared" si="11"/>
        <v>0</v>
      </c>
      <c r="M41" s="41">
        <f t="shared" si="12"/>
        <v>0</v>
      </c>
    </row>
    <row r="42" spans="1:13" ht="15" customHeight="1" x14ac:dyDescent="0.25">
      <c r="A42" s="47" t="s">
        <v>29</v>
      </c>
      <c r="B42" s="143"/>
      <c r="C42" s="164" t="s">
        <v>4</v>
      </c>
      <c r="D42" s="124"/>
      <c r="E42" s="162"/>
      <c r="F42" s="133"/>
      <c r="G42" s="50" t="s">
        <v>4</v>
      </c>
      <c r="H42" s="143" t="s">
        <v>4</v>
      </c>
      <c r="I42" s="164" t="s">
        <v>4</v>
      </c>
      <c r="J42" s="124"/>
      <c r="K42" s="162" t="s">
        <v>4</v>
      </c>
      <c r="L42" s="133"/>
      <c r="M42" s="50" t="s">
        <v>4</v>
      </c>
    </row>
    <row r="43" spans="1:13" ht="15" customHeight="1" x14ac:dyDescent="0.2">
      <c r="A43" s="45" t="s">
        <v>30</v>
      </c>
      <c r="B43" s="142">
        <v>0</v>
      </c>
      <c r="C43" s="35">
        <v>0</v>
      </c>
      <c r="D43" s="127">
        <v>0</v>
      </c>
      <c r="E43" s="36">
        <v>0</v>
      </c>
      <c r="F43" s="132">
        <f t="shared" si="1"/>
        <v>0</v>
      </c>
      <c r="G43" s="37">
        <f>IF(ISBLANK(F43),"  ",IF(F84&gt;0,F43/F84,IF(F43&gt;0,1,0)))</f>
        <v>0</v>
      </c>
      <c r="H43" s="142">
        <v>0</v>
      </c>
      <c r="I43" s="35">
        <v>0</v>
      </c>
      <c r="J43" s="127">
        <v>0</v>
      </c>
      <c r="K43" s="36">
        <v>0</v>
      </c>
      <c r="L43" s="132">
        <v>0</v>
      </c>
      <c r="M43" s="37">
        <f>IF(ISBLANK(L43),"  ",IF(L84&gt;0,L43/L84,IF(L43&gt;0,1,0)))</f>
        <v>0</v>
      </c>
    </row>
    <row r="44" spans="1:13" ht="15" customHeight="1" x14ac:dyDescent="0.25">
      <c r="A44" s="47" t="s">
        <v>31</v>
      </c>
      <c r="B44" s="143"/>
      <c r="C44" s="164" t="s">
        <v>4</v>
      </c>
      <c r="D44" s="124"/>
      <c r="E44" s="162"/>
      <c r="F44" s="133"/>
      <c r="G44" s="50" t="s">
        <v>4</v>
      </c>
      <c r="H44" s="143"/>
      <c r="I44" s="164" t="s">
        <v>4</v>
      </c>
      <c r="J44" s="124"/>
      <c r="K44" s="162" t="s">
        <v>4</v>
      </c>
      <c r="L44" s="133"/>
      <c r="M44" s="50" t="s">
        <v>4</v>
      </c>
    </row>
    <row r="45" spans="1:13" ht="15" customHeight="1" x14ac:dyDescent="0.2">
      <c r="A45" s="45" t="s">
        <v>30</v>
      </c>
      <c r="B45" s="142">
        <v>0</v>
      </c>
      <c r="C45" s="35">
        <v>0</v>
      </c>
      <c r="D45" s="127">
        <v>0</v>
      </c>
      <c r="E45" s="36">
        <v>0</v>
      </c>
      <c r="F45" s="132">
        <f t="shared" si="1"/>
        <v>0</v>
      </c>
      <c r="G45" s="37">
        <f>IF(ISBLANK(F45),"  ",IF(F84&gt;0,F45/F84,IF(F45&gt;0,1,0)))</f>
        <v>0</v>
      </c>
      <c r="H45" s="142">
        <v>0</v>
      </c>
      <c r="I45" s="35">
        <v>0</v>
      </c>
      <c r="J45" s="127">
        <v>0</v>
      </c>
      <c r="K45" s="36">
        <v>0</v>
      </c>
      <c r="L45" s="132">
        <v>0</v>
      </c>
      <c r="M45" s="37">
        <f>IF(ISBLANK(L45),"  ",IF(L84&gt;0,L45/L84,IF(L45&gt;0,1,0)))</f>
        <v>0</v>
      </c>
    </row>
    <row r="46" spans="1:13" ht="15" customHeight="1" x14ac:dyDescent="0.2">
      <c r="A46" s="46" t="s">
        <v>101</v>
      </c>
      <c r="B46" s="114"/>
      <c r="C46" s="35" t="s">
        <v>10</v>
      </c>
      <c r="D46" s="124"/>
      <c r="E46" s="36"/>
      <c r="F46" s="133">
        <f t="shared" si="1"/>
        <v>0</v>
      </c>
      <c r="G46" s="41">
        <f>IF(ISBLANK(F46),"  ",IF(F84&gt;0,F46/F84,IF(F46&gt;0,1,0)))</f>
        <v>0</v>
      </c>
      <c r="H46" s="114"/>
      <c r="I46" s="35" t="s">
        <v>10</v>
      </c>
      <c r="J46" s="124"/>
      <c r="K46" s="36" t="s">
        <v>10</v>
      </c>
      <c r="L46" s="133">
        <v>0</v>
      </c>
      <c r="M46" s="41">
        <f>IF(ISBLANK(L46),"  ",IF(L84&gt;0,L46/L84,IF(L46&gt;0,1,0)))</f>
        <v>0</v>
      </c>
    </row>
    <row r="47" spans="1:13" s="55" customFormat="1" ht="15" customHeight="1" x14ac:dyDescent="0.25">
      <c r="A47" s="47" t="s">
        <v>33</v>
      </c>
      <c r="B47" s="115">
        <v>34159792</v>
      </c>
      <c r="C47" s="111">
        <v>1</v>
      </c>
      <c r="D47" s="128">
        <v>0</v>
      </c>
      <c r="E47" s="52">
        <v>0</v>
      </c>
      <c r="F47" s="115">
        <f>F46+F45+F43+F34+F29+F28+F26+F27+F25+F24+F23+F22+F21+F20+F19+F18+F17+F16+F14+F13+F30+F31+F32+F33</f>
        <v>34159792</v>
      </c>
      <c r="G47" s="53">
        <f>IF(ISBLANK(F47),"  ",IF(F84&gt;0,F47/F84,IF(F47&gt;0,1,0)))</f>
        <v>0.17874606175073279</v>
      </c>
      <c r="H47" s="115">
        <v>29865025</v>
      </c>
      <c r="I47" s="111">
        <v>1</v>
      </c>
      <c r="J47" s="128">
        <v>0</v>
      </c>
      <c r="K47" s="52">
        <v>0</v>
      </c>
      <c r="L47" s="115">
        <f>J47+H47</f>
        <v>29865025</v>
      </c>
      <c r="M47" s="53">
        <f>IF(ISBLANK(L47),"  ",IF(L84&gt;0,L47/L84,IF(L47&gt;0,1,0)))</f>
        <v>0.15888751254473452</v>
      </c>
    </row>
    <row r="48" spans="1:13" ht="15" customHeight="1" x14ac:dyDescent="0.25">
      <c r="A48" s="56" t="s">
        <v>34</v>
      </c>
      <c r="B48" s="116"/>
      <c r="C48" s="109" t="s">
        <v>4</v>
      </c>
      <c r="D48" s="124"/>
      <c r="E48" s="43" t="s">
        <v>4</v>
      </c>
      <c r="F48" s="133"/>
      <c r="G48" s="50" t="s">
        <v>4</v>
      </c>
      <c r="H48" s="116"/>
      <c r="I48" s="42" t="s">
        <v>4</v>
      </c>
      <c r="J48" s="124"/>
      <c r="K48" s="43" t="s">
        <v>4</v>
      </c>
      <c r="L48" s="133"/>
      <c r="M48" s="50" t="s">
        <v>4</v>
      </c>
    </row>
    <row r="49" spans="1:13" ht="15" customHeight="1" x14ac:dyDescent="0.2">
      <c r="A49" s="7" t="s">
        <v>35</v>
      </c>
      <c r="B49" s="142">
        <v>0</v>
      </c>
      <c r="C49" s="35">
        <v>0</v>
      </c>
      <c r="D49" s="127">
        <v>0</v>
      </c>
      <c r="E49" s="36">
        <v>0</v>
      </c>
      <c r="F49" s="132">
        <f>D49+B49</f>
        <v>0</v>
      </c>
      <c r="G49" s="37">
        <f>IF(ISBLANK(F49),"  ",IF(D84&gt;0,F49/D84,IF(F49&gt;0,1,0)))</f>
        <v>0</v>
      </c>
      <c r="H49" s="142">
        <v>0</v>
      </c>
      <c r="I49" s="35">
        <v>0</v>
      </c>
      <c r="J49" s="127">
        <v>0</v>
      </c>
      <c r="K49" s="36">
        <v>0</v>
      </c>
      <c r="L49" s="132">
        <v>0</v>
      </c>
      <c r="M49" s="37">
        <f>IF(ISBLANK(L49),"  ",IF(J84&gt;0,L49/J84,IF(L49&gt;0,1,0)))</f>
        <v>0</v>
      </c>
    </row>
    <row r="50" spans="1:13" ht="15" customHeight="1" x14ac:dyDescent="0.2">
      <c r="A50" s="58" t="s">
        <v>36</v>
      </c>
      <c r="B50" s="114">
        <v>0</v>
      </c>
      <c r="C50" s="35">
        <v>0</v>
      </c>
      <c r="D50" s="124">
        <v>0</v>
      </c>
      <c r="E50" s="36">
        <v>0</v>
      </c>
      <c r="F50" s="133">
        <f>D50+B50</f>
        <v>0</v>
      </c>
      <c r="G50" s="41">
        <f>IF(ISBLANK(F50),"  ",IF(D84&gt;0,F50/D84,IF(F50&gt;0,1,0)))</f>
        <v>0</v>
      </c>
      <c r="H50" s="114">
        <v>0</v>
      </c>
      <c r="I50" s="35">
        <v>0</v>
      </c>
      <c r="J50" s="124">
        <v>0</v>
      </c>
      <c r="K50" s="36">
        <v>0</v>
      </c>
      <c r="L50" s="133">
        <v>0</v>
      </c>
      <c r="M50" s="41">
        <f>IF(ISBLANK(L50),"  ",IF(J84&gt;0,L50/J84,IF(L50&gt;0,1,0)))</f>
        <v>0</v>
      </c>
    </row>
    <row r="51" spans="1:13" ht="15" customHeight="1" x14ac:dyDescent="0.2">
      <c r="A51" s="7" t="s">
        <v>37</v>
      </c>
      <c r="B51" s="114">
        <v>0</v>
      </c>
      <c r="C51" s="35">
        <v>0</v>
      </c>
      <c r="D51" s="124">
        <v>0</v>
      </c>
      <c r="E51" s="36">
        <v>0</v>
      </c>
      <c r="F51" s="133">
        <f>D51+B51</f>
        <v>0</v>
      </c>
      <c r="G51" s="41">
        <f>IF(ISBLANK(F51),"  ",IF(D84&gt;0,F51/D84,IF(F51&gt;0,1,0)))</f>
        <v>0</v>
      </c>
      <c r="H51" s="114">
        <v>0</v>
      </c>
      <c r="I51" s="35">
        <v>0</v>
      </c>
      <c r="J51" s="124">
        <v>0</v>
      </c>
      <c r="K51" s="36">
        <v>0</v>
      </c>
      <c r="L51" s="133">
        <v>0</v>
      </c>
      <c r="M51" s="41">
        <f>IF(ISBLANK(L51),"  ",IF(J84&gt;0,L51/J84,IF(L51&gt;0,1,0)))</f>
        <v>0</v>
      </c>
    </row>
    <row r="52" spans="1:13" ht="15" customHeight="1" x14ac:dyDescent="0.2">
      <c r="A52" s="25" t="s">
        <v>38</v>
      </c>
      <c r="B52" s="114">
        <v>0</v>
      </c>
      <c r="C52" s="35">
        <v>0</v>
      </c>
      <c r="D52" s="124">
        <v>0</v>
      </c>
      <c r="E52" s="36">
        <v>0</v>
      </c>
      <c r="F52" s="133">
        <f>D52+B52</f>
        <v>0</v>
      </c>
      <c r="G52" s="41">
        <f>IF(ISBLANK(F52),"  ",IF(D84&gt;0,F52/D84,IF(F52&gt;0,1,0)))</f>
        <v>0</v>
      </c>
      <c r="H52" s="114">
        <v>0</v>
      </c>
      <c r="I52" s="35">
        <v>0</v>
      </c>
      <c r="J52" s="124">
        <v>0</v>
      </c>
      <c r="K52" s="36">
        <v>0</v>
      </c>
      <c r="L52" s="133">
        <v>0</v>
      </c>
      <c r="M52" s="41">
        <f>IF(ISBLANK(L52),"  ",IF(J84&gt;0,L52/J84,IF(L52&gt;0,1,0)))</f>
        <v>0</v>
      </c>
    </row>
    <row r="53" spans="1:13" ht="15" customHeight="1" x14ac:dyDescent="0.2">
      <c r="A53" s="58" t="s">
        <v>39</v>
      </c>
      <c r="B53" s="114">
        <v>0</v>
      </c>
      <c r="C53" s="35">
        <v>0</v>
      </c>
      <c r="D53" s="124">
        <v>0</v>
      </c>
      <c r="E53" s="36">
        <v>0</v>
      </c>
      <c r="F53" s="133">
        <f>D53+B53</f>
        <v>0</v>
      </c>
      <c r="G53" s="41">
        <f>IF(ISBLANK(F53),"  ",IF(F84&gt;0,F53/F84,IF(F53&gt;0,1,0)))</f>
        <v>0</v>
      </c>
      <c r="H53" s="114">
        <v>0</v>
      </c>
      <c r="I53" s="35">
        <v>0</v>
      </c>
      <c r="J53" s="124">
        <v>0</v>
      </c>
      <c r="K53" s="36">
        <v>0</v>
      </c>
      <c r="L53" s="133">
        <v>0</v>
      </c>
      <c r="M53" s="41">
        <f>IF(ISBLANK(L53),"  ",IF(L84&gt;0,L53/L84,IF(L53&gt;0,1,0)))</f>
        <v>0</v>
      </c>
    </row>
    <row r="54" spans="1:13" s="55" customFormat="1" ht="15" customHeight="1" x14ac:dyDescent="0.25">
      <c r="A54" s="56" t="s">
        <v>40</v>
      </c>
      <c r="B54" s="115">
        <v>0</v>
      </c>
      <c r="C54" s="111">
        <v>0</v>
      </c>
      <c r="D54" s="128">
        <v>0</v>
      </c>
      <c r="E54" s="52">
        <v>0</v>
      </c>
      <c r="F54" s="134">
        <f>F53+F52+F51+F50+F49</f>
        <v>0</v>
      </c>
      <c r="G54" s="53">
        <f>IF(ISBLANK(F54),"  ",IF(F84&gt;0,F54/F84,IF(F54&gt;0,1,0)))</f>
        <v>0</v>
      </c>
      <c r="H54" s="115">
        <v>0</v>
      </c>
      <c r="I54" s="111">
        <v>0</v>
      </c>
      <c r="J54" s="128">
        <v>0</v>
      </c>
      <c r="K54" s="52">
        <v>0</v>
      </c>
      <c r="L54" s="134">
        <v>0</v>
      </c>
      <c r="M54" s="53">
        <f>IF(ISBLANK(L54),"  ",IF(L84&gt;0,L54/L84,IF(L54&gt;0,1,0)))</f>
        <v>0</v>
      </c>
    </row>
    <row r="55" spans="1:13" s="55" customFormat="1" ht="15" customHeight="1" x14ac:dyDescent="0.25">
      <c r="A55" s="60" t="s">
        <v>82</v>
      </c>
      <c r="B55" s="144">
        <v>0</v>
      </c>
      <c r="C55" s="111">
        <v>0</v>
      </c>
      <c r="D55" s="129">
        <v>0</v>
      </c>
      <c r="E55" s="52">
        <v>0</v>
      </c>
      <c r="F55" s="135">
        <f>D55+B55</f>
        <v>0</v>
      </c>
      <c r="G55" s="53">
        <f>IF(ISBLANK(F55),"  ",IF(F84&gt;0,F55/F84,IF(F55&gt;0,1,0)))</f>
        <v>0</v>
      </c>
      <c r="H55" s="144">
        <v>0</v>
      </c>
      <c r="I55" s="111">
        <v>0</v>
      </c>
      <c r="J55" s="129">
        <v>0</v>
      </c>
      <c r="K55" s="52">
        <v>0</v>
      </c>
      <c r="L55" s="135">
        <v>0</v>
      </c>
      <c r="M55" s="53">
        <f>IF(ISBLANK(L55),"  ",IF(L84&gt;0,L55/L84,IF(L55&gt;0,1,0)))</f>
        <v>0</v>
      </c>
    </row>
    <row r="56" spans="1:13" ht="15" customHeight="1" x14ac:dyDescent="0.25">
      <c r="A56" s="9" t="s">
        <v>42</v>
      </c>
      <c r="B56" s="119"/>
      <c r="C56" s="109" t="s">
        <v>4</v>
      </c>
      <c r="D56" s="127"/>
      <c r="E56" s="43" t="s">
        <v>4</v>
      </c>
      <c r="F56" s="132"/>
      <c r="G56" s="63" t="s">
        <v>4</v>
      </c>
      <c r="H56" s="119"/>
      <c r="I56" s="42" t="s">
        <v>4</v>
      </c>
      <c r="J56" s="127"/>
      <c r="K56" s="43" t="s">
        <v>4</v>
      </c>
      <c r="L56" s="132"/>
      <c r="M56" s="63" t="s">
        <v>4</v>
      </c>
    </row>
    <row r="57" spans="1:13" ht="15" customHeight="1" x14ac:dyDescent="0.2">
      <c r="A57" s="7" t="s">
        <v>43</v>
      </c>
      <c r="B57" s="119">
        <v>31760123.609999999</v>
      </c>
      <c r="C57" s="35">
        <v>0.94454667265282488</v>
      </c>
      <c r="D57" s="127">
        <v>1864602.9700000002</v>
      </c>
      <c r="E57" s="36">
        <v>5.5453327347175126E-2</v>
      </c>
      <c r="F57" s="136">
        <f t="shared" ref="F57:F62" si="13">D57+B57</f>
        <v>33624726.579999998</v>
      </c>
      <c r="G57" s="37">
        <f>IF(ISBLANK(F57),"  ",IF(F84&gt;0,F57/F84,IF(F57&gt;0,1,0)))</f>
        <v>0.17594625440401351</v>
      </c>
      <c r="H57" s="119">
        <v>28653466.109999999</v>
      </c>
      <c r="I57" s="35">
        <v>0.94414575577399573</v>
      </c>
      <c r="J57" s="127">
        <v>1695096</v>
      </c>
      <c r="K57" s="36">
        <v>5.5854244226004289E-2</v>
      </c>
      <c r="L57" s="136">
        <v>45350677</v>
      </c>
      <c r="M57" s="37">
        <f>IF(ISBLANK(L57),"  ",IF(L84&gt;0,L57/L84,IF(L57&gt;0,1,0)))</f>
        <v>0.24127407429760073</v>
      </c>
    </row>
    <row r="58" spans="1:13" ht="15" customHeight="1" x14ac:dyDescent="0.2">
      <c r="A58" s="25" t="s">
        <v>44</v>
      </c>
      <c r="B58" s="116">
        <v>1247083</v>
      </c>
      <c r="C58" s="35">
        <v>1</v>
      </c>
      <c r="D58" s="124">
        <v>0</v>
      </c>
      <c r="E58" s="36">
        <v>0</v>
      </c>
      <c r="F58" s="137">
        <f t="shared" si="13"/>
        <v>1247083</v>
      </c>
      <c r="G58" s="41">
        <f>IF(ISBLANK(F58),"  ",IF(F84&gt;0,F58/F84,IF(F58&gt;0,1,0)))</f>
        <v>6.5255425128551451E-3</v>
      </c>
      <c r="H58" s="116">
        <v>1170299.96</v>
      </c>
      <c r="I58" s="35">
        <v>1</v>
      </c>
      <c r="J58" s="124">
        <v>0</v>
      </c>
      <c r="K58" s="36">
        <v>0</v>
      </c>
      <c r="L58" s="137">
        <v>2280207</v>
      </c>
      <c r="M58" s="41">
        <f>IF(ISBLANK(L58),"  ",IF(L84&gt;0,L58/L84,IF(L58&gt;0,1,0)))</f>
        <v>1.2131127240546141E-2</v>
      </c>
    </row>
    <row r="59" spans="1:13" ht="15" customHeight="1" x14ac:dyDescent="0.2">
      <c r="A59" s="64" t="s">
        <v>45</v>
      </c>
      <c r="B59" s="145">
        <v>1219882.5</v>
      </c>
      <c r="C59" s="35">
        <v>1</v>
      </c>
      <c r="D59" s="123">
        <v>0</v>
      </c>
      <c r="E59" s="36">
        <v>0</v>
      </c>
      <c r="F59" s="138">
        <f t="shared" si="13"/>
        <v>1219882.5</v>
      </c>
      <c r="G59" s="41">
        <f>IF(ISBLANK(F59),"  ",IF(F84&gt;0,F59/F84,IF(F59&gt;0,1,0)))</f>
        <v>6.3832119549685276E-3</v>
      </c>
      <c r="H59" s="145">
        <v>1102183.45</v>
      </c>
      <c r="I59" s="35">
        <v>1</v>
      </c>
      <c r="J59" s="123">
        <v>0</v>
      </c>
      <c r="K59" s="36">
        <v>0</v>
      </c>
      <c r="L59" s="138">
        <v>1625866</v>
      </c>
      <c r="M59" s="41">
        <f>IF(ISBLANK(L59),"  ",IF(L84&gt;0,L59/L84,IF(L59&gt;0,1,0)))</f>
        <v>8.6499108730381889E-3</v>
      </c>
    </row>
    <row r="60" spans="1:13" ht="15" customHeight="1" x14ac:dyDescent="0.2">
      <c r="A60" s="64" t="s">
        <v>46</v>
      </c>
      <c r="B60" s="145">
        <v>746799.5</v>
      </c>
      <c r="C60" s="35">
        <v>1</v>
      </c>
      <c r="D60" s="123">
        <v>0</v>
      </c>
      <c r="E60" s="36">
        <v>0</v>
      </c>
      <c r="F60" s="138">
        <f t="shared" si="13"/>
        <v>746799.5</v>
      </c>
      <c r="G60" s="41">
        <f>IF(ISBLANK(F60),"  ",IF(F84&gt;0,F60/F84,IF(F60&gt;0,1,0)))</f>
        <v>3.9077366027994659E-3</v>
      </c>
      <c r="H60" s="145">
        <v>675086.48</v>
      </c>
      <c r="I60" s="35">
        <v>1</v>
      </c>
      <c r="J60" s="123">
        <v>0</v>
      </c>
      <c r="K60" s="36">
        <v>0</v>
      </c>
      <c r="L60" s="138">
        <v>1004445</v>
      </c>
      <c r="M60" s="41">
        <f>IF(ISBLANK(L60),"  ",IF(L84&gt;0,L60/L84,IF(L60&gt;0,1,0)))</f>
        <v>5.343835055821847E-3</v>
      </c>
    </row>
    <row r="61" spans="1:13" ht="15" customHeight="1" x14ac:dyDescent="0.2">
      <c r="A61" s="64" t="s">
        <v>47</v>
      </c>
      <c r="B61" s="145">
        <v>0</v>
      </c>
      <c r="C61" s="35">
        <v>0</v>
      </c>
      <c r="D61" s="123">
        <v>1080102</v>
      </c>
      <c r="E61" s="36">
        <v>1</v>
      </c>
      <c r="F61" s="138">
        <f t="shared" si="13"/>
        <v>1080102</v>
      </c>
      <c r="G61" s="41">
        <f>IF(ISBLANK(F61),"  ",IF(F84&gt;0,F61/F84,IF(F61&gt;0,1,0)))</f>
        <v>5.6517902330637726E-3</v>
      </c>
      <c r="H61" s="145">
        <v>0</v>
      </c>
      <c r="I61" s="35">
        <v>0</v>
      </c>
      <c r="J61" s="123">
        <v>1049237</v>
      </c>
      <c r="K61" s="36">
        <v>1</v>
      </c>
      <c r="L61" s="138">
        <v>1456321</v>
      </c>
      <c r="M61" s="41">
        <f>IF(ISBLANK(L61),"  ",IF(L84&gt;0,L61/L84,IF(L61&gt;0,1,0)))</f>
        <v>7.7478997977286253E-3</v>
      </c>
    </row>
    <row r="62" spans="1:13" ht="15" customHeight="1" x14ac:dyDescent="0.2">
      <c r="A62" s="25" t="s">
        <v>48</v>
      </c>
      <c r="B62" s="116">
        <v>12247264.68</v>
      </c>
      <c r="C62" s="35">
        <v>0.77976333371880069</v>
      </c>
      <c r="D62" s="124">
        <v>3459122.31</v>
      </c>
      <c r="E62" s="36">
        <v>0.22023666628119928</v>
      </c>
      <c r="F62" s="137">
        <f t="shared" si="13"/>
        <v>15706386.99</v>
      </c>
      <c r="G62" s="41">
        <f>IF(ISBLANK(F62),"  ",IF(F84&gt;0,F62/F84,IF(F62&gt;0,1,0)))</f>
        <v>8.2185945944736605E-2</v>
      </c>
      <c r="H62" s="116">
        <v>11660636.719999999</v>
      </c>
      <c r="I62" s="35">
        <v>0.79005539511727108</v>
      </c>
      <c r="J62" s="124">
        <v>3098628</v>
      </c>
      <c r="K62" s="36">
        <v>0.2099446048827289</v>
      </c>
      <c r="L62" s="137">
        <v>19968756</v>
      </c>
      <c r="M62" s="41">
        <f>IF(ISBLANK(L62),"  ",IF(L84&gt;0,L62/L84,IF(L62&gt;0,1,0)))</f>
        <v>0.10623751259048814</v>
      </c>
    </row>
    <row r="63" spans="1:13" s="55" customFormat="1" ht="15" customHeight="1" x14ac:dyDescent="0.25">
      <c r="A63" s="60" t="s">
        <v>49</v>
      </c>
      <c r="B63" s="146">
        <v>47221153.289999999</v>
      </c>
      <c r="C63" s="111">
        <v>0.88058126619475996</v>
      </c>
      <c r="D63" s="128">
        <v>6403827.2800000003</v>
      </c>
      <c r="E63" s="52">
        <v>0.11941873380524005</v>
      </c>
      <c r="F63" s="139">
        <f>F62+F60+F59+F58+F57+F61</f>
        <v>53624980.57</v>
      </c>
      <c r="G63" s="53">
        <f>IF(ISBLANK(F63),"  ",IF(F84&gt;0,F63/F84,IF(F63&gt;0,1,0)))</f>
        <v>0.28060048165243706</v>
      </c>
      <c r="H63" s="146">
        <v>43261672.719999999</v>
      </c>
      <c r="I63" s="111">
        <v>0.88100998709577583</v>
      </c>
      <c r="J63" s="128">
        <v>5842961</v>
      </c>
      <c r="K63" s="52">
        <v>0.11899001290422415</v>
      </c>
      <c r="L63" s="149">
        <v>71686272</v>
      </c>
      <c r="M63" s="53">
        <f>IF(ISBLANK(L63),"  ",IF(L84&gt;0,L63/L84,IF(L63&gt;0,1,0)))</f>
        <v>0.38138435985522368</v>
      </c>
    </row>
    <row r="64" spans="1:13" ht="15" customHeight="1" x14ac:dyDescent="0.2">
      <c r="A64" s="34" t="s">
        <v>50</v>
      </c>
      <c r="B64" s="147">
        <v>0</v>
      </c>
      <c r="C64" s="35">
        <v>0</v>
      </c>
      <c r="D64" s="148">
        <v>0</v>
      </c>
      <c r="E64" s="36">
        <v>0</v>
      </c>
      <c r="F64" s="140">
        <f t="shared" ref="F64:F73" si="14">D64+B64</f>
        <v>0</v>
      </c>
      <c r="G64" s="41">
        <f>IF(ISBLANK(F64),"  ",IF(F84&gt;0,F64/F84,IF(F64&gt;0,1,0)))</f>
        <v>0</v>
      </c>
      <c r="H64" s="147">
        <v>0</v>
      </c>
      <c r="I64" s="35">
        <v>0</v>
      </c>
      <c r="J64" s="148">
        <v>0</v>
      </c>
      <c r="K64" s="36">
        <v>0</v>
      </c>
      <c r="L64" s="140">
        <v>0</v>
      </c>
      <c r="M64" s="41">
        <f>IF(ISBLANK(L64),"  ",IF(L84&gt;0,L64/L84,IF(L64&gt;0,1,0)))</f>
        <v>0</v>
      </c>
    </row>
    <row r="65" spans="1:13" ht="15" customHeight="1" x14ac:dyDescent="0.2">
      <c r="A65" s="65" t="s">
        <v>51</v>
      </c>
      <c r="B65" s="114">
        <v>0</v>
      </c>
      <c r="C65" s="35">
        <v>0</v>
      </c>
      <c r="D65" s="124">
        <v>0</v>
      </c>
      <c r="E65" s="36">
        <v>0</v>
      </c>
      <c r="F65" s="133">
        <f t="shared" si="14"/>
        <v>0</v>
      </c>
      <c r="G65" s="41">
        <f>IF(ISBLANK(F65),"  ",IF(F84&gt;0,F65/F84,IF(F65&gt;0,1,0)))</f>
        <v>0</v>
      </c>
      <c r="H65" s="114">
        <v>0</v>
      </c>
      <c r="I65" s="35">
        <v>0</v>
      </c>
      <c r="J65" s="124">
        <v>0</v>
      </c>
      <c r="K65" s="36">
        <v>0</v>
      </c>
      <c r="L65" s="133">
        <v>0</v>
      </c>
      <c r="M65" s="41">
        <f>IF(ISBLANK(L65),"  ",IF(L84&gt;0,L65/L84,IF(L65&gt;0,1,0)))</f>
        <v>0</v>
      </c>
    </row>
    <row r="66" spans="1:13" ht="15" customHeight="1" x14ac:dyDescent="0.2">
      <c r="A66" s="7" t="s">
        <v>52</v>
      </c>
      <c r="B66" s="114">
        <v>320364.51</v>
      </c>
      <c r="C66" s="35">
        <v>0.77468712799140282</v>
      </c>
      <c r="D66" s="124">
        <v>93176</v>
      </c>
      <c r="E66" s="36">
        <v>0.22531287200859718</v>
      </c>
      <c r="F66" s="133">
        <f t="shared" si="14"/>
        <v>413540.51</v>
      </c>
      <c r="G66" s="41">
        <f>IF(ISBLANK(F66),"  ",IF(F84&gt;0,F66/F84,IF(F66&gt;0,1,0)))</f>
        <v>2.163910644915213E-3</v>
      </c>
      <c r="H66" s="114">
        <v>255529.8</v>
      </c>
      <c r="I66" s="35">
        <v>0.82821756601793406</v>
      </c>
      <c r="J66" s="124">
        <v>53000</v>
      </c>
      <c r="K66" s="36">
        <v>0.17178243398206591</v>
      </c>
      <c r="L66" s="133">
        <v>412300</v>
      </c>
      <c r="M66" s="41">
        <f>IF(ISBLANK(L66),"  ",IF(L84&gt;0,L66/L84,IF(L66&gt;0,1,0)))</f>
        <v>2.1935130281054193E-3</v>
      </c>
    </row>
    <row r="67" spans="1:13" ht="15" customHeight="1" x14ac:dyDescent="0.2">
      <c r="A67" s="58" t="s">
        <v>53</v>
      </c>
      <c r="B67" s="114">
        <v>0</v>
      </c>
      <c r="C67" s="35">
        <v>0</v>
      </c>
      <c r="D67" s="124">
        <v>35556710.689999998</v>
      </c>
      <c r="E67" s="36">
        <v>1</v>
      </c>
      <c r="F67" s="133">
        <f t="shared" si="14"/>
        <v>35556710.689999998</v>
      </c>
      <c r="G67" s="41">
        <f>IF(ISBLANK(F67),"  ",IF(F84&gt;0,F67/F84,IF(F67&gt;0,1,0)))</f>
        <v>0.18605564122426974</v>
      </c>
      <c r="H67" s="114">
        <v>0</v>
      </c>
      <c r="I67" s="35">
        <v>0</v>
      </c>
      <c r="J67" s="124">
        <v>50000000</v>
      </c>
      <c r="K67" s="36">
        <v>1</v>
      </c>
      <c r="L67" s="133">
        <v>25750000</v>
      </c>
      <c r="M67" s="41">
        <f>IF(ISBLANK(L67),"  ",IF(L84&gt;0,L67/L84,IF(L67&gt;0,1,0)))</f>
        <v>0.13699481075361275</v>
      </c>
    </row>
    <row r="68" spans="1:13" ht="15" customHeight="1" x14ac:dyDescent="0.2">
      <c r="A68" s="65" t="s">
        <v>54</v>
      </c>
      <c r="B68" s="114">
        <v>0</v>
      </c>
      <c r="C68" s="35">
        <v>0</v>
      </c>
      <c r="D68" s="124">
        <v>0</v>
      </c>
      <c r="E68" s="36">
        <v>0</v>
      </c>
      <c r="F68" s="133">
        <f t="shared" si="14"/>
        <v>0</v>
      </c>
      <c r="G68" s="41">
        <f>IF(ISBLANK(F68),"  ",IF(F84&gt;0,F68/F84,IF(F68&gt;0,1,0)))</f>
        <v>0</v>
      </c>
      <c r="H68" s="114">
        <v>0</v>
      </c>
      <c r="I68" s="35">
        <v>0</v>
      </c>
      <c r="J68" s="124">
        <v>0</v>
      </c>
      <c r="K68" s="36">
        <v>0</v>
      </c>
      <c r="L68" s="133">
        <v>0</v>
      </c>
      <c r="M68" s="41">
        <f>IF(ISBLANK(L68),"  ",IF(L84&gt;0,L68/L84,IF(L68&gt;0,1,0)))</f>
        <v>0</v>
      </c>
    </row>
    <row r="69" spans="1:13" ht="15" customHeight="1" x14ac:dyDescent="0.2">
      <c r="A69" s="65" t="s">
        <v>55</v>
      </c>
      <c r="B69" s="114">
        <v>0</v>
      </c>
      <c r="C69" s="35">
        <v>0</v>
      </c>
      <c r="D69" s="124">
        <v>2173419</v>
      </c>
      <c r="E69" s="36">
        <v>1</v>
      </c>
      <c r="F69" s="133">
        <f t="shared" si="14"/>
        <v>2173419</v>
      </c>
      <c r="G69" s="41">
        <f>IF(ISBLANK(F69),"  ",IF(F84&gt;0,F69/F84,IF(F69&gt;0,1,0)))</f>
        <v>1.1372729868619104E-2</v>
      </c>
      <c r="H69" s="114">
        <v>0</v>
      </c>
      <c r="I69" s="35">
        <v>0</v>
      </c>
      <c r="J69" s="124">
        <v>3470172</v>
      </c>
      <c r="K69" s="36">
        <v>1</v>
      </c>
      <c r="L69" s="133">
        <v>3940079</v>
      </c>
      <c r="M69" s="41">
        <f>IF(ISBLANK(L69),"  ",IF(L84&gt;0,L69/L84,IF(L69&gt;0,1,0)))</f>
        <v>2.0961956386768305E-2</v>
      </c>
    </row>
    <row r="70" spans="1:13" ht="15" customHeight="1" x14ac:dyDescent="0.2">
      <c r="A70" s="34" t="s">
        <v>56</v>
      </c>
      <c r="B70" s="114">
        <v>0</v>
      </c>
      <c r="C70" s="35">
        <v>0</v>
      </c>
      <c r="D70" s="124">
        <v>22326576.490000002</v>
      </c>
      <c r="E70" s="36">
        <v>1</v>
      </c>
      <c r="F70" s="133">
        <f t="shared" si="14"/>
        <v>22326576.490000002</v>
      </c>
      <c r="G70" s="41">
        <f>IF(ISBLANK(F70),"  ",IF(F84&gt;0,F70/F84,IF(F70&gt;0,1,0)))</f>
        <v>0.11682704683810718</v>
      </c>
      <c r="H70" s="114">
        <v>0</v>
      </c>
      <c r="I70" s="35">
        <v>0</v>
      </c>
      <c r="J70" s="124">
        <v>15343496</v>
      </c>
      <c r="K70" s="36">
        <v>1</v>
      </c>
      <c r="L70" s="133">
        <v>13977185</v>
      </c>
      <c r="M70" s="41">
        <f>IF(ISBLANK(L70),"  ",IF(L84&gt;0,L70/L84,IF(L70&gt;0,1,0)))</f>
        <v>7.4361235492941172E-2</v>
      </c>
    </row>
    <row r="71" spans="1:13" ht="15" customHeight="1" x14ac:dyDescent="0.2">
      <c r="A71" s="34" t="s">
        <v>57</v>
      </c>
      <c r="B71" s="114">
        <v>0</v>
      </c>
      <c r="C71" s="35">
        <v>0</v>
      </c>
      <c r="D71" s="124">
        <v>2039633</v>
      </c>
      <c r="E71" s="36">
        <v>1</v>
      </c>
      <c r="F71" s="133">
        <f t="shared" si="14"/>
        <v>2039633</v>
      </c>
      <c r="G71" s="41">
        <f>IF(ISBLANK(F71),"  ",IF(F84&gt;0,F71/F84,IF(F71&gt;0,1,0)))</f>
        <v>1.0672675236630022E-2</v>
      </c>
      <c r="H71" s="114">
        <v>0</v>
      </c>
      <c r="I71" s="35">
        <v>0</v>
      </c>
      <c r="J71" s="124">
        <v>2300000</v>
      </c>
      <c r="K71" s="36">
        <v>1</v>
      </c>
      <c r="L71" s="133">
        <v>1915369</v>
      </c>
      <c r="M71" s="41">
        <f>IF(ISBLANK(L71),"  ",IF(L84&gt;0,L71/L84,IF(L71&gt;0,1,0)))</f>
        <v>1.019012091954705E-2</v>
      </c>
    </row>
    <row r="72" spans="1:13" ht="15" customHeight="1" x14ac:dyDescent="0.2">
      <c r="A72" s="7" t="s">
        <v>58</v>
      </c>
      <c r="B72" s="114">
        <v>0</v>
      </c>
      <c r="C72" s="35">
        <v>0</v>
      </c>
      <c r="D72" s="124">
        <v>7819228.3899999997</v>
      </c>
      <c r="E72" s="36">
        <v>1</v>
      </c>
      <c r="F72" s="133">
        <f t="shared" si="14"/>
        <v>7819228.3899999997</v>
      </c>
      <c r="G72" s="41">
        <f>IF(ISBLANK(F72),"  ",IF(F84&gt;0,F72/F84,IF(F72&gt;0,1,0)))</f>
        <v>4.0915245638557252E-2</v>
      </c>
      <c r="H72" s="114">
        <v>0</v>
      </c>
      <c r="I72" s="35">
        <v>0</v>
      </c>
      <c r="J72" s="124">
        <v>6085000</v>
      </c>
      <c r="K72" s="36">
        <v>1</v>
      </c>
      <c r="L72" s="133">
        <v>2750000</v>
      </c>
      <c r="M72" s="41">
        <f>IF(ISBLANK(L72),"  ",IF(L84&gt;0,L72/L84,IF(L72&gt;0,1,0)))</f>
        <v>1.4630513769803306E-2</v>
      </c>
    </row>
    <row r="73" spans="1:13" ht="15" customHeight="1" x14ac:dyDescent="0.2">
      <c r="A73" s="58" t="s">
        <v>59</v>
      </c>
      <c r="B73" s="114">
        <v>9642994.7599999998</v>
      </c>
      <c r="C73" s="35">
        <v>0.78654866852181105</v>
      </c>
      <c r="D73" s="124">
        <v>2616888.38</v>
      </c>
      <c r="E73" s="36">
        <v>0.21345133147818893</v>
      </c>
      <c r="F73" s="133">
        <f t="shared" si="14"/>
        <v>12259883.140000001</v>
      </c>
      <c r="G73" s="41">
        <f>IF(ISBLANK(F73),"  ",IF(F84&gt;0,F73/F84,IF(F73&gt;0,1,0)))</f>
        <v>6.4151615115197652E-2</v>
      </c>
      <c r="H73" s="114">
        <v>28670053.890000001</v>
      </c>
      <c r="I73" s="35">
        <v>0.90949385731303301</v>
      </c>
      <c r="J73" s="124">
        <v>2853033</v>
      </c>
      <c r="K73" s="36">
        <v>9.0506142686967037E-2</v>
      </c>
      <c r="L73" s="133">
        <v>9435047</v>
      </c>
      <c r="M73" s="41">
        <f>IF(ISBLANK(L73),"  ",IF(L84&gt;0,L73/L84,IF(L73&gt;0,1,0)))</f>
        <v>5.0196212746269585E-2</v>
      </c>
    </row>
    <row r="74" spans="1:13" ht="15" customHeight="1" x14ac:dyDescent="0.2">
      <c r="A74" s="34" t="s">
        <v>186</v>
      </c>
      <c r="B74" s="114">
        <v>0</v>
      </c>
      <c r="C74" s="35">
        <v>0</v>
      </c>
      <c r="D74" s="124">
        <v>0</v>
      </c>
      <c r="E74" s="36">
        <v>0</v>
      </c>
      <c r="F74" s="133">
        <f t="shared" ref="F74" si="15">D74+B74</f>
        <v>0</v>
      </c>
      <c r="G74" s="41">
        <f>IF(ISBLANK(F74),"  ",IF(F85&gt;0,F74/F85,IF(F74&gt;0,1,0)))</f>
        <v>0</v>
      </c>
      <c r="H74" s="114">
        <v>0</v>
      </c>
      <c r="I74" s="35">
        <v>0</v>
      </c>
      <c r="J74" s="124">
        <v>0</v>
      </c>
      <c r="K74" s="36">
        <v>0</v>
      </c>
      <c r="L74" s="133">
        <v>9435048</v>
      </c>
      <c r="M74" s="41">
        <f>IF(ISBLANK(L74),"  ",IF(L85&gt;0,L74/L85,IF(L74&gt;0,1,0)))</f>
        <v>1</v>
      </c>
    </row>
    <row r="75" spans="1:13" s="55" customFormat="1" ht="15" customHeight="1" x14ac:dyDescent="0.25">
      <c r="A75" s="66" t="s">
        <v>60</v>
      </c>
      <c r="B75" s="115">
        <v>57184512.560000002</v>
      </c>
      <c r="C75" s="111">
        <v>0.41981385469150634</v>
      </c>
      <c r="D75" s="128">
        <v>79029459.229999989</v>
      </c>
      <c r="E75" s="52">
        <v>0.58018614530849366</v>
      </c>
      <c r="F75" s="115">
        <f>F74+F73+F72+F71+F70+F69+F68+F67+F66+F65+F64+F63</f>
        <v>136213971.79000002</v>
      </c>
      <c r="G75" s="53">
        <f>IF(ISBLANK(F75),"  ",IF(F84&gt;0,F75/F84,IF(F75&gt;0,1,0)))</f>
        <v>0.71275934621873338</v>
      </c>
      <c r="H75" s="115">
        <v>72187256.409999996</v>
      </c>
      <c r="I75" s="111">
        <v>0.45649156515095834</v>
      </c>
      <c r="J75" s="128">
        <v>85947662</v>
      </c>
      <c r="K75" s="52">
        <v>0.54350843484904166</v>
      </c>
      <c r="L75" s="115">
        <f>L74+L73+L72+L71+L70+L69+L68+L67+L66+L65+L64+L63</f>
        <v>139301300</v>
      </c>
      <c r="M75" s="53">
        <f>IF(ISBLANK(L75),"  ",IF(L84&gt;0,L75/L84,IF(L75&gt;0,1,0)))</f>
        <v>0.74110894101872771</v>
      </c>
    </row>
    <row r="76" spans="1:13" ht="15" customHeight="1" x14ac:dyDescent="0.25">
      <c r="A76" s="9" t="s">
        <v>61</v>
      </c>
      <c r="B76" s="116"/>
      <c r="C76" s="109" t="s">
        <v>4</v>
      </c>
      <c r="D76" s="124"/>
      <c r="E76" s="43" t="s">
        <v>10</v>
      </c>
      <c r="F76" s="133"/>
      <c r="G76" s="50" t="s">
        <v>4</v>
      </c>
      <c r="H76" s="116"/>
      <c r="I76" s="42" t="s">
        <v>4</v>
      </c>
      <c r="J76" s="124"/>
      <c r="K76" s="43" t="s">
        <v>4</v>
      </c>
      <c r="L76" s="133"/>
      <c r="M76" s="50" t="s">
        <v>4</v>
      </c>
    </row>
    <row r="77" spans="1:13" ht="15" customHeight="1" x14ac:dyDescent="0.2">
      <c r="A77" s="7" t="s">
        <v>62</v>
      </c>
      <c r="B77" s="142">
        <v>0</v>
      </c>
      <c r="C77" s="35">
        <v>0</v>
      </c>
      <c r="D77" s="127">
        <v>0</v>
      </c>
      <c r="E77" s="36">
        <v>0</v>
      </c>
      <c r="F77" s="132">
        <f>D77+B77</f>
        <v>0</v>
      </c>
      <c r="G77" s="37">
        <f>IF(ISBLANK(F77),"  ",IF(F84&gt;0,F77/F84,IF(F77&gt;0,1,0)))</f>
        <v>0</v>
      </c>
      <c r="H77" s="142">
        <v>0</v>
      </c>
      <c r="I77" s="35">
        <v>0</v>
      </c>
      <c r="J77" s="127">
        <v>0</v>
      </c>
      <c r="K77" s="36">
        <v>0</v>
      </c>
      <c r="L77" s="132">
        <v>0</v>
      </c>
      <c r="M77" s="37">
        <f>IF(ISBLANK(L77),"  ",IF(L84&gt;0,L77/L84,IF(L77&gt;0,1,0)))</f>
        <v>0</v>
      </c>
    </row>
    <row r="78" spans="1:13" ht="15" customHeight="1" x14ac:dyDescent="0.2">
      <c r="A78" s="25" t="s">
        <v>63</v>
      </c>
      <c r="B78" s="114">
        <v>0</v>
      </c>
      <c r="C78" s="35">
        <v>0</v>
      </c>
      <c r="D78" s="124">
        <v>0</v>
      </c>
      <c r="E78" s="36">
        <v>0</v>
      </c>
      <c r="F78" s="133">
        <f>D78+B78</f>
        <v>0</v>
      </c>
      <c r="G78" s="41">
        <f>IF(ISBLANK(F78),"  ",IF(F84&gt;0,F78/F84,IF(F78&gt;0,1,0)))</f>
        <v>0</v>
      </c>
      <c r="H78" s="114">
        <v>0</v>
      </c>
      <c r="I78" s="35">
        <v>0</v>
      </c>
      <c r="J78" s="124">
        <v>0</v>
      </c>
      <c r="K78" s="36">
        <v>0</v>
      </c>
      <c r="L78" s="133">
        <v>0</v>
      </c>
      <c r="M78" s="41">
        <f>IF(ISBLANK(L78),"  ",IF(L84&gt;0,L78/L84,IF(L78&gt;0,1,0)))</f>
        <v>0</v>
      </c>
    </row>
    <row r="79" spans="1:13" ht="15" customHeight="1" x14ac:dyDescent="0.25">
      <c r="A79" s="56" t="s">
        <v>64</v>
      </c>
      <c r="B79" s="116"/>
      <c r="C79" s="109" t="s">
        <v>4</v>
      </c>
      <c r="D79" s="124"/>
      <c r="E79" s="43" t="s">
        <v>10</v>
      </c>
      <c r="F79" s="133"/>
      <c r="G79" s="50" t="s">
        <v>4</v>
      </c>
      <c r="H79" s="116"/>
      <c r="I79" s="42" t="s">
        <v>4</v>
      </c>
      <c r="J79" s="124"/>
      <c r="K79" s="43" t="s">
        <v>4</v>
      </c>
      <c r="L79" s="133"/>
      <c r="M79" s="50" t="s">
        <v>4</v>
      </c>
    </row>
    <row r="80" spans="1:13" ht="15" customHeight="1" x14ac:dyDescent="0.2">
      <c r="A80" s="7" t="s">
        <v>65</v>
      </c>
      <c r="B80" s="142">
        <v>0</v>
      </c>
      <c r="C80" s="35">
        <v>0</v>
      </c>
      <c r="D80" s="127">
        <v>13552601</v>
      </c>
      <c r="E80" s="36">
        <v>1</v>
      </c>
      <c r="F80" s="132">
        <f>D80+B80</f>
        <v>13552601</v>
      </c>
      <c r="G80" s="37">
        <f>IF(ISBLANK(F80),"  ",IF(F84&gt;0,F80/F84,IF(F80&gt;0,1,0)))</f>
        <v>7.0915948645970756E-2</v>
      </c>
      <c r="H80" s="142">
        <v>0</v>
      </c>
      <c r="I80" s="35">
        <v>0</v>
      </c>
      <c r="J80" s="127">
        <v>13523000</v>
      </c>
      <c r="K80" s="36">
        <v>1</v>
      </c>
      <c r="L80" s="132">
        <v>12800000</v>
      </c>
      <c r="M80" s="37">
        <f>IF(ISBLANK(L80),"  ",IF(L84&gt;0,L80/L84,IF(L80&gt;0,1,0)))</f>
        <v>6.8098391364902658E-2</v>
      </c>
    </row>
    <row r="81" spans="1:13" ht="15" customHeight="1" x14ac:dyDescent="0.2">
      <c r="A81" s="25" t="s">
        <v>66</v>
      </c>
      <c r="B81" s="114">
        <v>0</v>
      </c>
      <c r="C81" s="35">
        <v>0</v>
      </c>
      <c r="D81" s="124">
        <v>7181577.2000000002</v>
      </c>
      <c r="E81" s="36">
        <v>1</v>
      </c>
      <c r="F81" s="133">
        <f>D81+B81</f>
        <v>7181577.2000000002</v>
      </c>
      <c r="G81" s="41">
        <f>IF(ISBLANK(F81),"  ",IF(F84&gt;0,F81/F84,IF(F81&gt;0,1,0)))</f>
        <v>3.7578643384563196E-2</v>
      </c>
      <c r="H81" s="114">
        <v>0</v>
      </c>
      <c r="I81" s="35">
        <v>0</v>
      </c>
      <c r="J81" s="124">
        <v>6850000</v>
      </c>
      <c r="K81" s="36">
        <v>1</v>
      </c>
      <c r="L81" s="133">
        <v>5996999</v>
      </c>
      <c r="M81" s="41">
        <f>IF(ISBLANK(L81),"  ",IF(L84&gt;0,L81/L84,IF(L81&gt;0,1,0)))</f>
        <v>3.1905155071635147E-2</v>
      </c>
    </row>
    <row r="82" spans="1:13" s="55" customFormat="1" ht="15" customHeight="1" x14ac:dyDescent="0.25">
      <c r="A82" s="56" t="s">
        <v>67</v>
      </c>
      <c r="B82" s="120">
        <v>0</v>
      </c>
      <c r="C82" s="111">
        <v>0</v>
      </c>
      <c r="D82" s="129">
        <v>20734178.199999999</v>
      </c>
      <c r="E82" s="52">
        <v>1</v>
      </c>
      <c r="F82" s="134">
        <f>F81+F80+F79+F78+F77</f>
        <v>20734178.199999999</v>
      </c>
      <c r="G82" s="53">
        <f>IF(ISBLANK(F82),"  ",IF(F84&gt;0,F82/F84,IF(F82&gt;0,1,0)))</f>
        <v>0.10849459203053395</v>
      </c>
      <c r="H82" s="120">
        <v>0</v>
      </c>
      <c r="I82" s="111">
        <v>0</v>
      </c>
      <c r="J82" s="129">
        <v>20373000</v>
      </c>
      <c r="K82" s="52">
        <v>1</v>
      </c>
      <c r="L82" s="134">
        <v>18796999</v>
      </c>
      <c r="M82" s="53">
        <f>IF(ISBLANK(L82),"  ",IF(L84&gt;0,L82/L84,IF(L82&gt;0,1,0)))</f>
        <v>0.1000035464365378</v>
      </c>
    </row>
    <row r="83" spans="1:13" s="55" customFormat="1" ht="15" customHeight="1" x14ac:dyDescent="0.25">
      <c r="A83" s="56" t="s">
        <v>68</v>
      </c>
      <c r="B83" s="120">
        <v>0</v>
      </c>
      <c r="C83" s="111">
        <v>0</v>
      </c>
      <c r="D83" s="129">
        <v>0</v>
      </c>
      <c r="E83" s="52">
        <v>0</v>
      </c>
      <c r="F83" s="141">
        <f>D83+B83</f>
        <v>0</v>
      </c>
      <c r="G83" s="53">
        <f>IF(ISBLANK(F83),"  ",IF(F84&gt;0,F83/F84,IF(F83&gt;0,1,0)))</f>
        <v>0</v>
      </c>
      <c r="H83" s="120">
        <v>0</v>
      </c>
      <c r="I83" s="111">
        <v>0</v>
      </c>
      <c r="J83" s="129">
        <v>0</v>
      </c>
      <c r="K83" s="52">
        <v>0</v>
      </c>
      <c r="L83" s="141">
        <v>0</v>
      </c>
      <c r="M83" s="53">
        <f>IF(ISBLANK(L83),"  ",IF(L84&gt;0,L83/L84,IF(L83&gt;0,1,0)))</f>
        <v>0</v>
      </c>
    </row>
    <row r="84" spans="1:13" s="55" customFormat="1" ht="15" customHeight="1" thickBot="1" x14ac:dyDescent="0.3">
      <c r="A84" s="67" t="s">
        <v>69</v>
      </c>
      <c r="B84" s="121">
        <v>91344304.560000002</v>
      </c>
      <c r="C84" s="69">
        <v>0.47797231035421717</v>
      </c>
      <c r="D84" s="121">
        <v>99763637.429999992</v>
      </c>
      <c r="E84" s="69">
        <v>0.52202768964578294</v>
      </c>
      <c r="F84" s="121">
        <f>F82+F75+F54+F47+F55+F83</f>
        <v>191107941.99000001</v>
      </c>
      <c r="G84" s="70">
        <f>IF(ISBLANK(F84),"  ",IF(F84&gt;0,F84/F84,IF(F84&gt;0,1,0)))</f>
        <v>1</v>
      </c>
      <c r="H84" s="121">
        <v>102052281.41</v>
      </c>
      <c r="I84" s="69">
        <v>0.4897578339103234</v>
      </c>
      <c r="J84" s="121">
        <v>106320662</v>
      </c>
      <c r="K84" s="69">
        <v>0.51024216608967654</v>
      </c>
      <c r="L84" s="121">
        <f>L82+L75+L54+L47+L55+L83</f>
        <v>187963324</v>
      </c>
      <c r="M84" s="70">
        <f>IF(ISBLANK(L84),"  ",IF(L84&gt;0,L84/L84,IF(L84&gt;0,1,0)))</f>
        <v>1</v>
      </c>
    </row>
    <row r="85" spans="1:13" ht="15" thickTop="1" x14ac:dyDescent="0.2"/>
    <row r="86" spans="1:13" ht="16.5" customHeight="1" x14ac:dyDescent="0.2">
      <c r="A86" s="2" t="s">
        <v>4</v>
      </c>
    </row>
    <row r="87" spans="1:13" x14ac:dyDescent="0.2">
      <c r="A87" s="2" t="s">
        <v>70</v>
      </c>
    </row>
  </sheetData>
  <hyperlinks>
    <hyperlink ref="O2" location="Home!A1" tooltip="Home" display="Home" xr:uid="{00000000-0004-0000-15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8" tint="0.79998168889431442"/>
  </sheetPr>
  <dimension ref="A1:O87"/>
  <sheetViews>
    <sheetView zoomScale="75" zoomScaleNormal="75" workbookViewId="0">
      <pane xSplit="1" ySplit="10" topLeftCell="B11" activePane="bottomRight" state="frozen"/>
      <selection activeCell="B36" sqref="B36:M37"/>
      <selection pane="topRight" activeCell="B36" sqref="B36:M37"/>
      <selection pane="bottomLeft" activeCell="B36" sqref="B36:M37"/>
      <selection pane="bottomRight" activeCell="A37" sqref="A37:XFD37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81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190</v>
      </c>
      <c r="C6" s="11"/>
      <c r="D6" s="12"/>
      <c r="E6" s="11"/>
      <c r="F6" s="12"/>
      <c r="G6" s="13"/>
      <c r="H6" s="10" t="s">
        <v>191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57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71"/>
      <c r="E12" s="32"/>
      <c r="F12" s="31"/>
      <c r="G12" s="33"/>
      <c r="I12" s="32"/>
      <c r="J12" s="71"/>
      <c r="K12" s="32"/>
      <c r="L12" s="31"/>
      <c r="M12" s="33"/>
    </row>
    <row r="13" spans="1:15" ht="15" customHeight="1" x14ac:dyDescent="0.2">
      <c r="A13" s="34" t="s">
        <v>12</v>
      </c>
      <c r="B13" s="112">
        <f>+LSU!B13+LSUA!B13+LSUS!B13+LSUE!B13+HSCS!B13+HSCNO!B13+LSUAg!B13+PBRC!B13</f>
        <v>513705037</v>
      </c>
      <c r="C13" s="35">
        <f>IF(ISBLANK(B13),"  ",IF(F13&gt;0,B13/F13,IF(B13&gt;0,1,0)))</f>
        <v>1</v>
      </c>
      <c r="D13" s="122">
        <f>+LSU!D13+LSUA!D13+LSUS!D13+LSUE!D13+HSCS!D13+HSCNO!D13+LSUAg!D13+PBRC!D13</f>
        <v>0</v>
      </c>
      <c r="E13" s="36">
        <f>IF(ISBLANK(D13),"  ",IF(F13&gt;0,D13/F13,IF(D13&gt;0,1,0)))</f>
        <v>0</v>
      </c>
      <c r="F13" s="130">
        <f>D13+B13</f>
        <v>513705037</v>
      </c>
      <c r="G13" s="37">
        <f>IF(ISBLANK(F13),"  ",IF(F84&gt;0,F13/F84,IF(F13&gt;0,1,0)))</f>
        <v>0.14581436680531223</v>
      </c>
      <c r="H13" s="112">
        <f>+LSU!H13+LSUA!H13+LSUS!H13+LSUE!H13+HSCS!H13+HSCNO!H13+LSUAg!H13+PBRC!H13</f>
        <v>492838441</v>
      </c>
      <c r="I13" s="35">
        <f>IF(ISBLANK(H13),"  ",IF(L13&gt;0,H13/L13,IF(H13&gt;0,1,0)))</f>
        <v>1</v>
      </c>
      <c r="J13" s="122">
        <f>+LSU!J13+LSUA!J13+LSUS!J13+LSUE!J13+HSCS!J13+HSCNO!J13+LSUAg!J13+PBRC!J13</f>
        <v>0</v>
      </c>
      <c r="K13" s="36">
        <f>IF(ISBLANK(J13),"  ",IF(L13&gt;0,J13/L13,IF(J13&gt;0,1,0)))</f>
        <v>0</v>
      </c>
      <c r="L13" s="130">
        <f t="shared" ref="L13:L34" si="0">J13+H13</f>
        <v>492838441</v>
      </c>
      <c r="M13" s="38">
        <f>IF(ISBLANK(L13),"  ",IF(L84&gt;0,L13/L84,IF(L13&gt;0,1,0)))</f>
        <v>0.14046060108332156</v>
      </c>
    </row>
    <row r="14" spans="1:15" ht="15" customHeight="1" x14ac:dyDescent="0.2">
      <c r="A14" s="7" t="s">
        <v>13</v>
      </c>
      <c r="B14" s="112">
        <f>+LSU!B14+LSUA!B14+LSUS!B14+LSUE!B14+HSCS!B14+HSCNO!B14+LSUAg!B14+PBRC!B14</f>
        <v>0</v>
      </c>
      <c r="C14" s="39">
        <f>IF(ISBLANK(B14),"  ",IF(F14&gt;0,B14/F14,IF(B14&gt;0,1,0)))</f>
        <v>0</v>
      </c>
      <c r="D14" s="122">
        <f>+LSU!D14+LSUA!D14+LSUS!D14+LSUE!D14+HSCS!D14+HSCNO!D14+LSUAg!D14+PBRC!D14</f>
        <v>0</v>
      </c>
      <c r="E14" s="40">
        <f>IF(ISBLANK(D14),"  ",IF(F14&gt;0,D14/F14,IF(D14&gt;0,1,0)))</f>
        <v>0</v>
      </c>
      <c r="F14" s="131">
        <f>D14+B14</f>
        <v>0</v>
      </c>
      <c r="G14" s="41">
        <f>IF(ISBLANK(F14),"  ",IF(F84&gt;0,F14/F84,IF(F14&gt;0,1,0)))</f>
        <v>0</v>
      </c>
      <c r="H14" s="112">
        <f>+LSU!H14+LSUA!H14+LSUS!H14+LSUE!H14+HSCS!H14+HSCNO!H14+LSUAg!H14+PBRC!H14</f>
        <v>0</v>
      </c>
      <c r="I14" s="39">
        <f>IF(ISBLANK(H14),"  ",IF(L14&gt;0,H14/L14,IF(H14&gt;0,1,0)))</f>
        <v>0</v>
      </c>
      <c r="J14" s="122">
        <f>+LSU!J14+LSUA!J14+LSUS!J14+LSUE!J14+HSCS!J14+HSCNO!J14+LSUAg!J14+PBRC!J14</f>
        <v>0</v>
      </c>
      <c r="K14" s="40">
        <f>IF(ISBLANK(J14),"  ",IF(L14&gt;0,J14/L14,IF(J14&gt;0,1,0)))</f>
        <v>0</v>
      </c>
      <c r="L14" s="131">
        <f t="shared" si="0"/>
        <v>0</v>
      </c>
      <c r="M14" s="41">
        <f>IF(ISBLANK(L14),"  ",IF(L84&gt;0,L14/L84,IF(L14&gt;0,1,0)))</f>
        <v>0</v>
      </c>
    </row>
    <row r="15" spans="1:15" ht="15" customHeight="1" x14ac:dyDescent="0.2">
      <c r="A15" s="169" t="s">
        <v>14</v>
      </c>
      <c r="B15" s="113">
        <f>+LSU!B15+LSUA!B15+LSUS!B15+LSUE!B15+HSCS!B15+HSCNO!B15+LSUAg!B15+PBRC!B15</f>
        <v>24562393.810000002</v>
      </c>
      <c r="C15" s="42">
        <f t="shared" ref="C15:C84" si="1">IF(ISBLANK(B15),"  ",IF(F15&gt;0,B15/F15,IF(B15&gt;0,1,0)))</f>
        <v>1</v>
      </c>
      <c r="D15" s="123">
        <f>+LSU!D15+LSUA!D15+LSUS!D15+LSUE!D15+HSCS!D15+HSCNO!D15+LSUAg!D15+PBRC!D15</f>
        <v>0</v>
      </c>
      <c r="E15" s="43">
        <f>IF(ISBLANK(D15),"  ",IF(F15&gt;0,D15/F15,IF(D15&gt;0,1,0)))</f>
        <v>0</v>
      </c>
      <c r="F15" s="132">
        <f>D15+B15</f>
        <v>24562393.810000002</v>
      </c>
      <c r="G15" s="44">
        <f>IF(ISBLANK(F15),"  ",IF(F84&gt;0,F15/F84,IF(F15&gt;0,1,0)))</f>
        <v>6.9719968516249358E-3</v>
      </c>
      <c r="H15" s="113">
        <f>+LSU!H15+LSUA!H15+LSUS!H15+LSUE!H15+HSCS!H15+HSCNO!H15+LSUAg!H15+PBRC!H15</f>
        <v>24140874</v>
      </c>
      <c r="I15" s="42">
        <f>IF(ISBLANK(H15),"  ",IF(L15&gt;0,H15/L15,IF(H15&gt;0,1,0)))</f>
        <v>1</v>
      </c>
      <c r="J15" s="123">
        <f>+LSU!J15+LSUA!J15+LSUS!J15+LSUE!J15+HSCS!J15+HSCNO!J15+LSUAg!J15+PBRC!J15</f>
        <v>0</v>
      </c>
      <c r="K15" s="43">
        <f>IF(ISBLANK(J15),"  ",IF(L15&gt;0,J15/L15,IF(J15&gt;0,1,0)))</f>
        <v>0</v>
      </c>
      <c r="L15" s="132">
        <f t="shared" si="0"/>
        <v>24140874</v>
      </c>
      <c r="M15" s="44">
        <f>IF(ISBLANK(L15),"  ",IF(L84&gt;0,L15/L84,IF(L15&gt;0,1,0)))</f>
        <v>6.8802296871090249E-3</v>
      </c>
    </row>
    <row r="16" spans="1:15" ht="15" customHeight="1" x14ac:dyDescent="0.2">
      <c r="A16" s="170" t="s">
        <v>15</v>
      </c>
      <c r="B16" s="112">
        <f>+LSU!B16+LSUA!B16+LSUS!B16+LSUE!B16+HSCS!B16+HSCNO!B16+LSUAg!B16+PBRC!B16</f>
        <v>0</v>
      </c>
      <c r="C16" s="35">
        <f t="shared" si="1"/>
        <v>0</v>
      </c>
      <c r="D16" s="122">
        <f>+LSU!D16+LSUA!D16+LSUS!D16+LSUE!D16+HSCS!D16+HSCNO!D16+LSUAg!D16+PBRC!D16</f>
        <v>0</v>
      </c>
      <c r="E16" s="36">
        <f>IF(ISBLANK(D16),"  ",IF(F16&gt;0,D16/F16,IF(D16&gt;0,1,0)))</f>
        <v>0</v>
      </c>
      <c r="F16" s="132">
        <f t="shared" ref="F16:F46" si="2">D16+B16</f>
        <v>0</v>
      </c>
      <c r="G16" s="37">
        <f>IF(ISBLANK(F16),"  ",IF(F84&gt;0,F16/F84,IF(F16&gt;0,1,0)))</f>
        <v>0</v>
      </c>
      <c r="H16" s="112">
        <f>+LSU!H16+LSUA!H16+LSUS!H16+LSUE!H16+HSCS!H16+HSCNO!H16+LSUAg!H16+PBRC!H16</f>
        <v>0</v>
      </c>
      <c r="I16" s="35">
        <f t="shared" ref="I16:I34" si="3">IF(ISBLANK(H16),"  ",IF(L16&gt;0,H16/L16,IF(H16&gt;0,1,0)))</f>
        <v>0</v>
      </c>
      <c r="J16" s="122">
        <f>+LSU!J16+LSUA!J16+LSUS!J16+LSUE!J16+HSCS!J16+HSCNO!J16+LSUAg!J16+PBRC!J16</f>
        <v>0</v>
      </c>
      <c r="K16" s="36">
        <f t="shared" ref="K16:K34" si="4">IF(ISBLANK(J16),"  ",IF(L16&gt;0,J16/L16,IF(J16&gt;0,1,0)))</f>
        <v>0</v>
      </c>
      <c r="L16" s="132">
        <f t="shared" si="0"/>
        <v>0</v>
      </c>
      <c r="M16" s="37">
        <f>IF(ISBLANK(L16),"  ",IF(L84&gt;0,L16/L84,IF(L16&gt;0,1,0)))</f>
        <v>0</v>
      </c>
    </row>
    <row r="17" spans="1:13" ht="15" customHeight="1" x14ac:dyDescent="0.2">
      <c r="A17" s="171" t="s">
        <v>16</v>
      </c>
      <c r="B17" s="112">
        <f>+LSU!B17+LSUA!B17+LSUS!B17+LSUE!B17+HSCS!B17+HSCNO!B17+LSUAg!B17+PBRC!B17</f>
        <v>19408057</v>
      </c>
      <c r="C17" s="39">
        <f t="shared" si="1"/>
        <v>1</v>
      </c>
      <c r="D17" s="122">
        <f>+LSU!D17+LSUA!D17+LSUS!D17+LSUE!D17+HSCS!D17+HSCNO!D17+LSUAg!D17+PBRC!D17</f>
        <v>0</v>
      </c>
      <c r="E17" s="36">
        <f t="shared" ref="E17:E34" si="5">IF(ISBLANK(D17),"  ",IF(F17&gt;0,D17/F17,IF(D17&gt;0,1,0)))</f>
        <v>0</v>
      </c>
      <c r="F17" s="133">
        <f t="shared" si="2"/>
        <v>19408057</v>
      </c>
      <c r="G17" s="41">
        <f>IF(ISBLANK(F17),"  ",IF(F84&gt;0,F17/F84,IF(F17&gt;0,1,0)))</f>
        <v>5.5089464547656512E-3</v>
      </c>
      <c r="H17" s="112">
        <f>+LSU!H17+LSUA!H17+LSUS!H17+LSUE!H17+HSCS!H17+HSCNO!H17+LSUAg!H17+PBRC!H17</f>
        <v>19002035</v>
      </c>
      <c r="I17" s="39">
        <f t="shared" si="3"/>
        <v>1</v>
      </c>
      <c r="J17" s="122">
        <f>+LSU!J17+LSUA!J17+LSUS!J17+LSUE!J17+HSCS!J17+HSCNO!J17+LSUAg!J17+PBRC!J17</f>
        <v>0</v>
      </c>
      <c r="K17" s="40">
        <f t="shared" si="4"/>
        <v>0</v>
      </c>
      <c r="L17" s="133">
        <f t="shared" si="0"/>
        <v>19002035</v>
      </c>
      <c r="M17" s="41">
        <f>IF(ISBLANK(L17),"  ",IF(L84&gt;0,L17/L84,IF(L17&gt;0,1,0)))</f>
        <v>5.4156434154987408E-3</v>
      </c>
    </row>
    <row r="18" spans="1:13" ht="15" customHeight="1" x14ac:dyDescent="0.2">
      <c r="A18" s="171" t="s">
        <v>17</v>
      </c>
      <c r="B18" s="112">
        <f>+LSU!B18+LSUA!B18+LSUS!B18+LSUE!B18+HSCS!B18+HSCNO!B18+LSUAg!B18+PBRC!B18</f>
        <v>3832028.81</v>
      </c>
      <c r="C18" s="39">
        <f t="shared" si="1"/>
        <v>1</v>
      </c>
      <c r="D18" s="122">
        <f>+LSU!D18+LSUA!D18+LSUS!D18+LSUE!D18+HSCS!D18+HSCNO!D18+LSUAg!D18+PBRC!D18</f>
        <v>0</v>
      </c>
      <c r="E18" s="36">
        <f t="shared" si="5"/>
        <v>0</v>
      </c>
      <c r="F18" s="133">
        <f t="shared" si="2"/>
        <v>3832028.81</v>
      </c>
      <c r="G18" s="41">
        <f>IF(ISBLANK(F18),"  ",IF(F84&gt;0,F18/F84,IF(F18&gt;0,1,0)))</f>
        <v>1.0877153507643418E-3</v>
      </c>
      <c r="H18" s="112">
        <f>+LSU!H18+LSUA!H18+LSUS!H18+LSUE!H18+HSCS!H18+HSCNO!H18+LSUAg!H18+PBRC!H18</f>
        <v>4166778</v>
      </c>
      <c r="I18" s="39">
        <f t="shared" si="3"/>
        <v>1</v>
      </c>
      <c r="J18" s="122">
        <f>+LSU!J18+LSUA!J18+LSUS!J18+LSUE!J18+HSCS!J18+HSCNO!J18+LSUAg!J18+PBRC!J18</f>
        <v>0</v>
      </c>
      <c r="K18" s="40">
        <f t="shared" si="4"/>
        <v>0</v>
      </c>
      <c r="L18" s="133">
        <f t="shared" si="0"/>
        <v>4166778</v>
      </c>
      <c r="M18" s="41">
        <f>IF(ISBLANK(L18),"  ",IF(L84&gt;0,L18/L84,IF(L18&gt;0,1,0)))</f>
        <v>1.1875456412718433E-3</v>
      </c>
    </row>
    <row r="19" spans="1:13" ht="15" customHeight="1" x14ac:dyDescent="0.2">
      <c r="A19" s="171" t="s">
        <v>18</v>
      </c>
      <c r="B19" s="112">
        <f>+LSU!B19+LSUA!B19+LSUS!B19+LSUE!B19+HSCS!B19+HSCNO!B19+LSUAg!B19+PBRC!B19</f>
        <v>0</v>
      </c>
      <c r="C19" s="39">
        <f t="shared" si="1"/>
        <v>0</v>
      </c>
      <c r="D19" s="122">
        <f>+LSU!D19+LSUA!D19+LSUS!D19+LSUE!D19+HSCS!D19+HSCNO!D19+LSUAg!D19+PBRC!D19</f>
        <v>0</v>
      </c>
      <c r="E19" s="36">
        <f t="shared" si="5"/>
        <v>0</v>
      </c>
      <c r="F19" s="133">
        <f t="shared" si="2"/>
        <v>0</v>
      </c>
      <c r="G19" s="41">
        <f>IF(ISBLANK(F19),"  ",IF(F84&gt;0,F19/F84,IF(F19&gt;0,1,0)))</f>
        <v>0</v>
      </c>
      <c r="H19" s="112">
        <f>+LSU!H19+LSUA!H19+LSUS!H19+LSUE!H19+HSCS!H19+HSCNO!H19+LSUAg!H19+PBRC!H19</f>
        <v>0</v>
      </c>
      <c r="I19" s="39">
        <f t="shared" si="3"/>
        <v>0</v>
      </c>
      <c r="J19" s="122">
        <f>+LSU!J19+LSUA!J19+LSUS!J19+LSUE!J19+HSCS!J19+HSCNO!J19+LSUAg!J19+PBRC!J19</f>
        <v>0</v>
      </c>
      <c r="K19" s="40">
        <f t="shared" si="4"/>
        <v>0</v>
      </c>
      <c r="L19" s="133">
        <f t="shared" si="0"/>
        <v>0</v>
      </c>
      <c r="M19" s="41">
        <f>IF(ISBLANK(L19),"  ",IF(L84&gt;0,L19/L84,IF(L19&gt;0,1,0)))</f>
        <v>0</v>
      </c>
    </row>
    <row r="20" spans="1:13" ht="15" customHeight="1" x14ac:dyDescent="0.2">
      <c r="A20" s="171" t="s">
        <v>19</v>
      </c>
      <c r="B20" s="112">
        <f>+LSU!B20+LSUA!B20+LSUS!B20+LSUE!B20+HSCS!B20+HSCNO!B20+LSUAg!B20+PBRC!B20</f>
        <v>0</v>
      </c>
      <c r="C20" s="39">
        <f t="shared" si="1"/>
        <v>0</v>
      </c>
      <c r="D20" s="122">
        <f>+LSU!D20+LSUA!D20+LSUS!D20+LSUE!D20+HSCS!D20+HSCNO!D20+LSUAg!D20+PBRC!D20</f>
        <v>0</v>
      </c>
      <c r="E20" s="36">
        <f t="shared" si="5"/>
        <v>0</v>
      </c>
      <c r="F20" s="133">
        <f>D20+B20</f>
        <v>0</v>
      </c>
      <c r="G20" s="41">
        <f>IF(ISBLANK(F20),"  ",IF(F84&gt;0,F20/F84,IF(F20&gt;0,1,0)))</f>
        <v>0</v>
      </c>
      <c r="H20" s="112">
        <f>+LSU!H20+LSUA!H20+LSUS!H20+LSUE!H20+HSCS!H20+HSCNO!H20+LSUAg!H20+PBRC!H20</f>
        <v>0</v>
      </c>
      <c r="I20" s="39">
        <f t="shared" si="3"/>
        <v>0</v>
      </c>
      <c r="J20" s="122">
        <f>+LSU!J20+LSUA!J20+LSUS!J20+LSUE!J20+HSCS!J20+HSCNO!J20+LSUAg!J20+PBRC!J20</f>
        <v>0</v>
      </c>
      <c r="K20" s="40">
        <f t="shared" si="4"/>
        <v>0</v>
      </c>
      <c r="L20" s="133">
        <f t="shared" si="0"/>
        <v>0</v>
      </c>
      <c r="M20" s="41">
        <f>IF(ISBLANK(L20),"  ",IF(L84&gt;0,L20/L84,IF(L20&gt;0,1,0)))</f>
        <v>0</v>
      </c>
    </row>
    <row r="21" spans="1:13" ht="15" customHeight="1" x14ac:dyDescent="0.2">
      <c r="A21" s="171" t="s">
        <v>20</v>
      </c>
      <c r="B21" s="112">
        <f>+LSU!B21+LSUA!B21+LSUS!B21+LSUE!B21+HSCS!B21+HSCNO!B21+LSUAg!B21+PBRC!B21</f>
        <v>0</v>
      </c>
      <c r="C21" s="39">
        <f t="shared" si="1"/>
        <v>0</v>
      </c>
      <c r="D21" s="122">
        <f>+LSU!D21+LSUA!D21+LSUS!D21+LSUE!D21+HSCS!D21+HSCNO!D21+LSUAg!D21+PBRC!D21</f>
        <v>0</v>
      </c>
      <c r="E21" s="36">
        <f t="shared" si="5"/>
        <v>0</v>
      </c>
      <c r="F21" s="133">
        <f t="shared" si="2"/>
        <v>0</v>
      </c>
      <c r="G21" s="41">
        <f>IF(ISBLANK(F21),"  ",IF(F84&gt;0,F21/F84,IF(F21&gt;0,1,0)))</f>
        <v>0</v>
      </c>
      <c r="H21" s="112">
        <f>+LSU!H21+LSUA!H21+LSUS!H21+LSUE!H21+HSCS!H21+HSCNO!H21+LSUAg!H21+PBRC!H21</f>
        <v>0</v>
      </c>
      <c r="I21" s="39">
        <f t="shared" si="3"/>
        <v>0</v>
      </c>
      <c r="J21" s="122">
        <f>+LSU!J21+LSUA!J21+LSUS!J21+LSUE!J21+HSCS!J21+HSCNO!J21+LSUAg!J21+PBRC!J21</f>
        <v>0</v>
      </c>
      <c r="K21" s="40">
        <f t="shared" si="4"/>
        <v>0</v>
      </c>
      <c r="L21" s="133">
        <f t="shared" si="0"/>
        <v>0</v>
      </c>
      <c r="M21" s="41">
        <f>IF(ISBLANK(L21),"  ",IF(L84&gt;0,L21/L84,IF(L21&gt;0,1,0)))</f>
        <v>0</v>
      </c>
    </row>
    <row r="22" spans="1:13" ht="15" customHeight="1" x14ac:dyDescent="0.2">
      <c r="A22" s="171" t="s">
        <v>21</v>
      </c>
      <c r="B22" s="112">
        <f>+LSU!B22+LSUA!B22+LSUS!B22+LSUE!B22+HSCS!B22+HSCNO!B22+LSUAg!B22+PBRC!B22</f>
        <v>0</v>
      </c>
      <c r="C22" s="39">
        <f t="shared" si="1"/>
        <v>0</v>
      </c>
      <c r="D22" s="122">
        <f>+LSU!D22+LSUA!D22+LSUS!D22+LSUE!D22+HSCS!D22+HSCNO!D22+LSUAg!D22+PBRC!D22</f>
        <v>0</v>
      </c>
      <c r="E22" s="36">
        <f t="shared" si="5"/>
        <v>0</v>
      </c>
      <c r="F22" s="133">
        <f t="shared" si="2"/>
        <v>0</v>
      </c>
      <c r="G22" s="41">
        <f>IF(ISBLANK(F22),"  ",IF(F84&gt;0,F22/F84,IF(F22&gt;0,1,0)))</f>
        <v>0</v>
      </c>
      <c r="H22" s="112">
        <f>+LSU!H22+LSUA!H22+LSUS!H22+LSUE!H22+HSCS!H22+HSCNO!H22+LSUAg!H22+PBRC!H22</f>
        <v>0</v>
      </c>
      <c r="I22" s="39">
        <f t="shared" si="3"/>
        <v>0</v>
      </c>
      <c r="J22" s="122">
        <f>+LSU!J22+LSUA!J22+LSUS!J22+LSUE!J22+HSCS!J22+HSCNO!J22+LSUAg!J22+PBRC!J22</f>
        <v>0</v>
      </c>
      <c r="K22" s="40">
        <f t="shared" si="4"/>
        <v>0</v>
      </c>
      <c r="L22" s="133">
        <f t="shared" si="0"/>
        <v>0</v>
      </c>
      <c r="M22" s="41">
        <f>IF(ISBLANK(L22),"  ",IF(L84&gt;0,L22/L84,IF(L22&gt;0,1,0)))</f>
        <v>0</v>
      </c>
    </row>
    <row r="23" spans="1:13" ht="15" customHeight="1" x14ac:dyDescent="0.2">
      <c r="A23" s="171" t="s">
        <v>22</v>
      </c>
      <c r="B23" s="112">
        <f>+LSU!B23+LSUA!B23+LSUS!B23+LSUE!B23+HSCS!B23+HSCNO!B23+LSUAg!B23+PBRC!B23</f>
        <v>750000</v>
      </c>
      <c r="C23" s="39">
        <f t="shared" si="1"/>
        <v>1</v>
      </c>
      <c r="D23" s="122">
        <f>+LSU!D23+LSUA!D23+LSUS!D23+LSUE!D23+HSCS!D23+HSCNO!D23+LSUAg!D23+PBRC!D23</f>
        <v>0</v>
      </c>
      <c r="E23" s="36">
        <f t="shared" si="5"/>
        <v>0</v>
      </c>
      <c r="F23" s="133">
        <f t="shared" si="2"/>
        <v>750000</v>
      </c>
      <c r="G23" s="41">
        <f>IF(ISBLANK(F23),"  ",IF(F84&gt;0,F23/F84,IF(F23&gt;0,1,0)))</f>
        <v>2.1288632041189073E-4</v>
      </c>
      <c r="H23" s="112">
        <f>+LSU!H23+LSUA!H23+LSUS!H23+LSUE!H23+HSCS!H23+HSCNO!H23+LSUAg!H23+PBRC!H23</f>
        <v>750000</v>
      </c>
      <c r="I23" s="39">
        <f t="shared" si="3"/>
        <v>1</v>
      </c>
      <c r="J23" s="122">
        <f>+LSU!J23+LSUA!J23+LSUS!J23+LSUE!J23+HSCS!J23+HSCNO!J23+LSUAg!J23+PBRC!J23</f>
        <v>0</v>
      </c>
      <c r="K23" s="40">
        <f t="shared" si="4"/>
        <v>0</v>
      </c>
      <c r="L23" s="133">
        <f t="shared" si="0"/>
        <v>750000</v>
      </c>
      <c r="M23" s="41">
        <f>IF(ISBLANK(L23),"  ",IF(L84&gt;0,L23/L84,IF(L23&gt;0,1,0)))</f>
        <v>2.1375250396202592E-4</v>
      </c>
    </row>
    <row r="24" spans="1:13" ht="15" customHeight="1" x14ac:dyDescent="0.2">
      <c r="A24" s="171" t="s">
        <v>23</v>
      </c>
      <c r="B24" s="112">
        <f>+LSU!B24+LSUA!B24+LSUS!B24+LSUE!B24+HSCS!B24+HSCNO!B24+LSUAg!B24+PBRC!B24</f>
        <v>0</v>
      </c>
      <c r="C24" s="39">
        <f t="shared" si="1"/>
        <v>0</v>
      </c>
      <c r="D24" s="122">
        <f>+LSU!D24+LSUA!D24+LSUS!D24+LSUE!D24+HSCS!D24+HSCNO!D24+LSUAg!D24+PBRC!D24</f>
        <v>0</v>
      </c>
      <c r="E24" s="36">
        <f t="shared" si="5"/>
        <v>0</v>
      </c>
      <c r="F24" s="133">
        <f t="shared" si="2"/>
        <v>0</v>
      </c>
      <c r="G24" s="41">
        <f>IF(ISBLANK(F24),"  ",IF(F84&gt;0,F24/F84,IF(F24&gt;0,1,0)))</f>
        <v>0</v>
      </c>
      <c r="H24" s="112">
        <f>+LSU!H24+LSUA!H24+LSUS!H24+LSUE!H24+HSCS!H24+HSCNO!H24+LSUAg!H24+PBRC!H24</f>
        <v>0</v>
      </c>
      <c r="I24" s="39">
        <f t="shared" si="3"/>
        <v>0</v>
      </c>
      <c r="J24" s="122">
        <f>+LSU!J24+LSUA!J24+LSUS!J24+LSUE!J24+HSCS!J24+HSCNO!J24+LSUAg!J24+PBRC!J24</f>
        <v>0</v>
      </c>
      <c r="K24" s="40">
        <f t="shared" si="4"/>
        <v>0</v>
      </c>
      <c r="L24" s="133">
        <f t="shared" si="0"/>
        <v>0</v>
      </c>
      <c r="M24" s="41">
        <f>IF(ISBLANK(L24),"  ",IF(L84&gt;0,L24/L84,IF(L24&gt;0,1,0)))</f>
        <v>0</v>
      </c>
    </row>
    <row r="25" spans="1:13" ht="15" customHeight="1" x14ac:dyDescent="0.2">
      <c r="A25" s="171" t="s">
        <v>24</v>
      </c>
      <c r="B25" s="112">
        <f>+LSU!B25+LSUA!B25+LSUS!B25+LSUE!B25+HSCS!B25+HSCNO!B25+LSUAg!B25+PBRC!B25</f>
        <v>0</v>
      </c>
      <c r="C25" s="39">
        <f t="shared" si="1"/>
        <v>0</v>
      </c>
      <c r="D25" s="122">
        <f>+LSU!D25+LSUA!D25+LSUS!D25+LSUE!D25+HSCS!D25+HSCNO!D25+LSUAg!D25+PBRC!D25</f>
        <v>0</v>
      </c>
      <c r="E25" s="36">
        <f t="shared" si="5"/>
        <v>0</v>
      </c>
      <c r="F25" s="133">
        <f t="shared" si="2"/>
        <v>0</v>
      </c>
      <c r="G25" s="41">
        <f>IF(ISBLANK(F25),"  ",IF(F84&gt;0,F25/F84,IF(F25&gt;0,1,0)))</f>
        <v>0</v>
      </c>
      <c r="H25" s="112">
        <f>+LSU!H25+LSUA!H25+LSUS!H25+LSUE!H25+HSCS!H25+HSCNO!H25+LSUAg!H25+PBRC!H25</f>
        <v>0</v>
      </c>
      <c r="I25" s="39">
        <f t="shared" si="3"/>
        <v>0</v>
      </c>
      <c r="J25" s="122">
        <f>+LSU!J25+LSUA!J25+LSUS!J25+LSUE!J25+HSCS!J25+HSCNO!J25+LSUAg!J25+PBRC!J25</f>
        <v>0</v>
      </c>
      <c r="K25" s="40">
        <f t="shared" si="4"/>
        <v>0</v>
      </c>
      <c r="L25" s="133">
        <f t="shared" si="0"/>
        <v>0</v>
      </c>
      <c r="M25" s="41">
        <f>IF(ISBLANK(L25),"  ",IF(L84&gt;0,L25/L84,IF(L25&gt;0,1,0)))</f>
        <v>0</v>
      </c>
    </row>
    <row r="26" spans="1:13" ht="15" customHeight="1" x14ac:dyDescent="0.2">
      <c r="A26" s="171" t="s">
        <v>25</v>
      </c>
      <c r="B26" s="112">
        <f>+LSU!B26+LSUA!B26+LSUS!B26+LSUE!B26+HSCS!B26+HSCNO!B26+LSUAg!B26+PBRC!B26</f>
        <v>0</v>
      </c>
      <c r="C26" s="39">
        <f t="shared" si="1"/>
        <v>0</v>
      </c>
      <c r="D26" s="122">
        <f>+LSU!D26+LSUA!D26+LSUS!D26+LSUE!D26+HSCS!D26+HSCNO!D26+LSUAg!D26+PBRC!D26</f>
        <v>0</v>
      </c>
      <c r="E26" s="36">
        <f t="shared" si="5"/>
        <v>0</v>
      </c>
      <c r="F26" s="133">
        <f t="shared" si="2"/>
        <v>0</v>
      </c>
      <c r="G26" s="41">
        <f>IF(ISBLANK(F26),"  ",IF(F84&gt;0,F26/F84,IF(F26&gt;0,1,0)))</f>
        <v>0</v>
      </c>
      <c r="H26" s="112">
        <f>+LSU!H26+LSUA!H26+LSUS!H26+LSUE!H26+HSCS!H26+HSCNO!H26+LSUAg!H26+PBRC!H26</f>
        <v>0</v>
      </c>
      <c r="I26" s="39">
        <f t="shared" si="3"/>
        <v>0</v>
      </c>
      <c r="J26" s="122">
        <f>+LSU!J26+LSUA!J26+LSUS!J26+LSUE!J26+HSCS!J26+HSCNO!J26+LSUAg!J26+PBRC!J26</f>
        <v>0</v>
      </c>
      <c r="K26" s="40">
        <f t="shared" si="4"/>
        <v>0</v>
      </c>
      <c r="L26" s="133">
        <f t="shared" si="0"/>
        <v>0</v>
      </c>
      <c r="M26" s="41">
        <f>IF(ISBLANK(L26),"  ",IF(L84&gt;0,L26/L84,IF(L26&gt;0,1,0)))</f>
        <v>0</v>
      </c>
    </row>
    <row r="27" spans="1:13" ht="15" customHeight="1" x14ac:dyDescent="0.2">
      <c r="A27" s="171" t="s">
        <v>26</v>
      </c>
      <c r="B27" s="112">
        <f>+LSU!B27+LSUA!B27+LSUS!B27+LSUE!B27+HSCS!B27+HSCNO!B27+LSUAg!B27+PBRC!B27</f>
        <v>0</v>
      </c>
      <c r="C27" s="39">
        <f t="shared" si="1"/>
        <v>0</v>
      </c>
      <c r="D27" s="122">
        <f>+LSU!D27+LSUA!D27+LSUS!D27+LSUE!D27+HSCS!D27+HSCNO!D27+LSUAg!D27+PBRC!D27</f>
        <v>0</v>
      </c>
      <c r="E27" s="36">
        <f t="shared" si="5"/>
        <v>0</v>
      </c>
      <c r="F27" s="133">
        <f t="shared" si="2"/>
        <v>0</v>
      </c>
      <c r="G27" s="41">
        <f>IF(ISBLANK(F27),"  ",IF(F84&gt;0,F27/F84,IF(F27&gt;0,1,0)))</f>
        <v>0</v>
      </c>
      <c r="H27" s="112">
        <f>+LSU!H27+LSUA!H27+LSUS!H27+LSUE!H27+HSCS!H27+HSCNO!H27+LSUAg!H27+PBRC!H27</f>
        <v>0</v>
      </c>
      <c r="I27" s="39">
        <f t="shared" si="3"/>
        <v>0</v>
      </c>
      <c r="J27" s="122">
        <f>+LSU!J27+LSUA!J27+LSUS!J27+LSUE!J27+HSCS!J27+HSCNO!J27+LSUAg!J27+PBRC!J27</f>
        <v>0</v>
      </c>
      <c r="K27" s="40">
        <f t="shared" si="4"/>
        <v>0</v>
      </c>
      <c r="L27" s="133">
        <f t="shared" si="0"/>
        <v>0</v>
      </c>
      <c r="M27" s="41">
        <f>IF(ISBLANK(L27),"  ",IF(L84&gt;0,L27/L84,IF(L27&gt;0,1,0)))</f>
        <v>0</v>
      </c>
    </row>
    <row r="28" spans="1:13" ht="15" customHeight="1" x14ac:dyDescent="0.2">
      <c r="A28" s="172" t="s">
        <v>27</v>
      </c>
      <c r="B28" s="112">
        <f>+LSU!B28+LSUA!B28+LSUS!B28+LSUE!B28+HSCS!B28+HSCNO!B28+LSUAg!B28+PBRC!B28</f>
        <v>0</v>
      </c>
      <c r="C28" s="39">
        <f t="shared" si="1"/>
        <v>0</v>
      </c>
      <c r="D28" s="122">
        <f>+LSU!D28+LSUA!D28+LSUS!D28+LSUE!D28+HSCS!D28+HSCNO!D28+LSUAg!D28+PBRC!D28</f>
        <v>0</v>
      </c>
      <c r="E28" s="36">
        <f t="shared" si="5"/>
        <v>0</v>
      </c>
      <c r="F28" s="133">
        <f t="shared" si="2"/>
        <v>0</v>
      </c>
      <c r="G28" s="41">
        <f>IF(ISBLANK(F28),"  ",IF(F84&gt;0,F28/F84,IF(F28&gt;0,1,0)))</f>
        <v>0</v>
      </c>
      <c r="H28" s="112">
        <f>+LSU!H28+LSUA!H28+LSUS!H28+LSUE!H28+HSCS!H28+HSCNO!H28+LSUAg!H28+PBRC!H28</f>
        <v>0</v>
      </c>
      <c r="I28" s="39">
        <f t="shared" si="3"/>
        <v>0</v>
      </c>
      <c r="J28" s="122">
        <f>+LSU!J28+LSUA!J28+LSUS!J28+LSUE!J28+HSCS!J28+HSCNO!J28+LSUAg!J28+PBRC!J28</f>
        <v>0</v>
      </c>
      <c r="K28" s="40">
        <f t="shared" si="4"/>
        <v>0</v>
      </c>
      <c r="L28" s="133">
        <f t="shared" si="0"/>
        <v>0</v>
      </c>
      <c r="M28" s="41">
        <f>IF(ISBLANK(L28),"  ",IF(L84&gt;0,L28/L84,IF(L28&gt;0,1,0)))</f>
        <v>0</v>
      </c>
    </row>
    <row r="29" spans="1:13" ht="15" customHeight="1" x14ac:dyDescent="0.2">
      <c r="A29" s="172" t="s">
        <v>28</v>
      </c>
      <c r="B29" s="112">
        <f>+LSU!B29+LSUA!B29+LSUS!B29+LSUE!B29+HSCS!B29+HSCNO!B29+LSUAg!B29+PBRC!B29</f>
        <v>0</v>
      </c>
      <c r="C29" s="39">
        <f t="shared" si="1"/>
        <v>0</v>
      </c>
      <c r="D29" s="122">
        <f>+LSU!D29+LSUA!D29+LSUS!D29+LSUE!D29+HSCS!D29+HSCNO!D29+LSUAg!D29+PBRC!D29</f>
        <v>0</v>
      </c>
      <c r="E29" s="36">
        <f t="shared" si="5"/>
        <v>0</v>
      </c>
      <c r="F29" s="133">
        <f t="shared" si="2"/>
        <v>0</v>
      </c>
      <c r="G29" s="41">
        <f>IF(ISBLANK(F29),"  ",IF(F84&gt;0,F29/F84,IF(F29&gt;0,1,0)))</f>
        <v>0</v>
      </c>
      <c r="H29" s="112">
        <f>+LSU!H29+LSUA!H29+LSUS!H29+LSUE!H29+HSCS!H29+HSCNO!H29+LSUAg!H29+PBRC!H29</f>
        <v>0</v>
      </c>
      <c r="I29" s="39">
        <f t="shared" si="3"/>
        <v>0</v>
      </c>
      <c r="J29" s="122">
        <f>+LSU!J29+LSUA!J29+LSUS!J29+LSUE!J29+HSCS!J29+HSCNO!J29+LSUAg!J29+PBRC!J29</f>
        <v>0</v>
      </c>
      <c r="K29" s="40">
        <f t="shared" si="4"/>
        <v>0</v>
      </c>
      <c r="L29" s="133">
        <f t="shared" si="0"/>
        <v>0</v>
      </c>
      <c r="M29" s="41">
        <f>IF(ISBLANK(L29),"  ",IF(L84&gt;0,L29/L84,IF(L29&gt;0,1,0)))</f>
        <v>0</v>
      </c>
    </row>
    <row r="30" spans="1:13" ht="15" customHeight="1" x14ac:dyDescent="0.2">
      <c r="A30" s="172" t="s">
        <v>71</v>
      </c>
      <c r="B30" s="112">
        <f>+LSU!B30+LSUA!B30+LSUS!B30+LSUE!B30+HSCS!B30+HSCNO!B30+LSUAg!B30+PBRC!B30</f>
        <v>0</v>
      </c>
      <c r="C30" s="39">
        <f t="shared" si="1"/>
        <v>0</v>
      </c>
      <c r="D30" s="122">
        <f>+LSU!D30+LSUA!D30+LSUS!D30+LSUE!D30+HSCS!D30+HSCNO!D30+LSUAg!D30+PBRC!D30</f>
        <v>0</v>
      </c>
      <c r="E30" s="36">
        <f>IF(ISBLANK(D30),"  ",IF(F30&gt;0,D30/F30,IF(D30&gt;0,1,0)))</f>
        <v>0</v>
      </c>
      <c r="F30" s="133">
        <f t="shared" si="2"/>
        <v>0</v>
      </c>
      <c r="G30" s="41">
        <f>IF(ISBLANK(F30),"  ",IF(F84&gt;0,F30/F84,IF(F30&gt;0,1,0)))</f>
        <v>0</v>
      </c>
      <c r="H30" s="112">
        <f>+LSU!H30+LSUA!H30+LSUS!H30+LSUE!H30+HSCS!H30+HSCNO!H30+LSUAg!H30+PBRC!H30</f>
        <v>0</v>
      </c>
      <c r="I30" s="39">
        <f t="shared" si="3"/>
        <v>0</v>
      </c>
      <c r="J30" s="122">
        <f>+LSU!J30+LSUA!J30+LSUS!J30+LSUE!J30+HSCS!J30+HSCNO!J30+LSUAg!J30+PBRC!J30</f>
        <v>0</v>
      </c>
      <c r="K30" s="40">
        <f>IF(ISBLANK(J30),"  ",IF(L30&gt;0,J30/L30,IF(J30&gt;0,1,0)))</f>
        <v>0</v>
      </c>
      <c r="L30" s="133">
        <f t="shared" si="0"/>
        <v>0</v>
      </c>
      <c r="M30" s="41">
        <f>IF(ISBLANK(L30),"  ",IF(L84&gt;0,L30/L84,IF(L30&gt;0,1,0)))</f>
        <v>0</v>
      </c>
    </row>
    <row r="31" spans="1:13" ht="15" customHeight="1" x14ac:dyDescent="0.2">
      <c r="A31" s="172" t="s">
        <v>182</v>
      </c>
      <c r="B31" s="112">
        <f>+LSU!B31+LSUA!B31+LSUS!B31+LSUE!B31+HSCS!B31+HSCNO!B31+LSUAg!B31+PBRC!B31</f>
        <v>0</v>
      </c>
      <c r="C31" s="39">
        <f t="shared" si="1"/>
        <v>0</v>
      </c>
      <c r="D31" s="122">
        <f>+LSU!D31+LSUA!D31+LSUS!D31+LSUE!D31+HSCS!D31+HSCNO!D31+LSUAg!D31+PBRC!D31</f>
        <v>0</v>
      </c>
      <c r="E31" s="36">
        <f>IF(ISBLANK(D31),"  ",IF(F31&gt;0,D31/F31,IF(D31&gt;0,1,0)))</f>
        <v>0</v>
      </c>
      <c r="F31" s="133">
        <f t="shared" si="2"/>
        <v>0</v>
      </c>
      <c r="G31" s="41">
        <f>IF(ISBLANK(F31),"  ",IF(F84&gt;0,F31/F84,IF(F31&gt;0,1,0)))</f>
        <v>0</v>
      </c>
      <c r="H31" s="112">
        <f>+LSU!H31+LSUA!H31+LSUS!H31+LSUE!H31+HSCS!H31+HSCNO!H31+LSUAg!H31+PBRC!H31</f>
        <v>0</v>
      </c>
      <c r="I31" s="39">
        <f t="shared" si="3"/>
        <v>0</v>
      </c>
      <c r="J31" s="122">
        <f>+LSU!J31+LSUA!J31+LSUS!J31+LSUE!J31+HSCS!J31+HSCNO!J31+LSUAg!J31+PBRC!J31</f>
        <v>0</v>
      </c>
      <c r="K31" s="40">
        <f>IF(ISBLANK(J31),"  ",IF(L31&gt;0,J31/L31,IF(J31&gt;0,1,0)))</f>
        <v>0</v>
      </c>
      <c r="L31" s="133">
        <f t="shared" si="0"/>
        <v>0</v>
      </c>
      <c r="M31" s="41">
        <f>IF(ISBLANK(L31),"  ",IF(L84&gt;0,L31/L84,IF(L31&gt;0,1,0)))</f>
        <v>0</v>
      </c>
    </row>
    <row r="32" spans="1:13" ht="15" customHeight="1" x14ac:dyDescent="0.2">
      <c r="A32" s="173" t="s">
        <v>183</v>
      </c>
      <c r="B32" s="112">
        <f>+LSU!B32+LSUA!B32+LSUS!B32+LSUE!B32+HSCS!B32+HSCNO!B32+LSUAg!B32+PBRC!B32</f>
        <v>0</v>
      </c>
      <c r="C32" s="39">
        <f t="shared" si="1"/>
        <v>0</v>
      </c>
      <c r="D32" s="122">
        <f>+LSU!D32+LSUA!D32+LSUS!D32+LSUE!D32+HSCS!D32+HSCNO!D32+LSUAg!D32+PBRC!D32</f>
        <v>0</v>
      </c>
      <c r="E32" s="36">
        <f>IF(ISBLANK(D32),"  ",IF(F32&gt;0,D32/F32,IF(D32&gt;0,1,0)))</f>
        <v>0</v>
      </c>
      <c r="F32" s="133">
        <f t="shared" si="2"/>
        <v>0</v>
      </c>
      <c r="G32" s="41">
        <f>IF(ISBLANK(F32),"  ",IF(F84&gt;0,F32/F84,IF(F32&gt;0,1,0)))</f>
        <v>0</v>
      </c>
      <c r="H32" s="112">
        <f>+LSU!H32+LSUA!H32+LSUS!H32+LSUE!H32+HSCS!H32+HSCNO!H32+LSUAg!H32+PBRC!H32</f>
        <v>0</v>
      </c>
      <c r="I32" s="39">
        <f t="shared" si="3"/>
        <v>0</v>
      </c>
      <c r="J32" s="122">
        <f>+LSU!J32+LSUA!J32+LSUS!J32+LSUE!J32+HSCS!J32+HSCNO!J32+LSUAg!J32+PBRC!J32</f>
        <v>0</v>
      </c>
      <c r="K32" s="40">
        <f>IF(ISBLANK(J32),"  ",IF(L32&gt;0,J32/L32,IF(J32&gt;0,1,0)))</f>
        <v>0</v>
      </c>
      <c r="L32" s="133">
        <f t="shared" si="0"/>
        <v>0</v>
      </c>
      <c r="M32" s="41">
        <f>IF(ISBLANK(L32),"  ",IF(L84&gt;0,L32/L84,IF(L32&gt;0,1,0)))</f>
        <v>0</v>
      </c>
    </row>
    <row r="33" spans="1:13" ht="15" customHeight="1" x14ac:dyDescent="0.2">
      <c r="A33" s="172" t="s">
        <v>175</v>
      </c>
      <c r="B33" s="112">
        <f>+LSU!B33+LSUA!B33+LSUS!B33+LSUE!B33+HSCS!B33+HSCNO!B33+LSUAg!B33+PBRC!B33</f>
        <v>22308</v>
      </c>
      <c r="C33" s="39">
        <f>IF(ISBLANK(B33),"  ",IF(F33&gt;0,B33/F33,IF(B33&gt;0,1,0)))</f>
        <v>1</v>
      </c>
      <c r="D33" s="122">
        <f>+LSU!D33+LSUA!D33+LSUS!D33+LSUE!D33+HSCS!D33+HSCNO!D33+LSUAg!D33+PBRC!D33</f>
        <v>0</v>
      </c>
      <c r="E33" s="36">
        <f>IF(ISBLANK(D33),"  ",IF(F33&gt;0,D33/F33,IF(D33&gt;0,1,0)))</f>
        <v>0</v>
      </c>
      <c r="F33" s="133">
        <f t="shared" si="2"/>
        <v>22308</v>
      </c>
      <c r="G33" s="41">
        <f>IF(ISBLANK(F33),"  ",IF(F84&gt;0,F33/F84,IF(F33&gt;0,1,0)))</f>
        <v>6.3320907143312779E-6</v>
      </c>
      <c r="H33" s="112">
        <f>+LSU!H33+LSUA!H33+LSUS!H33+LSUE!H33+HSCS!H33+HSCNO!H33+LSUAg!H33+PBRC!H33</f>
        <v>22061</v>
      </c>
      <c r="I33" s="39">
        <f>IF(ISBLANK(H33),"  ",IF(L33&gt;0,H33/L33,IF(H33&gt;0,1,0)))</f>
        <v>1</v>
      </c>
      <c r="J33" s="122">
        <f>+LSU!J33+LSUA!J33+LSUS!J33+LSUE!J33+HSCS!J33+HSCNO!J33+LSUAg!J33+PBRC!J33</f>
        <v>0</v>
      </c>
      <c r="K33" s="40">
        <f>IF(ISBLANK(J33),"  ",IF(L33&gt;0,J33/L33,IF(J33&gt;0,1,0)))</f>
        <v>0</v>
      </c>
      <c r="L33" s="133">
        <f t="shared" si="0"/>
        <v>22061</v>
      </c>
      <c r="M33" s="41">
        <f>IF(ISBLANK(L33),"  ",IF(L84&gt;0,L33/L84,IF(L33&gt;0,1,0)))</f>
        <v>6.287458653208339E-6</v>
      </c>
    </row>
    <row r="34" spans="1:13" ht="15" customHeight="1" x14ac:dyDescent="0.2">
      <c r="A34" s="171" t="s">
        <v>184</v>
      </c>
      <c r="B34" s="112">
        <f>+LSU!B34+LSUA!B34+LSUS!B34+LSUE!B34+HSCS!B34+HSCNO!B34+LSUAg!B34+PBRC!B34</f>
        <v>550000</v>
      </c>
      <c r="C34" s="39">
        <f t="shared" si="1"/>
        <v>1</v>
      </c>
      <c r="D34" s="122">
        <f>+LSU!D34+LSUA!D34+LSUS!D34+LSUE!D34+HSCS!D34+HSCNO!D34+LSUAg!D34+PBRC!D34</f>
        <v>0</v>
      </c>
      <c r="E34" s="36">
        <f t="shared" si="5"/>
        <v>0</v>
      </c>
      <c r="F34" s="133">
        <f t="shared" si="2"/>
        <v>550000</v>
      </c>
      <c r="G34" s="41">
        <f>IF(ISBLANK(F34),"  ",IF(F84&gt;0,F34/F84,IF(F34&gt;0,1,0)))</f>
        <v>1.5611663496871986E-4</v>
      </c>
      <c r="H34" s="112">
        <f>+LSU!H34+LSUA!H34+LSUS!H34+LSUE!H34+HSCS!H34+HSCNO!H34+LSUAg!H34+PBRC!H34</f>
        <v>200000</v>
      </c>
      <c r="I34" s="39">
        <f t="shared" si="3"/>
        <v>1</v>
      </c>
      <c r="J34" s="122">
        <f>+LSU!J34+LSUA!J34+LSUS!J34+LSUE!J34+HSCS!J34+HSCNO!J34+LSUAg!J34+PBRC!J34</f>
        <v>0</v>
      </c>
      <c r="K34" s="40">
        <f t="shared" si="4"/>
        <v>0</v>
      </c>
      <c r="L34" s="133">
        <f t="shared" si="0"/>
        <v>200000</v>
      </c>
      <c r="M34" s="41">
        <f>IF(ISBLANK(L34),"  ",IF(L84&gt;0,L34/L84,IF(L34&gt;0,1,0)))</f>
        <v>5.7000667723206916E-5</v>
      </c>
    </row>
    <row r="35" spans="1:13" ht="15" customHeight="1" x14ac:dyDescent="0.2">
      <c r="A35" s="171" t="s">
        <v>185</v>
      </c>
      <c r="B35" s="112">
        <f>+LSU!B35+LSUA!B35+LSUS!B35+LSUE!B35+HSCS!B35+HSCNO!B35+LSUAg!B35+PBRC!B35</f>
        <v>0</v>
      </c>
      <c r="C35" s="39">
        <f t="shared" ref="C35:C38" si="6">IF(ISBLANK(B35),"  ",IF(F35&gt;0,B35/F35,IF(B35&gt;0,1,0)))</f>
        <v>0</v>
      </c>
      <c r="D35" s="122">
        <f>+LSU!D35+LSUA!D35+LSUS!D35+LSUE!D35+HSCS!D35+HSCNO!D35+LSUAg!D35+PBRC!D35</f>
        <v>0</v>
      </c>
      <c r="E35" s="36">
        <f t="shared" ref="E35:E38" si="7">IF(ISBLANK(D35),"  ",IF(F35&gt;0,D35/F35,IF(D35&gt;0,1,0)))</f>
        <v>0</v>
      </c>
      <c r="F35" s="133">
        <f t="shared" ref="F35" si="8">D35+B35</f>
        <v>0</v>
      </c>
      <c r="G35" s="41">
        <f>IF(ISBLANK(F35),"  ",IF(F85&gt;0,F35/F85,IF(F35&gt;0,1,0)))</f>
        <v>0</v>
      </c>
      <c r="H35" s="112">
        <f>+LSU!H35+LSUA!H35+LSUS!H35+LSUE!H35+HSCS!H35+HSCNO!H35+LSUAg!H35+PBRC!H35</f>
        <v>0</v>
      </c>
      <c r="I35" s="39">
        <f t="shared" ref="I35" si="9">IF(ISBLANK(H35),"  ",IF(L35&gt;0,H35/L35,IF(H35&gt;0,1,0)))</f>
        <v>0</v>
      </c>
      <c r="J35" s="122">
        <f>+LSU!J35+LSUA!J35+LSUS!J35+LSUE!J35+HSCS!J35+HSCNO!J35+LSUAg!J35+PBRC!J35</f>
        <v>0</v>
      </c>
      <c r="K35" s="40">
        <f t="shared" ref="K35" si="10">IF(ISBLANK(J35),"  ",IF(L35&gt;0,J35/L35,IF(J35&gt;0,1,0)))</f>
        <v>0</v>
      </c>
      <c r="L35" s="133">
        <f t="shared" ref="L35" si="11">J35+H35</f>
        <v>0</v>
      </c>
      <c r="M35" s="41">
        <f>IF(ISBLANK(L35),"  ",IF(L85&gt;0,L35/L85,IF(L35&gt;0,1,0)))</f>
        <v>0</v>
      </c>
    </row>
    <row r="36" spans="1:13" ht="15" customHeight="1" x14ac:dyDescent="0.2">
      <c r="A36" s="218" t="s">
        <v>193</v>
      </c>
      <c r="B36" s="112">
        <f>+LSU!B36+LSUA!B36+LSUS!B36+LSUE!B36+HSCS!B36+HSCNO!B36+LSUAg!B36+PBRC!B36</f>
        <v>0</v>
      </c>
      <c r="C36" s="39">
        <f t="shared" ref="C36:C37" si="12">IF(ISBLANK(B36),"  ",IF(F36&gt;0,B36/F36,IF(B36&gt;0,1,0)))</f>
        <v>0</v>
      </c>
      <c r="D36" s="122">
        <f>+LSU!D36+LSUA!D36+LSUS!D36+LSUE!D36+HSCS!D36+HSCNO!D36+LSUAg!D36+PBRC!D36</f>
        <v>0</v>
      </c>
      <c r="E36" s="36">
        <f t="shared" ref="E36:E37" si="13">IF(ISBLANK(D36),"  ",IF(F36&gt;0,D36/F36,IF(D36&gt;0,1,0)))</f>
        <v>0</v>
      </c>
      <c r="F36" s="133">
        <f t="shared" ref="F36:F37" si="14">D36+B36</f>
        <v>0</v>
      </c>
      <c r="G36" s="41">
        <f t="shared" ref="G36:G37" si="15">IF(ISBLANK(F36),"  ",IF(F86&gt;0,F36/F86,IF(F36&gt;0,1,0)))</f>
        <v>0</v>
      </c>
      <c r="H36" s="112">
        <f>+LSU!H36+LSUA!H36+LSUS!H36+LSUE!H36+HSCS!H36+HSCNO!H36+LSUAg!H36+PBRC!H36</f>
        <v>0</v>
      </c>
      <c r="I36" s="39">
        <f t="shared" ref="I36:I37" si="16">IF(ISBLANK(H36),"  ",IF(L36&gt;0,H36/L36,IF(H36&gt;0,1,0)))</f>
        <v>0</v>
      </c>
      <c r="J36" s="122">
        <f>+LSU!J36+LSUA!J36+LSUS!J36+LSUE!J36+HSCS!J36+HSCNO!J36+LSUAg!J36+PBRC!J36</f>
        <v>0</v>
      </c>
      <c r="K36" s="40">
        <f t="shared" ref="K36:K37" si="17">IF(ISBLANK(J36),"  ",IF(L36&gt;0,J36/L36,IF(J36&gt;0,1,0)))</f>
        <v>0</v>
      </c>
      <c r="L36" s="133">
        <f t="shared" ref="L36:L37" si="18">J36+H36</f>
        <v>0</v>
      </c>
      <c r="M36" s="41">
        <f t="shared" ref="M36:M37" si="19">IF(ISBLANK(L36),"  ",IF(L86&gt;0,L36/L86,IF(L36&gt;0,1,0)))</f>
        <v>0</v>
      </c>
    </row>
    <row r="37" spans="1:13" ht="15" customHeight="1" x14ac:dyDescent="0.2">
      <c r="A37" s="218" t="s">
        <v>194</v>
      </c>
      <c r="B37" s="112">
        <f>+LSU!B37+LSUA!B37+LSUS!B37+LSUE!B37+HSCS!B37+HSCNO!B37+LSUAg!B37+PBRC!B37</f>
        <v>0</v>
      </c>
      <c r="C37" s="39">
        <f t="shared" si="12"/>
        <v>0</v>
      </c>
      <c r="D37" s="122">
        <f>+LSU!D37+LSUA!D37+LSUS!D37+LSUE!D37+HSCS!D37+HSCNO!D37+LSUAg!D37+PBRC!D37</f>
        <v>0</v>
      </c>
      <c r="E37" s="36">
        <f t="shared" si="13"/>
        <v>0</v>
      </c>
      <c r="F37" s="133">
        <f t="shared" si="14"/>
        <v>0</v>
      </c>
      <c r="G37" s="41">
        <f t="shared" si="15"/>
        <v>0</v>
      </c>
      <c r="H37" s="112">
        <f>+LSU!H37+LSUA!H37+LSUS!H37+LSUE!H37+HSCS!H37+HSCNO!H37+LSUAg!H37+PBRC!H37</f>
        <v>0</v>
      </c>
      <c r="I37" s="39">
        <f t="shared" si="16"/>
        <v>0</v>
      </c>
      <c r="J37" s="122">
        <f>+LSU!J37+LSUA!J37+LSUS!J37+LSUE!J37+HSCS!J37+HSCNO!J37+LSUAg!J37+PBRC!J37</f>
        <v>0</v>
      </c>
      <c r="K37" s="40">
        <f t="shared" si="17"/>
        <v>0</v>
      </c>
      <c r="L37" s="133">
        <f t="shared" si="18"/>
        <v>0</v>
      </c>
      <c r="M37" s="41">
        <f t="shared" si="19"/>
        <v>0</v>
      </c>
    </row>
    <row r="38" spans="1:13" ht="15" customHeight="1" x14ac:dyDescent="0.2">
      <c r="A38" s="171" t="s">
        <v>187</v>
      </c>
      <c r="B38" s="112">
        <f>+LSU!B38+LSUA!B38+LSUS!B38+LSUE!B38+HSCS!B38+HSCNO!B38+LSUAg!B38+PBRC!B38</f>
        <v>0</v>
      </c>
      <c r="C38" s="39">
        <f t="shared" si="6"/>
        <v>0</v>
      </c>
      <c r="D38" s="122">
        <f>+LSU!D38+LSUA!D38+LSUS!D38+LSUE!D38+HSCS!D38+HSCNO!D38+LSUAg!D38+PBRC!D38</f>
        <v>0</v>
      </c>
      <c r="E38" s="36">
        <f t="shared" si="7"/>
        <v>0</v>
      </c>
      <c r="F38" s="133">
        <f t="shared" ref="F38" si="20">D38+B38</f>
        <v>0</v>
      </c>
      <c r="G38" s="41">
        <f>IF(ISBLANK(F38),"  ",IF(F86&gt;0,F38/F86,IF(F38&gt;0,1,0)))</f>
        <v>0</v>
      </c>
      <c r="H38" s="112">
        <f>+LSU!H38+LSUA!H38+LSUS!H38+LSUE!H38+HSCS!H38+HSCNO!H38+LSUAg!H38+PBRC!H38</f>
        <v>0</v>
      </c>
      <c r="I38" s="39">
        <f t="shared" ref="I38" si="21">IF(ISBLANK(H38),"  ",IF(L38&gt;0,H38/L38,IF(H38&gt;0,1,0)))</f>
        <v>0</v>
      </c>
      <c r="J38" s="122">
        <f>+LSU!J38+LSUA!J38+LSUS!J38+LSUE!J38+HSCS!J38+HSCNO!J38+LSUAg!J38+PBRC!J38</f>
        <v>0</v>
      </c>
      <c r="K38" s="40">
        <f t="shared" ref="K38" si="22">IF(ISBLANK(J38),"  ",IF(L38&gt;0,J38/L38,IF(J38&gt;0,1,0)))</f>
        <v>0</v>
      </c>
      <c r="L38" s="133">
        <f t="shared" ref="L38" si="23">J38+H38</f>
        <v>0</v>
      </c>
      <c r="M38" s="41">
        <f>IF(ISBLANK(L38),"  ",IF(L86&gt;0,L38/L86,IF(L38&gt;0,1,0)))</f>
        <v>0</v>
      </c>
    </row>
    <row r="39" spans="1:13" ht="15" customHeight="1" x14ac:dyDescent="0.2">
      <c r="A39" s="171" t="s">
        <v>192</v>
      </c>
      <c r="B39" s="112">
        <f>+LSU!B39+LSUA!B39+LSUS!B39+LSUE!B39+HSCS!B39+HSCNO!B39+LSUAg!B39+PBRC!B39</f>
        <v>0</v>
      </c>
      <c r="C39" s="39">
        <f t="shared" ref="C39" si="24">IF(ISBLANK(B39),"  ",IF(F39&gt;0,B39/F39,IF(B39&gt;0,1,0)))</f>
        <v>0</v>
      </c>
      <c r="D39" s="122">
        <f>+LSU!D39+LSUA!D39+LSUS!D39+LSUE!D39+HSCS!D39+HSCNO!D39+LSUAg!D39+PBRC!D39</f>
        <v>0</v>
      </c>
      <c r="E39" s="36">
        <f t="shared" ref="E39" si="25">IF(ISBLANK(D39),"  ",IF(F39&gt;0,D39/F39,IF(D39&gt;0,1,0)))</f>
        <v>0</v>
      </c>
      <c r="F39" s="133">
        <f t="shared" ref="F39" si="26">D39+B39</f>
        <v>0</v>
      </c>
      <c r="G39" s="41">
        <f>IF(ISBLANK(F39),"  ",IF(F87&gt;0,F39/F87,IF(F39&gt;0,1,0)))</f>
        <v>0</v>
      </c>
      <c r="H39" s="112">
        <f>+LSU!H39+LSUA!H39+LSUS!H39+LSUE!H39+HSCS!H39+HSCNO!H39+LSUAg!H39+PBRC!H39</f>
        <v>0</v>
      </c>
      <c r="I39" s="39">
        <f t="shared" ref="I39" si="27">IF(ISBLANK(H39),"  ",IF(L39&gt;0,H39/L39,IF(H39&gt;0,1,0)))</f>
        <v>0</v>
      </c>
      <c r="J39" s="122">
        <f>+LSU!J39+LSUA!J39+LSUS!J39+LSUE!J39+HSCS!J39+HSCNO!J39+LSUAg!J39+PBRC!J39</f>
        <v>0</v>
      </c>
      <c r="K39" s="40">
        <f t="shared" ref="K39" si="28">IF(ISBLANK(J39),"  ",IF(L39&gt;0,J39/L39,IF(J39&gt;0,1,0)))</f>
        <v>0</v>
      </c>
      <c r="L39" s="133">
        <f t="shared" ref="L39" si="29">J39+H39</f>
        <v>0</v>
      </c>
      <c r="M39" s="41">
        <f>IF(ISBLANK(L39),"  ",IF(L87&gt;0,L39/L87,IF(L39&gt;0,1,0)))</f>
        <v>0</v>
      </c>
    </row>
    <row r="40" spans="1:13" ht="15" customHeight="1" x14ac:dyDescent="0.2">
      <c r="A40" s="171" t="s">
        <v>188</v>
      </c>
      <c r="B40" s="112">
        <f>+LSU!B40+LSUA!B40+LSUS!B40+LSUE!B40+HSCS!B40+HSCNO!B40+LSUAg!B40+PBRC!B40</f>
        <v>0</v>
      </c>
      <c r="C40" s="39">
        <f t="shared" ref="C40" si="30">IF(ISBLANK(B40),"  ",IF(F40&gt;0,B40/F40,IF(B40&gt;0,1,0)))</f>
        <v>0</v>
      </c>
      <c r="D40" s="122">
        <f>+LSU!D40+LSUA!D40+LSUS!D40+LSUE!D40+HSCS!D40+HSCNO!D40+LSUAg!D40+PBRC!D40</f>
        <v>0</v>
      </c>
      <c r="E40" s="36">
        <f t="shared" ref="E40" si="31">IF(ISBLANK(D40),"  ",IF(F40&gt;0,D40/F40,IF(D40&gt;0,1,0)))</f>
        <v>0</v>
      </c>
      <c r="F40" s="133">
        <f t="shared" ref="F40" si="32">D40+B40</f>
        <v>0</v>
      </c>
      <c r="G40" s="41">
        <f>IF(ISBLANK(F40),"  ",IF(F87&gt;0,F40/F87,IF(F40&gt;0,1,0)))</f>
        <v>0</v>
      </c>
      <c r="H40" s="112">
        <f>+LSU!H40+LSUA!H40+LSUS!H40+LSUE!H40+HSCS!H40+HSCNO!H40+LSUAg!H40+PBRC!H40</f>
        <v>0</v>
      </c>
      <c r="I40" s="39">
        <f t="shared" ref="I40" si="33">IF(ISBLANK(H40),"  ",IF(L40&gt;0,H40/L40,IF(H40&gt;0,1,0)))</f>
        <v>0</v>
      </c>
      <c r="J40" s="122">
        <f>+LSU!J40+LSUA!J40+LSUS!J40+LSUE!J40+HSCS!J40+HSCNO!J40+LSUAg!J40+PBRC!J40</f>
        <v>0</v>
      </c>
      <c r="K40" s="40">
        <f t="shared" ref="K40" si="34">IF(ISBLANK(J40),"  ",IF(L40&gt;0,J40/L40,IF(J40&gt;0,1,0)))</f>
        <v>0</v>
      </c>
      <c r="L40" s="133">
        <f t="shared" ref="L40" si="35">J40+H40</f>
        <v>0</v>
      </c>
      <c r="M40" s="41">
        <f>IF(ISBLANK(L40),"  ",IF(L87&gt;0,L40/L87,IF(L40&gt;0,1,0)))</f>
        <v>0</v>
      </c>
    </row>
    <row r="41" spans="1:13" ht="15" customHeight="1" x14ac:dyDescent="0.2">
      <c r="A41" s="171" t="s">
        <v>189</v>
      </c>
      <c r="B41" s="112">
        <f>+LSU!B41+LSUA!B41+LSUS!B41+LSUE!B41+HSCS!B41+HSCNO!B41+LSUAg!B41+PBRC!B41</f>
        <v>0</v>
      </c>
      <c r="C41" s="39">
        <f t="shared" ref="C41" si="36">IF(ISBLANK(B41),"  ",IF(F41&gt;0,B41/F41,IF(B41&gt;0,1,0)))</f>
        <v>0</v>
      </c>
      <c r="D41" s="122">
        <f>+LSU!D41+LSUA!D41+LSUS!D41+LSUE!D41+HSCS!D41+HSCNO!D41+LSUAg!D41+PBRC!D41</f>
        <v>0</v>
      </c>
      <c r="E41" s="36">
        <f t="shared" ref="E41" si="37">IF(ISBLANK(D41),"  ",IF(F41&gt;0,D41/F41,IF(D41&gt;0,1,0)))</f>
        <v>0</v>
      </c>
      <c r="F41" s="133">
        <f t="shared" ref="F41" si="38">D41+B41</f>
        <v>0</v>
      </c>
      <c r="G41" s="41">
        <f>IF(ISBLANK(F41),"  ",IF(F88&gt;0,F41/F88,IF(F41&gt;0,1,0)))</f>
        <v>0</v>
      </c>
      <c r="H41" s="112">
        <f>+LSU!H41+LSUA!H41+LSUS!H41+LSUE!H41+HSCS!H41+HSCNO!H41+LSUAg!H41+PBRC!H41</f>
        <v>0</v>
      </c>
      <c r="I41" s="39">
        <f t="shared" ref="I41" si="39">IF(ISBLANK(H41),"  ",IF(L41&gt;0,H41/L41,IF(H41&gt;0,1,0)))</f>
        <v>0</v>
      </c>
      <c r="J41" s="122">
        <f>+LSU!J41+LSUA!J41+LSUS!J41+LSUE!J41+HSCS!J41+HSCNO!J41+LSUAg!J41+PBRC!J41</f>
        <v>0</v>
      </c>
      <c r="K41" s="40">
        <f t="shared" ref="K41" si="40">IF(ISBLANK(J41),"  ",IF(L41&gt;0,J41/L41,IF(J41&gt;0,1,0)))</f>
        <v>0</v>
      </c>
      <c r="L41" s="133">
        <f t="shared" ref="L41" si="41">J41+H41</f>
        <v>0</v>
      </c>
      <c r="M41" s="41">
        <f>IF(ISBLANK(L41),"  ",IF(L88&gt;0,L41/L88,IF(L41&gt;0,1,0)))</f>
        <v>0</v>
      </c>
    </row>
    <row r="42" spans="1:13" ht="15" customHeight="1" x14ac:dyDescent="0.25">
      <c r="A42" s="47" t="s">
        <v>29</v>
      </c>
      <c r="B42" s="165"/>
      <c r="C42" s="48" t="s">
        <v>4</v>
      </c>
      <c r="D42" s="123"/>
      <c r="E42" s="49" t="s">
        <v>4</v>
      </c>
      <c r="F42" s="133"/>
      <c r="G42" s="50" t="s">
        <v>4</v>
      </c>
      <c r="H42" s="165"/>
      <c r="I42" s="48" t="s">
        <v>4</v>
      </c>
      <c r="J42" s="123"/>
      <c r="K42" s="49" t="s">
        <v>4</v>
      </c>
      <c r="L42" s="133"/>
      <c r="M42" s="50" t="s">
        <v>4</v>
      </c>
    </row>
    <row r="43" spans="1:13" ht="15" customHeight="1" x14ac:dyDescent="0.2">
      <c r="A43" s="45" t="s">
        <v>30</v>
      </c>
      <c r="B43" s="112">
        <f>+LSU!B43+LSUA!B43+LSUS!B43+LSUE!B43+HSCS!B43+HSCNO!B43+LSUAg!B43+PBRC!B43</f>
        <v>0</v>
      </c>
      <c r="C43" s="35">
        <f t="shared" si="1"/>
        <v>0</v>
      </c>
      <c r="D43" s="122">
        <f>+LSU!D43+LSUA!D43+LSUS!D43+LSUE!D43+HSCS!D43+HSCNO!D43+LSUAg!D43+PBRC!D43</f>
        <v>0</v>
      </c>
      <c r="E43" s="36">
        <f>IF(ISBLANK(D43),"  ",IF(F43&gt;0,D43/F43,IF(D43&gt;0,1,0)))</f>
        <v>0</v>
      </c>
      <c r="F43" s="132">
        <f t="shared" si="2"/>
        <v>0</v>
      </c>
      <c r="G43" s="37">
        <f>IF(ISBLANK(F43),"  ",IF(F84&gt;0,F43/F84,IF(F43&gt;0,1,0)))</f>
        <v>0</v>
      </c>
      <c r="H43" s="112">
        <f>+LSU!H43+LSUA!H43+LSUS!H43+LSUE!H43+HSCS!H43+HSCNO!H43+LSUAg!H43+PBRC!H43</f>
        <v>0</v>
      </c>
      <c r="I43" s="35">
        <f>IF(ISBLANK(H43),"  ",IF(L43&gt;0,H43/L43,IF(H43&gt;0,1,0)))</f>
        <v>0</v>
      </c>
      <c r="J43" s="122">
        <f>+LSU!J43+LSUA!J43+LSUS!J43+LSUE!J43+HSCS!J43+HSCNO!J43+LSUAg!J43+PBRC!J43</f>
        <v>0</v>
      </c>
      <c r="K43" s="36">
        <f>IF(ISBLANK(J43),"  ",IF(L43&gt;0,J43/L43,IF(J43&gt;0,1,0)))</f>
        <v>0</v>
      </c>
      <c r="L43" s="132">
        <f>J43+H43</f>
        <v>0</v>
      </c>
      <c r="M43" s="37">
        <f>IF(ISBLANK(L43),"  ",IF(L84&gt;0,L43/L84,IF(L43&gt;0,1,0)))</f>
        <v>0</v>
      </c>
    </row>
    <row r="44" spans="1:13" ht="15" customHeight="1" x14ac:dyDescent="0.25">
      <c r="A44" s="47" t="s">
        <v>31</v>
      </c>
      <c r="B44" s="165"/>
      <c r="C44" s="48" t="s">
        <v>4</v>
      </c>
      <c r="D44" s="123"/>
      <c r="E44" s="49" t="s">
        <v>4</v>
      </c>
      <c r="F44" s="133"/>
      <c r="G44" s="50" t="s">
        <v>4</v>
      </c>
      <c r="H44" s="165"/>
      <c r="I44" s="48" t="s">
        <v>4</v>
      </c>
      <c r="J44" s="123"/>
      <c r="K44" s="49" t="s">
        <v>4</v>
      </c>
      <c r="L44" s="133"/>
      <c r="M44" s="50" t="s">
        <v>4</v>
      </c>
    </row>
    <row r="45" spans="1:13" ht="15" customHeight="1" x14ac:dyDescent="0.2">
      <c r="A45" s="45" t="s">
        <v>30</v>
      </c>
      <c r="B45" s="112">
        <f>+LSU!B45+LSUA!B45+LSUS!B45+LSUE!B45+HSCS!B45+HSCNO!B45+LSUAg!B45+PBRC!B45</f>
        <v>0</v>
      </c>
      <c r="C45" s="35">
        <f t="shared" si="1"/>
        <v>0</v>
      </c>
      <c r="D45" s="122">
        <f>+LSU!D45+LSUA!D45+LSUS!D45+LSUE!D45+HSCS!D45+HSCNO!D45+LSUAg!D45+PBRC!D45</f>
        <v>0</v>
      </c>
      <c r="E45" s="36">
        <f>IF(ISBLANK(D45),"  ",IF(F45&gt;0,D45/F45,IF(D45&gt;0,1,0)))</f>
        <v>0</v>
      </c>
      <c r="F45" s="132">
        <f t="shared" si="2"/>
        <v>0</v>
      </c>
      <c r="G45" s="37">
        <f>IF(ISBLANK(F45),"  ",IF(F84&gt;0,F45/F84,IF(F45&gt;0,1,0)))</f>
        <v>0</v>
      </c>
      <c r="H45" s="112">
        <f>+LSU!H45+LSUA!H45+LSUS!H45+LSUE!H45+HSCS!H45+HSCNO!H45+LSUAg!H45+PBRC!H45</f>
        <v>0</v>
      </c>
      <c r="I45" s="35">
        <f>IF(ISBLANK(H45),"  ",IF(L45&gt;0,H45/L45,IF(H45&gt;0,1,0)))</f>
        <v>0</v>
      </c>
      <c r="J45" s="122">
        <f>+LSU!J45+LSUA!J45+LSUS!J45+LSUE!J45+HSCS!J45+HSCNO!J45+LSUAg!J45+PBRC!J45</f>
        <v>0</v>
      </c>
      <c r="K45" s="36">
        <f>IF(ISBLANK(J45),"  ",IF(L45&gt;0,J45/L45,IF(J45&gt;0,1,0)))</f>
        <v>0</v>
      </c>
      <c r="L45" s="132">
        <f>J45+H45</f>
        <v>0</v>
      </c>
      <c r="M45" s="37">
        <f>IF(ISBLANK(L45),"  ",IF(L84&gt;0,L45/L84,IF(L45&gt;0,1,0)))</f>
        <v>0</v>
      </c>
    </row>
    <row r="46" spans="1:13" ht="15" customHeight="1" x14ac:dyDescent="0.2">
      <c r="A46" s="46" t="s">
        <v>32</v>
      </c>
      <c r="B46" s="114"/>
      <c r="C46" s="39" t="str">
        <f t="shared" si="1"/>
        <v xml:space="preserve">  </v>
      </c>
      <c r="D46" s="124"/>
      <c r="E46" s="36" t="str">
        <f>IF(ISBLANK(D46),"  ",IF(F46&gt;0,D46/F46,IF(D46&gt;0,1,0)))</f>
        <v xml:space="preserve">  </v>
      </c>
      <c r="F46" s="133">
        <f t="shared" si="2"/>
        <v>0</v>
      </c>
      <c r="G46" s="41">
        <f>IF(ISBLANK(F46),"  ",IF(F84&gt;0,F46/F84,IF(F46&gt;0,1,0)))</f>
        <v>0</v>
      </c>
      <c r="H46" s="114"/>
      <c r="I46" s="39" t="str">
        <f>IF(ISBLANK(H46),"  ",IF(L46&gt;0,H46/L46,IF(H46&gt;0,1,0)))</f>
        <v xml:space="preserve">  </v>
      </c>
      <c r="J46" s="124"/>
      <c r="K46" s="40" t="str">
        <f>IF(ISBLANK(J46),"  ",IF(L46&gt;0,J46/L46,IF(J46&gt;0,1,0)))</f>
        <v xml:space="preserve">  </v>
      </c>
      <c r="L46" s="133">
        <f>J46+H46</f>
        <v>0</v>
      </c>
      <c r="M46" s="41">
        <f>IF(ISBLANK(L46),"  ",IF(L84&gt;0,L46/L84,IF(L46&gt;0,1,0)))</f>
        <v>0</v>
      </c>
    </row>
    <row r="47" spans="1:13" s="55" customFormat="1" ht="15" customHeight="1" x14ac:dyDescent="0.25">
      <c r="A47" s="47" t="s">
        <v>33</v>
      </c>
      <c r="B47" s="115">
        <f>SUM(B13:B15,B43,B45,B46)</f>
        <v>538267430.80999994</v>
      </c>
      <c r="C47" s="59">
        <f t="shared" si="1"/>
        <v>1</v>
      </c>
      <c r="D47" s="128">
        <f>SUM(D13:D15,D43,D45,D46)</f>
        <v>0</v>
      </c>
      <c r="E47" s="52">
        <f>IF(ISBLANK(D47),"  ",IF(F47&gt;0,D47/F47,IF(D47&gt;0,1,0)))</f>
        <v>0</v>
      </c>
      <c r="F47" s="115">
        <f>SUM(F13:F15,F43,F45:F46)</f>
        <v>538267430.80999994</v>
      </c>
      <c r="G47" s="53">
        <f>IF(ISBLANK(F47),"  ",IF(F84&gt;0,F47/F84,IF(F47&gt;0,1,0)))</f>
        <v>0.15278636365693715</v>
      </c>
      <c r="H47" s="115">
        <f>SUM(H13:H15,H43,H45:H46)</f>
        <v>516979315</v>
      </c>
      <c r="I47" s="59">
        <f>IF(ISBLANK(H47),"  ",IF(L47&gt;0,H47/L47,IF(H47&gt;0,1,0)))</f>
        <v>1</v>
      </c>
      <c r="J47" s="128">
        <f>SUM(J13:J15,J43,J45:J46)</f>
        <v>0</v>
      </c>
      <c r="K47" s="54">
        <f>IF(ISBLANK(J47),"  ",IF(L47&gt;0,J47/L47,IF(J47&gt;0,1,0)))</f>
        <v>0</v>
      </c>
      <c r="L47" s="115">
        <f>SUM(L13:L15,L43,L45:L46)</f>
        <v>516979315</v>
      </c>
      <c r="M47" s="53">
        <f>IF(ISBLANK(L47),"  ",IF(L84&gt;0,L47/L84,IF(L47&gt;0,1,0)))</f>
        <v>0.14734083077043059</v>
      </c>
    </row>
    <row r="48" spans="1:13" ht="15" customHeight="1" x14ac:dyDescent="0.25">
      <c r="A48" s="56" t="s">
        <v>34</v>
      </c>
      <c r="B48" s="116"/>
      <c r="C48" s="48" t="s">
        <v>4</v>
      </c>
      <c r="D48" s="124"/>
      <c r="E48" s="49" t="s">
        <v>4</v>
      </c>
      <c r="F48" s="133"/>
      <c r="G48" s="50" t="s">
        <v>4</v>
      </c>
      <c r="H48" s="116"/>
      <c r="I48" s="48" t="s">
        <v>4</v>
      </c>
      <c r="J48" s="124"/>
      <c r="K48" s="49" t="s">
        <v>4</v>
      </c>
      <c r="L48" s="133"/>
      <c r="M48" s="50" t="s">
        <v>4</v>
      </c>
    </row>
    <row r="49" spans="1:13" ht="15" customHeight="1" x14ac:dyDescent="0.2">
      <c r="A49" s="7" t="s">
        <v>35</v>
      </c>
      <c r="B49" s="112">
        <f>+LSU!B49+LSUA!B49+LSUS!B49+LSUE!B49+HSCS!B49+HSCNO!B49+LSUAg!B49+PBRC!B49</f>
        <v>0</v>
      </c>
      <c r="C49" s="35">
        <f t="shared" si="1"/>
        <v>0</v>
      </c>
      <c r="D49" s="122">
        <f>+LSU!D49+LSUA!D49+LSUS!D49+LSUE!D49+HSCS!D49+HSCNO!D49+LSUAg!D49+PBRC!D49</f>
        <v>0</v>
      </c>
      <c r="E49" s="36">
        <f t="shared" ref="E49:E55" si="42">IF(ISBLANK(D49),"  ",IF(F49&gt;0,D49/F49,IF(D49&gt;0,1,0)))</f>
        <v>0</v>
      </c>
      <c r="F49" s="132">
        <f>D49+B49</f>
        <v>0</v>
      </c>
      <c r="G49" s="37">
        <f>IF(ISBLANK(F49),"  ",IF(D84&gt;0,F49/D84,IF(F49&gt;0,1,0)))</f>
        <v>0</v>
      </c>
      <c r="H49" s="112">
        <f>+LSU!H49+LSUA!H49+LSUS!H49+LSUE!H49+HSCS!H49+HSCNO!H49+LSUAg!H49+PBRC!H49</f>
        <v>0</v>
      </c>
      <c r="I49" s="35">
        <f t="shared" ref="I49:I55" si="43">IF(ISBLANK(H49),"  ",IF(L49&gt;0,H49/L49,IF(H49&gt;0,1,0)))</f>
        <v>0</v>
      </c>
      <c r="J49" s="122">
        <f>+LSU!J49+LSUA!J49+LSUS!J49+LSUE!J49+HSCS!J49+HSCNO!J49+LSUAg!J49+PBRC!J49</f>
        <v>0</v>
      </c>
      <c r="K49" s="36">
        <f t="shared" ref="K49:K55" si="44">IF(ISBLANK(J49),"  ",IF(L49&gt;0,J49/L49,IF(J49&gt;0,1,0)))</f>
        <v>0</v>
      </c>
      <c r="L49" s="132">
        <f>J49+H49</f>
        <v>0</v>
      </c>
      <c r="M49" s="37">
        <f>IF(ISBLANK(L49),"  ",IF(J84&gt;0,L49/J84,IF(L49&gt;0,1,0)))</f>
        <v>0</v>
      </c>
    </row>
    <row r="50" spans="1:13" ht="15" customHeight="1" x14ac:dyDescent="0.2">
      <c r="A50" s="58" t="s">
        <v>36</v>
      </c>
      <c r="B50" s="112">
        <f>+LSU!B50+LSUA!B50+LSUS!B50+LSUE!B50+HSCS!B50+HSCNO!B50+LSUAg!B50+PBRC!B50</f>
        <v>0</v>
      </c>
      <c r="C50" s="39">
        <f t="shared" si="1"/>
        <v>0</v>
      </c>
      <c r="D50" s="122">
        <f>+LSU!D50+LSUA!D50+LSUS!D50+LSUE!D50+HSCS!D50+HSCNO!D50+LSUAg!D50+PBRC!D50</f>
        <v>0</v>
      </c>
      <c r="E50" s="40">
        <f t="shared" si="42"/>
        <v>0</v>
      </c>
      <c r="F50" s="133">
        <f>D50+B50</f>
        <v>0</v>
      </c>
      <c r="G50" s="41">
        <f>IF(ISBLANK(F50),"  ",IF(D84&gt;0,F50/D84,IF(F50&gt;0,1,0)))</f>
        <v>0</v>
      </c>
      <c r="H50" s="112">
        <f>+LSU!H50+LSUA!H50+LSUS!H50+LSUE!H50+HSCS!H50+HSCNO!H50+LSUAg!H50+PBRC!H50</f>
        <v>0</v>
      </c>
      <c r="I50" s="39">
        <f t="shared" si="43"/>
        <v>0</v>
      </c>
      <c r="J50" s="122">
        <f>+LSU!J50+LSUA!J50+LSUS!J50+LSUE!J50+HSCS!J50+HSCNO!J50+LSUAg!J50+PBRC!J50</f>
        <v>0</v>
      </c>
      <c r="K50" s="40">
        <f t="shared" si="44"/>
        <v>0</v>
      </c>
      <c r="L50" s="133">
        <f>J50+H50</f>
        <v>0</v>
      </c>
      <c r="M50" s="41">
        <f>IF(ISBLANK(L50),"  ",IF(J84&gt;0,L50/J84,IF(L50&gt;0,1,0)))</f>
        <v>0</v>
      </c>
    </row>
    <row r="51" spans="1:13" ht="15" customHeight="1" x14ac:dyDescent="0.2">
      <c r="A51" s="7" t="s">
        <v>37</v>
      </c>
      <c r="B51" s="112">
        <f>+LSU!B51+LSUA!B51+LSUS!B51+LSUE!B51+HSCS!B51+HSCNO!B51+LSUAg!B51+PBRC!B51</f>
        <v>0</v>
      </c>
      <c r="C51" s="39">
        <f t="shared" si="1"/>
        <v>0</v>
      </c>
      <c r="D51" s="122">
        <f>+LSU!D51+LSUA!D51+LSUS!D51+LSUE!D51+HSCS!D51+HSCNO!D51+LSUAg!D51+PBRC!D51</f>
        <v>0</v>
      </c>
      <c r="E51" s="40">
        <f t="shared" si="42"/>
        <v>0</v>
      </c>
      <c r="F51" s="133">
        <f>D51+B51</f>
        <v>0</v>
      </c>
      <c r="G51" s="41">
        <f>IF(ISBLANK(F51),"  ",IF(D84&gt;0,F51/D84,IF(F51&gt;0,1,0)))</f>
        <v>0</v>
      </c>
      <c r="H51" s="112">
        <f>+LSU!H51+LSUA!H51+LSUS!H51+LSUE!H51+HSCS!H51+HSCNO!H51+LSUAg!H51+PBRC!H51</f>
        <v>0</v>
      </c>
      <c r="I51" s="39">
        <f t="shared" si="43"/>
        <v>0</v>
      </c>
      <c r="J51" s="122">
        <f>+LSU!J51+LSUA!J51+LSUS!J51+LSUE!J51+HSCS!J51+HSCNO!J51+LSUAg!J51+PBRC!J51</f>
        <v>0</v>
      </c>
      <c r="K51" s="40">
        <f t="shared" si="44"/>
        <v>0</v>
      </c>
      <c r="L51" s="133">
        <f>J51+H51</f>
        <v>0</v>
      </c>
      <c r="M51" s="41">
        <f>IF(ISBLANK(L51),"  ",IF(J84&gt;0,L51/J84,IF(L51&gt;0,1,0)))</f>
        <v>0</v>
      </c>
    </row>
    <row r="52" spans="1:13" ht="15" customHeight="1" x14ac:dyDescent="0.2">
      <c r="A52" s="25" t="s">
        <v>38</v>
      </c>
      <c r="B52" s="112">
        <f>+LSU!B52+LSUA!B52+LSUS!B52+LSUE!B52+HSCS!B52+HSCNO!B52+LSUAg!B52+PBRC!B52</f>
        <v>8853170</v>
      </c>
      <c r="C52" s="39">
        <f t="shared" si="1"/>
        <v>1</v>
      </c>
      <c r="D52" s="122">
        <f>+LSU!D52+LSUA!D52+LSUS!D52+LSUE!D52+HSCS!D52+HSCNO!D52+LSUAg!D52+PBRC!D52</f>
        <v>0</v>
      </c>
      <c r="E52" s="40">
        <f t="shared" si="42"/>
        <v>0</v>
      </c>
      <c r="F52" s="133">
        <f>D52+B52</f>
        <v>8853170</v>
      </c>
      <c r="G52" s="41">
        <f>IF(ISBLANK(F52),"  ",IF(D84&gt;0,F52/D84,IF(F52&gt;0,1,0)))</f>
        <v>3.96288622355044E-3</v>
      </c>
      <c r="H52" s="112">
        <f>+LSU!H52+LSUA!H52+LSUS!H52+LSUE!H52+HSCS!H52+HSCNO!H52+LSUAg!H52+PBRC!H52</f>
        <v>8485184</v>
      </c>
      <c r="I52" s="39">
        <f t="shared" si="43"/>
        <v>1</v>
      </c>
      <c r="J52" s="122">
        <f>+LSU!J52+LSUA!J52+LSUS!J52+LSUE!J52+HSCS!J52+HSCNO!J52+LSUAg!J52+PBRC!J52</f>
        <v>0</v>
      </c>
      <c r="K52" s="40">
        <f t="shared" si="44"/>
        <v>0</v>
      </c>
      <c r="L52" s="133">
        <f>J52+H52</f>
        <v>8485184</v>
      </c>
      <c r="M52" s="41">
        <f>IF(ISBLANK(L52),"  ",IF(J84&gt;0,L52/J84,IF(L52&gt;0,1,0)))</f>
        <v>3.8849883591835738E-3</v>
      </c>
    </row>
    <row r="53" spans="1:13" ht="15" customHeight="1" x14ac:dyDescent="0.2">
      <c r="A53" s="58" t="s">
        <v>39</v>
      </c>
      <c r="B53" s="112">
        <f>+LSU!B53+LSUA!B53+LSUS!B53+LSUE!B53+HSCS!B53+HSCNO!B53+LSUAg!B53+PBRC!B53</f>
        <v>0</v>
      </c>
      <c r="C53" s="39">
        <f t="shared" si="1"/>
        <v>0</v>
      </c>
      <c r="D53" s="122">
        <f>+LSU!D53+LSUA!D53+LSUS!D53+LSUE!D53+HSCS!D53+HSCNO!D53+LSUAg!D53+PBRC!D53</f>
        <v>0</v>
      </c>
      <c r="E53" s="40">
        <f t="shared" si="42"/>
        <v>0</v>
      </c>
      <c r="F53" s="133">
        <f>D53+B53</f>
        <v>0</v>
      </c>
      <c r="G53" s="41">
        <f>IF(ISBLANK(F53),"  ",IF(F84&gt;0,F53/F84,IF(F53&gt;0,1,0)))</f>
        <v>0</v>
      </c>
      <c r="H53" s="112">
        <f>+LSU!H53+LSUA!H53+LSUS!H53+LSUE!H53+HSCS!H53+HSCNO!H53+LSUAg!H53+PBRC!H53</f>
        <v>0</v>
      </c>
      <c r="I53" s="39">
        <f t="shared" si="43"/>
        <v>0</v>
      </c>
      <c r="J53" s="122">
        <f>+LSU!J53+LSUA!J53+LSUS!J53+LSUE!J53+HSCS!J53+HSCNO!J53+LSUAg!J53+PBRC!J53</f>
        <v>0</v>
      </c>
      <c r="K53" s="40">
        <f t="shared" si="44"/>
        <v>0</v>
      </c>
      <c r="L53" s="133">
        <f>J53+H53</f>
        <v>0</v>
      </c>
      <c r="M53" s="41">
        <f>IF(ISBLANK(L53),"  ",IF(L84&gt;0,L53/L84,IF(L53&gt;0,1,0)))</f>
        <v>0</v>
      </c>
    </row>
    <row r="54" spans="1:13" s="55" customFormat="1" ht="15" customHeight="1" x14ac:dyDescent="0.25">
      <c r="A54" s="56" t="s">
        <v>40</v>
      </c>
      <c r="B54" s="117">
        <f>B53+B52+B51+B50+B49</f>
        <v>8853170</v>
      </c>
      <c r="C54" s="59">
        <f t="shared" si="1"/>
        <v>1</v>
      </c>
      <c r="D54" s="125">
        <f>D53+D52+D51+D50+D49</f>
        <v>0</v>
      </c>
      <c r="E54" s="54">
        <f t="shared" si="42"/>
        <v>0</v>
      </c>
      <c r="F54" s="134">
        <f>F53+F52+F51+F50+F49</f>
        <v>8853170</v>
      </c>
      <c r="G54" s="53">
        <f>IF(ISBLANK(F54),"  ",IF(F84&gt;0,F54/F84,IF(F54&gt;0,1,0)))</f>
        <v>2.5129583803745847E-3</v>
      </c>
      <c r="H54" s="117">
        <f>H53+H52+H51+H50+H49</f>
        <v>8485184</v>
      </c>
      <c r="I54" s="59">
        <f t="shared" si="43"/>
        <v>1</v>
      </c>
      <c r="J54" s="125">
        <f>J53+J52+J51+J50+J49</f>
        <v>0</v>
      </c>
      <c r="K54" s="54">
        <f t="shared" si="44"/>
        <v>0</v>
      </c>
      <c r="L54" s="134">
        <f>L53+L52+L51+L50+L49</f>
        <v>8485184</v>
      </c>
      <c r="M54" s="53">
        <f>IF(ISBLANK(L54),"  ",IF(L84&gt;0,L54/L84,IF(L54&gt;0,1,0)))</f>
        <v>2.4183057687713586E-3</v>
      </c>
    </row>
    <row r="55" spans="1:13" s="55" customFormat="1" ht="15" customHeight="1" x14ac:dyDescent="0.25">
      <c r="A55" s="60" t="s">
        <v>41</v>
      </c>
      <c r="B55" s="118">
        <f>+LSU!B55+LSUA!B55+LSUS!B55+LSUE!B55+HSCS!B55+HSCNO!B55+LSUAg!B55+PBRC!B55</f>
        <v>0</v>
      </c>
      <c r="C55" s="59">
        <f t="shared" si="1"/>
        <v>0</v>
      </c>
      <c r="D55" s="126">
        <f>+LSU!D55+LSUA!D55+LSUS!D55+LSUE!D55+HSCS!D55+HSCNO!D55+LSUAg!D55+PBRC!D55</f>
        <v>0</v>
      </c>
      <c r="E55" s="54">
        <f t="shared" si="42"/>
        <v>0</v>
      </c>
      <c r="F55" s="135">
        <f>D55+B55</f>
        <v>0</v>
      </c>
      <c r="G55" s="53">
        <f>IF(ISBLANK(F55),"  ",IF(F84&gt;0,F55/F84,IF(F55&gt;0,1,0)))</f>
        <v>0</v>
      </c>
      <c r="H55" s="118">
        <f>+LSU!H55+LSUA!H55+LSUS!H55+LSUE!H55+HSCS!H55+HSCNO!H55+LSUAg!H55+PBRC!H55</f>
        <v>0</v>
      </c>
      <c r="I55" s="59">
        <f t="shared" si="43"/>
        <v>0</v>
      </c>
      <c r="J55" s="126">
        <f>+LSU!J55+LSUA!J55+LSUS!J55+LSUE!J55+HSCS!J55+HSCNO!J55+LSUAg!J55+PBRC!J55</f>
        <v>0</v>
      </c>
      <c r="K55" s="54">
        <f t="shared" si="44"/>
        <v>0</v>
      </c>
      <c r="L55" s="135">
        <f>J55+H55</f>
        <v>0</v>
      </c>
      <c r="M55" s="53">
        <f>IF(ISBLANK(L55),"  ",IF(L84&gt;0,L55/L84,IF(L55&gt;0,1,0)))</f>
        <v>0</v>
      </c>
    </row>
    <row r="56" spans="1:13" ht="15" customHeight="1" x14ac:dyDescent="0.25">
      <c r="A56" s="9" t="s">
        <v>42</v>
      </c>
      <c r="B56" s="119"/>
      <c r="C56" s="61" t="s">
        <v>4</v>
      </c>
      <c r="D56" s="127"/>
      <c r="E56" s="62" t="s">
        <v>4</v>
      </c>
      <c r="F56" s="132"/>
      <c r="G56" s="63" t="s">
        <v>4</v>
      </c>
      <c r="H56" s="119"/>
      <c r="I56" s="61" t="s">
        <v>4</v>
      </c>
      <c r="J56" s="127"/>
      <c r="K56" s="62" t="s">
        <v>4</v>
      </c>
      <c r="L56" s="132"/>
      <c r="M56" s="63" t="s">
        <v>4</v>
      </c>
    </row>
    <row r="57" spans="1:13" ht="15" customHeight="1" x14ac:dyDescent="0.2">
      <c r="A57" s="7" t="s">
        <v>43</v>
      </c>
      <c r="B57" s="112">
        <f>+LSU!B57+LSUA!B57+LSUS!B57+LSUE!B57+HSCS!B57+HSCNO!B57+LSUAg!B57+PBRC!B57</f>
        <v>428734104.31000006</v>
      </c>
      <c r="C57" s="35">
        <f t="shared" si="1"/>
        <v>0.86523367814723307</v>
      </c>
      <c r="D57" s="122">
        <f>+LSU!D57+LSUA!D57+LSUS!D57+LSUE!D57+HSCS!D57+HSCNO!D57+LSUAg!D57+PBRC!D57</f>
        <v>66778397.270000003</v>
      </c>
      <c r="E57" s="36">
        <f t="shared" ref="E57:E63" si="45">IF(ISBLANK(D57),"  ",IF(F57&gt;0,D57/F57,IF(D57&gt;0,1,0)))</f>
        <v>0.13476632185276699</v>
      </c>
      <c r="F57" s="136">
        <f t="shared" ref="F57:F62" si="46">D57+B57</f>
        <v>495512501.58000004</v>
      </c>
      <c r="G57" s="37">
        <f>IF(ISBLANK(F57),"  ",IF(F84&gt;0,F57/F84,IF(F57&gt;0,1,0)))</f>
        <v>0.14065044423927653</v>
      </c>
      <c r="H57" s="112">
        <f>+LSU!H57+LSUA!H57+LSUS!H57+LSUE!H57+HSCS!H57+HSCNO!H57+LSUAg!H57+PBRC!H57</f>
        <v>449692160</v>
      </c>
      <c r="I57" s="35">
        <f t="shared" ref="I57:I63" si="47">IF(ISBLANK(H57),"  ",IF(L57&gt;0,H57/L57,IF(H57&gt;0,1,0)))</f>
        <v>0.88084501466260356</v>
      </c>
      <c r="J57" s="122">
        <f>+LSU!J57+LSUA!J57+LSUS!J57+LSUE!J57+HSCS!J57+HSCNO!J57+LSUAg!J57+PBRC!J57</f>
        <v>60831431</v>
      </c>
      <c r="K57" s="36">
        <f t="shared" ref="K57:K75" si="48">IF(ISBLANK(J57),"  ",IF(L57&gt;0,J57/L57,IF(J57&gt;0,1,0)))</f>
        <v>0.11915498533739649</v>
      </c>
      <c r="L57" s="136">
        <f t="shared" ref="L57:L74" si="49">J57+H57</f>
        <v>510523591</v>
      </c>
      <c r="M57" s="37">
        <f>IF(ISBLANK(L57),"  ",IF(L84&gt;0,L57/L84,IF(L57&gt;0,1,0)))</f>
        <v>0.14550092787724694</v>
      </c>
    </row>
    <row r="58" spans="1:13" ht="15" customHeight="1" x14ac:dyDescent="0.2">
      <c r="A58" s="25" t="s">
        <v>44</v>
      </c>
      <c r="B58" s="112">
        <f>+LSU!B58+LSUA!B58+LSUS!B58+LSUE!B58+HSCS!B58+HSCNO!B58+LSUAg!B58+PBRC!B58</f>
        <v>149952462.53</v>
      </c>
      <c r="C58" s="39">
        <f t="shared" si="1"/>
        <v>1</v>
      </c>
      <c r="D58" s="122">
        <f>+LSU!D58+LSUA!D58+LSUS!D58+LSUE!D58+HSCS!D58+HSCNO!D58+LSUAg!D58+PBRC!D58</f>
        <v>0</v>
      </c>
      <c r="E58" s="40">
        <f t="shared" si="45"/>
        <v>0</v>
      </c>
      <c r="F58" s="137">
        <f t="shared" si="46"/>
        <v>149952462.53</v>
      </c>
      <c r="G58" s="41">
        <f>IF(ISBLANK(F58),"  ",IF(F84&gt;0,F58/F84,IF(F58&gt;0,1,0)))</f>
        <v>4.2563770646284825E-2</v>
      </c>
      <c r="H58" s="112">
        <f>+LSU!H58+LSUA!H58+LSUS!H58+LSUE!H58+HSCS!H58+HSCNO!H58+LSUAg!H58+PBRC!H58</f>
        <v>173765640</v>
      </c>
      <c r="I58" s="39">
        <f t="shared" si="47"/>
        <v>1</v>
      </c>
      <c r="J58" s="122">
        <f>+LSU!J58+LSUA!J58+LSUS!J58+LSUE!J58+HSCS!J58+HSCNO!J58+LSUAg!J58+PBRC!J58</f>
        <v>0</v>
      </c>
      <c r="K58" s="40">
        <f t="shared" si="48"/>
        <v>0</v>
      </c>
      <c r="L58" s="137">
        <f t="shared" si="49"/>
        <v>173765640</v>
      </c>
      <c r="M58" s="41">
        <f>IF(ISBLANK(L58),"  ",IF(L84&gt;0,L58/L84,IF(L58&gt;0,1,0)))</f>
        <v>4.9523787536751962E-2</v>
      </c>
    </row>
    <row r="59" spans="1:13" ht="15" customHeight="1" x14ac:dyDescent="0.2">
      <c r="A59" s="64" t="s">
        <v>45</v>
      </c>
      <c r="B59" s="112">
        <f>+LSU!B59+LSUA!B59+LSUS!B59+LSUE!B59+HSCS!B59+HSCNO!B59+LSUAg!B59+PBRC!B59</f>
        <v>22553868.719999999</v>
      </c>
      <c r="C59" s="39">
        <f t="shared" si="1"/>
        <v>1</v>
      </c>
      <c r="D59" s="122">
        <f>+LSU!D59+LSUA!D59+LSUS!D59+LSUE!D59+HSCS!D59+HSCNO!D59+LSUAg!D59+PBRC!D59</f>
        <v>0</v>
      </c>
      <c r="E59" s="40">
        <f t="shared" si="45"/>
        <v>0</v>
      </c>
      <c r="F59" s="138">
        <f t="shared" si="46"/>
        <v>22553868.719999999</v>
      </c>
      <c r="G59" s="41">
        <f>IF(ISBLANK(F59),"  ",IF(F84&gt;0,F59/F84,IF(F59&gt;0,1,0)))</f>
        <v>6.4018801638048529E-3</v>
      </c>
      <c r="H59" s="112">
        <f>+LSU!H59+LSUA!H59+LSUS!H59+LSUE!H59+HSCS!H59+HSCNO!H59+LSUAg!H59+PBRC!H59</f>
        <v>23317796</v>
      </c>
      <c r="I59" s="39">
        <f t="shared" si="47"/>
        <v>1</v>
      </c>
      <c r="J59" s="122">
        <f>+LSU!J59+LSUA!J59+LSUS!J59+LSUE!J59+HSCS!J59+HSCNO!J59+LSUAg!J59+PBRC!J59</f>
        <v>0</v>
      </c>
      <c r="K59" s="40">
        <f t="shared" si="48"/>
        <v>0</v>
      </c>
      <c r="L59" s="138">
        <f t="shared" si="49"/>
        <v>23317796</v>
      </c>
      <c r="M59" s="41">
        <f>IF(ISBLANK(L59),"  ",IF(L84&gt;0,L59/L84,IF(L59&gt;0,1,0)))</f>
        <v>6.6456497091676161E-3</v>
      </c>
    </row>
    <row r="60" spans="1:13" ht="15" customHeight="1" x14ac:dyDescent="0.2">
      <c r="A60" s="64" t="s">
        <v>46</v>
      </c>
      <c r="B60" s="112">
        <f>+LSU!B60+LSUA!B60+LSUS!B60+LSUE!B60+HSCS!B60+HSCNO!B60+LSUAg!B60+PBRC!B60</f>
        <v>8298849.4899999993</v>
      </c>
      <c r="C60" s="39">
        <f t="shared" si="1"/>
        <v>1</v>
      </c>
      <c r="D60" s="122">
        <f>+LSU!D60+LSUA!D60+LSUS!D60+LSUE!D60+HSCS!D60+HSCNO!D60+LSUAg!D60+PBRC!D60</f>
        <v>0</v>
      </c>
      <c r="E60" s="40">
        <f t="shared" si="45"/>
        <v>0</v>
      </c>
      <c r="F60" s="138">
        <f t="shared" si="46"/>
        <v>8298849.4899999993</v>
      </c>
      <c r="G60" s="41">
        <f>IF(ISBLANK(F60),"  ",IF(F84&gt;0,F60/F84,IF(F60&gt;0,1,0)))</f>
        <v>2.3556153754375943E-3</v>
      </c>
      <c r="H60" s="112">
        <f>+LSU!H60+LSUA!H60+LSUS!H60+LSUE!H60+HSCS!H60+HSCNO!H60+LSUAg!H60+PBRC!H60</f>
        <v>8604587</v>
      </c>
      <c r="I60" s="39">
        <f t="shared" si="47"/>
        <v>1</v>
      </c>
      <c r="J60" s="122">
        <f>+LSU!J60+LSUA!J60+LSUS!J60+LSUE!J60+HSCS!J60+HSCNO!J60+LSUAg!J60+PBRC!J60</f>
        <v>0</v>
      </c>
      <c r="K60" s="40">
        <f t="shared" si="48"/>
        <v>0</v>
      </c>
      <c r="L60" s="138">
        <f t="shared" si="49"/>
        <v>8604587</v>
      </c>
      <c r="M60" s="41">
        <f>IF(ISBLANK(L60),"  ",IF(L84&gt;0,L60/L84,IF(L60&gt;0,1,0)))</f>
        <v>2.4523360224121288E-3</v>
      </c>
    </row>
    <row r="61" spans="1:13" ht="15" customHeight="1" x14ac:dyDescent="0.2">
      <c r="A61" s="64" t="s">
        <v>47</v>
      </c>
      <c r="B61" s="112">
        <f>+LSU!B61+LSUA!B61+LSUS!B61+LSUE!B61+HSCS!B61+HSCNO!B61+LSUAg!B61+PBRC!B61</f>
        <v>0</v>
      </c>
      <c r="C61" s="39">
        <f>IF(ISBLANK(B61),"  ",IF(F61&gt;0,B61/F61,IF(B61&gt;0,1,0)))</f>
        <v>0</v>
      </c>
      <c r="D61" s="122">
        <f>+LSU!D61+LSUA!D61+LSUS!D61+LSUE!D61+HSCS!D61+HSCNO!D61+LSUAg!D61+PBRC!D61</f>
        <v>4900210.8099999996</v>
      </c>
      <c r="E61" s="40">
        <f t="shared" si="45"/>
        <v>1</v>
      </c>
      <c r="F61" s="138">
        <f t="shared" si="46"/>
        <v>4900210.8099999996</v>
      </c>
      <c r="G61" s="41">
        <f>IF(ISBLANK(F61),"  ",IF(F84&gt;0,F61/F84,IF(F61&gt;0,1,0)))</f>
        <v>1.3909171314446273E-3</v>
      </c>
      <c r="H61" s="112">
        <f>+LSU!H61+LSUA!H61+LSUS!H61+LSUE!H61+HSCS!H61+HSCNO!H61+LSUAg!H61+PBRC!H61</f>
        <v>0</v>
      </c>
      <c r="I61" s="39">
        <f t="shared" si="47"/>
        <v>0</v>
      </c>
      <c r="J61" s="122">
        <f>+LSU!J61+LSUA!J61+LSUS!J61+LSUE!J61+HSCS!J61+HSCNO!J61+LSUAg!J61+PBRC!J61</f>
        <v>4952444</v>
      </c>
      <c r="K61" s="40">
        <f>IF(ISBLANK(J61),"  ",IF(L61&gt;0,J61/L61,IF(J61&gt;0,1,0)))</f>
        <v>1</v>
      </c>
      <c r="L61" s="138">
        <f t="shared" si="49"/>
        <v>4952444</v>
      </c>
      <c r="M61" s="41">
        <f>IF(ISBLANK(L61),"  ",IF(L84&gt;0,L61/L84,IF(L61&gt;0,1,0)))</f>
        <v>1.4114630743089487E-3</v>
      </c>
    </row>
    <row r="62" spans="1:13" ht="15" customHeight="1" x14ac:dyDescent="0.2">
      <c r="A62" s="25" t="s">
        <v>48</v>
      </c>
      <c r="B62" s="112">
        <f>+LSU!B62+LSUA!B62+LSUS!B62+LSUE!B62+HSCS!B62+HSCNO!B62+LSUAg!B62+PBRC!B62</f>
        <v>85875295.279999986</v>
      </c>
      <c r="C62" s="39">
        <f>IF(ISBLANK(B62),"  ",IF(F62&gt;0,B62/F62,IF(B62&gt;0,1,0)))</f>
        <v>0.63051563590011062</v>
      </c>
      <c r="D62" s="122">
        <f>+LSU!D62+LSUA!D62+LSUS!D62+LSUE!D62+HSCS!D62+HSCNO!D62+LSUAg!D62+PBRC!D62</f>
        <v>50323222.869999997</v>
      </c>
      <c r="E62" s="40">
        <f t="shared" si="45"/>
        <v>0.3694843640998895</v>
      </c>
      <c r="F62" s="138">
        <f t="shared" si="46"/>
        <v>136198518.14999998</v>
      </c>
      <c r="G62" s="41">
        <f>IF(ISBLANK(F62),"  ",IF(F84&gt;0,F62/F84,IF(F62&gt;0,1,0)))</f>
        <v>3.8659735166007479E-2</v>
      </c>
      <c r="H62" s="112">
        <f>+LSU!H62+LSUA!H62+LSUS!H62+LSUE!H62+HSCS!H62+HSCNO!H62+LSUAg!H62+PBRC!H62</f>
        <v>87897238</v>
      </c>
      <c r="I62" s="39">
        <f t="shared" si="47"/>
        <v>0.65229730038910272</v>
      </c>
      <c r="J62" s="122">
        <f>+LSU!J62+LSUA!J62+LSUS!J62+LSUE!J62+HSCS!J62+HSCNO!J62+LSUAg!J62+PBRC!J62</f>
        <v>46853033</v>
      </c>
      <c r="K62" s="40">
        <f t="shared" si="48"/>
        <v>0.34770269961089728</v>
      </c>
      <c r="L62" s="137">
        <f t="shared" si="49"/>
        <v>134750271</v>
      </c>
      <c r="M62" s="41">
        <f>IF(ISBLANK(L62),"  ",IF(L84&gt;0,L62/L84,IF(L62&gt;0,1,0)))</f>
        <v>3.8404277114415422E-2</v>
      </c>
    </row>
    <row r="63" spans="1:13" s="55" customFormat="1" ht="15" customHeight="1" x14ac:dyDescent="0.25">
      <c r="A63" s="60" t="s">
        <v>49</v>
      </c>
      <c r="B63" s="117">
        <f>B62+B60+B59+B58+B57</f>
        <v>695414580.33000004</v>
      </c>
      <c r="C63" s="59">
        <f t="shared" si="1"/>
        <v>0.85074702530261637</v>
      </c>
      <c r="D63" s="125">
        <f>D62+D61+D60+D59+D58+D57</f>
        <v>122001830.95</v>
      </c>
      <c r="E63" s="54">
        <f t="shared" si="45"/>
        <v>0.14925297469738366</v>
      </c>
      <c r="F63" s="139">
        <f>F62+F60+F59+F58+F57+F61</f>
        <v>817416411.27999997</v>
      </c>
      <c r="G63" s="53">
        <f>IF(ISBLANK(F63),"  ",IF(F84&gt;0,F63/F84,IF(F63&gt;0,1,0)))</f>
        <v>0.2320223627222559</v>
      </c>
      <c r="H63" s="117">
        <f>H62+H60+H59+H58+H57</f>
        <v>743277421</v>
      </c>
      <c r="I63" s="59">
        <f t="shared" si="47"/>
        <v>0.87345559666282824</v>
      </c>
      <c r="J63" s="125">
        <f>J62+J60+J59+J58+J57</f>
        <v>107684464</v>
      </c>
      <c r="K63" s="54">
        <f t="shared" si="48"/>
        <v>0.12654440333717179</v>
      </c>
      <c r="L63" s="137">
        <f t="shared" si="49"/>
        <v>850961885</v>
      </c>
      <c r="M63" s="53">
        <f>IF(ISBLANK(L63),"  ",IF(L84&gt;0,L63/L84,IF(L63&gt;0,1,0)))</f>
        <v>0.24252697825999406</v>
      </c>
    </row>
    <row r="64" spans="1:13" ht="15" customHeight="1" x14ac:dyDescent="0.2">
      <c r="A64" s="34" t="s">
        <v>50</v>
      </c>
      <c r="B64" s="112">
        <f>+LSU!B64+LSUA!B64+LSUS!B64+LSUE!B64+HSCS!B64+HSCNO!B64+LSUAg!B64+PBRC!B64</f>
        <v>0</v>
      </c>
      <c r="C64" s="39">
        <f t="shared" ref="C64:C74" si="50">IF(ISBLANK(B64),"  ",IF(F64&gt;0,B64/F64,IF(B64&gt;0,1,0)))</f>
        <v>0</v>
      </c>
      <c r="D64" s="122">
        <f>+LSU!D64+LSUA!D64+LSUS!D64+LSUE!D64+HSCS!D64+HSCNO!D64+LSUAg!D64+PBRC!D64</f>
        <v>0</v>
      </c>
      <c r="E64" s="40">
        <f t="shared" ref="E64:E74" si="51">IF(ISBLANK(D64),"  ",IF(F64&gt;0,D64/F64,IF(D64&gt;0,1,0)))</f>
        <v>0</v>
      </c>
      <c r="F64" s="138">
        <f t="shared" ref="F64:F74" si="52">D64+B64</f>
        <v>0</v>
      </c>
      <c r="G64" s="41">
        <f>IF(ISBLANK(F64),"  ",IF(F84&gt;0,F64/F84,IF(F64&gt;0,1,0)))</f>
        <v>0</v>
      </c>
      <c r="H64" s="112">
        <f>+LSU!H64+LSUA!H64+LSUS!H64+LSUE!H64+HSCS!H64+HSCNO!H64+LSUAg!H64+PBRC!H64</f>
        <v>0</v>
      </c>
      <c r="I64" s="39">
        <f t="shared" ref="I64:I74" si="53">IF(ISBLANK(H64),"  ",IF(L64&gt;0,H64/L64,IF(H64&gt;0,1,0)))</f>
        <v>0</v>
      </c>
      <c r="J64" s="122">
        <f>+LSU!J64+LSUA!J64+LSUS!J64+LSUE!J64+HSCS!J64+HSCNO!J64+LSUAg!J64+PBRC!J64</f>
        <v>15250000</v>
      </c>
      <c r="K64" s="40">
        <f t="shared" si="48"/>
        <v>1</v>
      </c>
      <c r="L64" s="140">
        <f t="shared" si="49"/>
        <v>15250000</v>
      </c>
      <c r="M64" s="41">
        <f>IF(ISBLANK(L64),"  ",IF(L84&gt;0,L64/L84,IF(L64&gt;0,1,0)))</f>
        <v>4.3463009138945269E-3</v>
      </c>
    </row>
    <row r="65" spans="1:13" ht="15" customHeight="1" x14ac:dyDescent="0.2">
      <c r="A65" s="65" t="s">
        <v>51</v>
      </c>
      <c r="B65" s="112">
        <f>+LSU!B65+LSUA!B65+LSUS!B65+LSUE!B65+HSCS!B65+HSCNO!B65+LSUAg!B65+PBRC!B65</f>
        <v>0</v>
      </c>
      <c r="C65" s="39">
        <f t="shared" si="50"/>
        <v>0</v>
      </c>
      <c r="D65" s="122">
        <f>+LSU!D65+LSUA!D65+LSUS!D65+LSUE!D65+HSCS!D65+HSCNO!D65+LSUAg!D65+PBRC!D65</f>
        <v>15250485</v>
      </c>
      <c r="E65" s="40">
        <f t="shared" si="51"/>
        <v>1</v>
      </c>
      <c r="F65" s="138">
        <f t="shared" si="52"/>
        <v>15250485</v>
      </c>
      <c r="G65" s="41">
        <f>IF(ISBLANK(F65),"  ",IF(F84&gt;0,F65/F84,IF(F65&gt;0,1,0)))</f>
        <v>4.3288261815289776E-3</v>
      </c>
      <c r="H65" s="112">
        <f>+LSU!H65+LSUA!H65+LSUS!H65+LSUE!H65+HSCS!H65+HSCNO!H65+LSUAg!H65+PBRC!H65</f>
        <v>1326955</v>
      </c>
      <c r="I65" s="39">
        <f t="shared" si="53"/>
        <v>0.14429768305738774</v>
      </c>
      <c r="J65" s="122">
        <f>+LSU!J65+LSUA!J65+LSUS!J65+LSUE!J65+HSCS!J65+HSCNO!J65+LSUAg!J65+PBRC!J65</f>
        <v>7869000</v>
      </c>
      <c r="K65" s="40">
        <f t="shared" si="48"/>
        <v>0.85570231694261223</v>
      </c>
      <c r="L65" s="133">
        <f t="shared" si="49"/>
        <v>9195955</v>
      </c>
      <c r="M65" s="41">
        <f>IF(ISBLANK(L65),"  ",IF(L84&gt;0,L65/L84,IF(L65&gt;0,1,0)))</f>
        <v>2.6208778767628162E-3</v>
      </c>
    </row>
    <row r="66" spans="1:13" ht="15" customHeight="1" x14ac:dyDescent="0.2">
      <c r="A66" s="7" t="s">
        <v>52</v>
      </c>
      <c r="B66" s="112">
        <f>+LSU!B66+LSUA!B66+LSUS!B66+LSUE!B66+HSCS!B66+HSCNO!B66+LSUAg!B66+PBRC!B66</f>
        <v>7573393.2999999998</v>
      </c>
      <c r="C66" s="39">
        <f t="shared" si="50"/>
        <v>0.127159147409342</v>
      </c>
      <c r="D66" s="122">
        <f>+LSU!D66+LSUA!D66+LSUS!D66+LSUE!D66+HSCS!D66+HSCNO!D66+LSUAg!D66+PBRC!D66</f>
        <v>51984990.459999993</v>
      </c>
      <c r="E66" s="40">
        <f t="shared" si="51"/>
        <v>0.87284085259065802</v>
      </c>
      <c r="F66" s="138">
        <f t="shared" si="52"/>
        <v>59558383.75999999</v>
      </c>
      <c r="G66" s="41">
        <f>IF(ISBLANK(F66),"  ",IF(F84&gt;0,F66/F84,IF(F66&gt;0,1,0)))</f>
        <v>1.6905553557794276E-2</v>
      </c>
      <c r="H66" s="112">
        <f>+LSU!H66+LSUA!H66+LSUS!H66+LSUE!H66+HSCS!H66+HSCNO!H66+LSUAg!H66+PBRC!H66</f>
        <v>6764902</v>
      </c>
      <c r="I66" s="39">
        <f t="shared" si="53"/>
        <v>0.13831185815544431</v>
      </c>
      <c r="J66" s="122">
        <f>+LSU!J66+LSUA!J66+LSUS!J66+LSUE!J66+HSCS!J66+HSCNO!J66+LSUAg!J66+PBRC!J66</f>
        <v>42145597</v>
      </c>
      <c r="K66" s="40">
        <f t="shared" si="48"/>
        <v>0.86168814184455567</v>
      </c>
      <c r="L66" s="133">
        <f t="shared" si="49"/>
        <v>48910499</v>
      </c>
      <c r="M66" s="41">
        <f>IF(ISBLANK(L66),"  ",IF(L84&gt;0,L66/L84,IF(L66&gt;0,1,0)))</f>
        <v>1.393965550837622E-2</v>
      </c>
    </row>
    <row r="67" spans="1:13" ht="15" customHeight="1" x14ac:dyDescent="0.2">
      <c r="A67" s="58" t="s">
        <v>53</v>
      </c>
      <c r="B67" s="112">
        <f>+LSU!B67+LSUA!B67+LSUS!B67+LSUE!B67+HSCS!B67+HSCNO!B67+LSUAg!B67+PBRC!B67</f>
        <v>0</v>
      </c>
      <c r="C67" s="39">
        <f t="shared" si="50"/>
        <v>0</v>
      </c>
      <c r="D67" s="122">
        <f>+LSU!D67+LSUA!D67+LSUS!D67+LSUE!D67+HSCS!D67+HSCNO!D67+LSUAg!D67+PBRC!D67</f>
        <v>84567795.00999999</v>
      </c>
      <c r="E67" s="40">
        <f t="shared" si="51"/>
        <v>1</v>
      </c>
      <c r="F67" s="138">
        <f t="shared" si="52"/>
        <v>84567795.00999999</v>
      </c>
      <c r="G67" s="41">
        <f>IF(ISBLANK(F67),"  ",IF(F84&gt;0,F67/F84,IF(F67&gt;0,1,0)))</f>
        <v>2.4004435606701267E-2</v>
      </c>
      <c r="H67" s="112">
        <f>+LSU!H67+LSUA!H67+LSUS!H67+LSUE!H67+HSCS!H67+HSCNO!H67+LSUAg!H67+PBRC!H67</f>
        <v>0</v>
      </c>
      <c r="I67" s="39">
        <f t="shared" si="53"/>
        <v>0</v>
      </c>
      <c r="J67" s="122">
        <f>+LSU!J67+LSUA!J67+LSUS!J67+LSUE!J67+HSCS!J67+HSCNO!J67+LSUAg!J67+PBRC!J67</f>
        <v>87658187</v>
      </c>
      <c r="K67" s="40">
        <f t="shared" si="48"/>
        <v>1</v>
      </c>
      <c r="L67" s="133">
        <f t="shared" si="49"/>
        <v>87658187</v>
      </c>
      <c r="M67" s="41">
        <f>IF(ISBLANK(L67),"  ",IF(L84&gt;0,L67/L84,IF(L67&gt;0,1,0)))</f>
        <v>2.498287595202868E-2</v>
      </c>
    </row>
    <row r="68" spans="1:13" ht="15" customHeight="1" x14ac:dyDescent="0.2">
      <c r="A68" s="65" t="s">
        <v>54</v>
      </c>
      <c r="B68" s="112">
        <f>+LSU!B68+LSUA!B68+LSUS!B68+LSUE!B68+HSCS!B68+HSCNO!B68+LSUAg!B68+PBRC!B68</f>
        <v>0</v>
      </c>
      <c r="C68" s="39">
        <f t="shared" si="50"/>
        <v>0</v>
      </c>
      <c r="D68" s="122">
        <f>+LSU!D68+LSUA!D68+LSUS!D68+LSUE!D68+HSCS!D68+HSCNO!D68+LSUAg!D68+PBRC!D68</f>
        <v>0</v>
      </c>
      <c r="E68" s="40">
        <f t="shared" si="51"/>
        <v>0</v>
      </c>
      <c r="F68" s="138">
        <f t="shared" si="52"/>
        <v>0</v>
      </c>
      <c r="G68" s="41">
        <f>IF(ISBLANK(F68),"  ",IF(F84&gt;0,F68/F84,IF(F68&gt;0,1,0)))</f>
        <v>0</v>
      </c>
      <c r="H68" s="112">
        <f>+LSU!H68+LSUA!H68+LSUS!H68+LSUE!H68+HSCS!H68+HSCNO!H68+LSUAg!H68+PBRC!H68</f>
        <v>791028</v>
      </c>
      <c r="I68" s="39">
        <f t="shared" si="53"/>
        <v>1.4947046246980558E-2</v>
      </c>
      <c r="J68" s="122">
        <f>+LSU!J68+LSUA!J68+LSUS!J68+LSUE!J68+HSCS!J68+HSCNO!J68+LSUAg!J68+PBRC!J68</f>
        <v>52131000</v>
      </c>
      <c r="K68" s="40">
        <f t="shared" si="48"/>
        <v>0.98505295375301949</v>
      </c>
      <c r="L68" s="133">
        <f t="shared" si="49"/>
        <v>52922028</v>
      </c>
      <c r="M68" s="41">
        <f>IF(ISBLANK(L68),"  ",IF(L84&gt;0,L68/L84,IF(L68&gt;0,1,0)))</f>
        <v>1.5082954666331262E-2</v>
      </c>
    </row>
    <row r="69" spans="1:13" ht="15" customHeight="1" x14ac:dyDescent="0.2">
      <c r="A69" s="65" t="s">
        <v>55</v>
      </c>
      <c r="B69" s="112">
        <f>+LSU!B69+LSUA!B69+LSUS!B69+LSUE!B69+HSCS!B69+HSCNO!B69+LSUAg!B69+PBRC!B69</f>
        <v>0</v>
      </c>
      <c r="C69" s="39">
        <f t="shared" si="50"/>
        <v>0</v>
      </c>
      <c r="D69" s="122">
        <f>+LSU!D69+LSUA!D69+LSUS!D69+LSUE!D69+HSCS!D69+HSCNO!D69+LSUAg!D69+PBRC!D69</f>
        <v>196258824.20000002</v>
      </c>
      <c r="E69" s="40">
        <f t="shared" si="51"/>
        <v>1</v>
      </c>
      <c r="F69" s="138">
        <f t="shared" si="52"/>
        <v>196258824.20000002</v>
      </c>
      <c r="G69" s="41">
        <f>IF(ISBLANK(F69),"  ",IF(F84&gt;0,F69/F84,IF(F69&gt;0,1,0)))</f>
        <v>5.5707758576402845E-2</v>
      </c>
      <c r="H69" s="112">
        <f>+LSU!H69+LSUA!H69+LSUS!H69+LSUE!H69+HSCS!H69+HSCNO!H69+LSUAg!H69+PBRC!H69</f>
        <v>0</v>
      </c>
      <c r="I69" s="39">
        <f t="shared" si="53"/>
        <v>0</v>
      </c>
      <c r="J69" s="122">
        <f>+LSU!J69+LSUA!J69+LSUS!J69+LSUE!J69+HSCS!J69+HSCNO!J69+LSUAg!J69+PBRC!J69</f>
        <v>187133750</v>
      </c>
      <c r="K69" s="40">
        <f t="shared" si="48"/>
        <v>1</v>
      </c>
      <c r="L69" s="133">
        <f t="shared" si="49"/>
        <v>187133750</v>
      </c>
      <c r="M69" s="41">
        <f>IF(ISBLANK(L69),"  ",IF(L84&gt;0,L69/L84,IF(L69&gt;0,1,0)))</f>
        <v>5.3333743517738362E-2</v>
      </c>
    </row>
    <row r="70" spans="1:13" ht="15" customHeight="1" x14ac:dyDescent="0.2">
      <c r="A70" s="34" t="s">
        <v>56</v>
      </c>
      <c r="B70" s="112">
        <f>+LSU!B70+LSUA!B70+LSUS!B70+LSUE!B70+HSCS!B70+HSCNO!B70+LSUAg!B70+PBRC!B70</f>
        <v>0</v>
      </c>
      <c r="C70" s="39">
        <f t="shared" si="50"/>
        <v>0</v>
      </c>
      <c r="D70" s="122">
        <f>+LSU!D70+LSUA!D70+LSUS!D70+LSUE!D70+HSCS!D70+HSCNO!D70+LSUAg!D70+PBRC!D70</f>
        <v>164138538.77000001</v>
      </c>
      <c r="E70" s="40">
        <f t="shared" si="51"/>
        <v>1</v>
      </c>
      <c r="F70" s="138">
        <f t="shared" si="52"/>
        <v>164138538.77000001</v>
      </c>
      <c r="G70" s="41">
        <f>IF(ISBLANK(F70),"  ",IF(F84&gt;0,F70/F84,IF(F70&gt;0,1,0)))</f>
        <v>4.6590466075373024E-2</v>
      </c>
      <c r="H70" s="112">
        <f>+LSU!H70+LSUA!H70+LSUS!H70+LSUE!H70+HSCS!H70+HSCNO!H70+LSUAg!H70+PBRC!H70</f>
        <v>0</v>
      </c>
      <c r="I70" s="39">
        <f t="shared" si="53"/>
        <v>0</v>
      </c>
      <c r="J70" s="122">
        <f>+LSU!J70+LSUA!J70+LSUS!J70+LSUE!J70+HSCS!J70+HSCNO!J70+LSUAg!J70+PBRC!J70</f>
        <v>166317042</v>
      </c>
      <c r="K70" s="40">
        <f t="shared" si="48"/>
        <v>1</v>
      </c>
      <c r="L70" s="133">
        <f t="shared" si="49"/>
        <v>166317042</v>
      </c>
      <c r="M70" s="41">
        <f>IF(ISBLANK(L70),"  ",IF(L84&gt;0,L70/L84,IF(L70&gt;0,1,0)))</f>
        <v>4.7400912238743244E-2</v>
      </c>
    </row>
    <row r="71" spans="1:13" ht="15" customHeight="1" x14ac:dyDescent="0.2">
      <c r="A71" s="34" t="s">
        <v>57</v>
      </c>
      <c r="B71" s="112">
        <f>+LSU!B71+LSUA!B71+LSUS!B71+LSUE!B71+HSCS!B71+HSCNO!B71+LSUAg!B71+PBRC!B71</f>
        <v>0</v>
      </c>
      <c r="C71" s="39">
        <f t="shared" si="50"/>
        <v>0</v>
      </c>
      <c r="D71" s="122">
        <f>+LSU!D71+LSUA!D71+LSUS!D71+LSUE!D71+HSCS!D71+HSCNO!D71+LSUAg!D71+PBRC!D71</f>
        <v>13957502.030000001</v>
      </c>
      <c r="E71" s="40">
        <f t="shared" si="51"/>
        <v>1</v>
      </c>
      <c r="F71" s="138">
        <f t="shared" si="52"/>
        <v>13957502.030000001</v>
      </c>
      <c r="G71" s="41">
        <f>IF(ISBLANK(F71),"  ",IF(F84&gt;0,F71/F84,IF(F71&gt;0,1,0)))</f>
        <v>3.9618149990775942E-3</v>
      </c>
      <c r="H71" s="112">
        <f>+LSU!H71+LSUA!H71+LSUS!H71+LSUE!H71+HSCS!H71+HSCNO!H71+LSUAg!H71+PBRC!H71</f>
        <v>0</v>
      </c>
      <c r="I71" s="39">
        <f t="shared" si="53"/>
        <v>0</v>
      </c>
      <c r="J71" s="122">
        <f>+LSU!J71+LSUA!J71+LSUS!J71+LSUE!J71+HSCS!J71+HSCNO!J71+LSUAg!J71+PBRC!J71</f>
        <v>16649440</v>
      </c>
      <c r="K71" s="40">
        <f t="shared" si="48"/>
        <v>1</v>
      </c>
      <c r="L71" s="133">
        <f t="shared" si="49"/>
        <v>16649440</v>
      </c>
      <c r="M71" s="41">
        <f>IF(ISBLANK(L71),"  ",IF(L84&gt;0,L71/L84,IF(L71&gt;0,1,0)))</f>
        <v>4.7451459860873508E-3</v>
      </c>
    </row>
    <row r="72" spans="1:13" ht="15" customHeight="1" x14ac:dyDescent="0.2">
      <c r="A72" s="7" t="s">
        <v>58</v>
      </c>
      <c r="B72" s="112">
        <f>+LSU!B72+LSUA!B72+LSUS!B72+LSUE!B72+HSCS!B72+HSCNO!B72+LSUAg!B72+PBRC!B72</f>
        <v>0</v>
      </c>
      <c r="C72" s="39">
        <f t="shared" si="50"/>
        <v>0</v>
      </c>
      <c r="D72" s="122">
        <f>+LSU!D72+LSUA!D72+LSUS!D72+LSUE!D72+HSCS!D72+HSCNO!D72+LSUAg!D72+PBRC!D72</f>
        <v>1159055527.8899999</v>
      </c>
      <c r="E72" s="40">
        <f t="shared" si="51"/>
        <v>1</v>
      </c>
      <c r="F72" s="138">
        <f t="shared" si="52"/>
        <v>1159055527.8899999</v>
      </c>
      <c r="G72" s="41">
        <f>IF(ISBLANK(F72),"  ",IF(F84&gt;0,F72/F84,IF(F72&gt;0,1,0)))</f>
        <v>0.32899608864741819</v>
      </c>
      <c r="H72" s="112">
        <f>+LSU!H72+LSUA!H72+LSUS!H72+LSUE!H72+HSCS!H72+HSCNO!H72+LSUAg!H72+PBRC!H72</f>
        <v>0</v>
      </c>
      <c r="I72" s="39">
        <f t="shared" si="53"/>
        <v>0</v>
      </c>
      <c r="J72" s="122">
        <f>+LSU!J72+LSUA!J72+LSUS!J72+LSUE!J72+HSCS!J72+HSCNO!J72+LSUAg!J72+PBRC!J72</f>
        <v>1145915473</v>
      </c>
      <c r="K72" s="40">
        <f t="shared" si="48"/>
        <v>1</v>
      </c>
      <c r="L72" s="133">
        <f t="shared" si="49"/>
        <v>1145915473</v>
      </c>
      <c r="M72" s="41">
        <f>IF(ISBLANK(L72),"  ",IF(L84&gt;0,L72/L84,IF(L72&gt;0,1,0)))</f>
        <v>0.3265897355767724</v>
      </c>
    </row>
    <row r="73" spans="1:13" ht="15" customHeight="1" x14ac:dyDescent="0.2">
      <c r="A73" s="58" t="s">
        <v>59</v>
      </c>
      <c r="B73" s="112">
        <f>+LSU!B73+LSUA!B73+LSUS!B73+LSUE!B73+HSCS!B73+HSCNO!B73+LSUAg!B73+PBRC!B73</f>
        <v>26450578.030000001</v>
      </c>
      <c r="C73" s="39">
        <f t="shared" si="50"/>
        <v>0.1812563648340571</v>
      </c>
      <c r="D73" s="122">
        <f>+LSU!D73+LSUA!D73+LSUS!D73+LSUE!D73+HSCS!D73+HSCNO!D73+LSUAg!D73+PBRC!D73</f>
        <v>119478521.09000002</v>
      </c>
      <c r="E73" s="40">
        <f t="shared" si="51"/>
        <v>0.81874363516594295</v>
      </c>
      <c r="F73" s="138">
        <f t="shared" si="52"/>
        <v>145929099.12</v>
      </c>
      <c r="G73" s="41">
        <f>IF(ISBLANK(F73),"  ",IF(F84&gt;0,F73/F84,IF(F73&gt;0,1,0)))</f>
        <v>4.1421745270238508E-2</v>
      </c>
      <c r="H73" s="112">
        <f>+LSU!H73+LSUA!H73+LSUS!H73+LSUE!H73+HSCS!H73+HSCNO!H73+LSUAg!H73+PBRC!H73</f>
        <v>33992657</v>
      </c>
      <c r="I73" s="39">
        <f t="shared" si="53"/>
        <v>0.35822779392861781</v>
      </c>
      <c r="J73" s="122">
        <f>+LSU!J73+LSUA!J73+LSUS!J73+LSUE!J73+HSCS!J73+HSCNO!J73+LSUAg!J73+PBRC!J73</f>
        <v>60898520</v>
      </c>
      <c r="K73" s="40">
        <f t="shared" si="48"/>
        <v>0.64177220607138219</v>
      </c>
      <c r="L73" s="133">
        <f t="shared" si="49"/>
        <v>94891177</v>
      </c>
      <c r="M73" s="41">
        <f>IF(ISBLANK(L73),"  ",IF(L84&gt;0,L73/L84,IF(L73&gt;0,1,0)))</f>
        <v>2.7044302250205071E-2</v>
      </c>
    </row>
    <row r="74" spans="1:13" ht="15" customHeight="1" x14ac:dyDescent="0.2">
      <c r="A74" s="34" t="s">
        <v>186</v>
      </c>
      <c r="B74" s="112">
        <f>+LSU!B74+LSUA!B74+LSUS!B74+LSUE!B74+HSCS!B74+HSCNO!B74+LSUAg!B74+PBRC!B74</f>
        <v>0</v>
      </c>
      <c r="C74" s="39">
        <f t="shared" si="50"/>
        <v>0</v>
      </c>
      <c r="D74" s="122">
        <f>+LSU!D74+LSUA!D74+LSUS!D74+LSUE!D74+HSCS!D74+HSCNO!D74+LSUAg!D74+PBRC!D74</f>
        <v>0</v>
      </c>
      <c r="E74" s="40">
        <f t="shared" si="51"/>
        <v>0</v>
      </c>
      <c r="F74" s="138">
        <f t="shared" si="52"/>
        <v>0</v>
      </c>
      <c r="G74" s="41">
        <f>IF(ISBLANK(F74),"  ",IF(F85&gt;0,F74/F85,IF(F74&gt;0,1,0)))</f>
        <v>0</v>
      </c>
      <c r="H74" s="112">
        <f>+LSU!H74+LSUA!H74+LSUS!H74+LSUE!H74+HSCS!H74+HSCNO!H74+LSUAg!H74+PBRC!H74</f>
        <v>0</v>
      </c>
      <c r="I74" s="39">
        <f t="shared" si="53"/>
        <v>0</v>
      </c>
      <c r="J74" s="122">
        <f>+LSU!J74+LSUA!J74+LSUS!J74+LSUE!J74+HSCS!J74+HSCNO!J74+LSUAg!J74+PBRC!J74</f>
        <v>0</v>
      </c>
      <c r="K74" s="40">
        <f t="shared" si="48"/>
        <v>0</v>
      </c>
      <c r="L74" s="133">
        <f t="shared" si="49"/>
        <v>0</v>
      </c>
      <c r="M74" s="41">
        <f>IF(ISBLANK(L74),"  ",IF(L85&gt;0,L74/L85,IF(L74&gt;0,1,0)))</f>
        <v>0</v>
      </c>
    </row>
    <row r="75" spans="1:13" s="55" customFormat="1" ht="15" customHeight="1" x14ac:dyDescent="0.25">
      <c r="A75" s="66" t="s">
        <v>60</v>
      </c>
      <c r="B75" s="115">
        <f>B74+B73+B72+B71+B70+B69+B68+B67+B66+B65+B64+B63-1</f>
        <v>729438550.66000009</v>
      </c>
      <c r="C75" s="59">
        <f>IF(ISBLANK(B75),"  ",IF(F75&gt;0,B75/F75,IF(B75&gt;0,1,0)))</f>
        <v>0.2746243014020176</v>
      </c>
      <c r="D75" s="128">
        <f>D74+D73+D72+D71+D70+D69+D68+D67+D66+D65+D64+D63</f>
        <v>1926694015.3999999</v>
      </c>
      <c r="E75" s="54">
        <f>IF(ISBLANK(D75),"  ",IF(F75&gt;0,D75/F75,IF(D75&gt;0,1,0)))</f>
        <v>0.72537569822149528</v>
      </c>
      <c r="F75" s="115">
        <f>F74+F73+F72+F71+F70+F69+F68+F67+F66+F65+F64+F63</f>
        <v>2656132567.0599995</v>
      </c>
      <c r="G75" s="53">
        <f>IF(ISBLANK(F75),"  ",IF(F84&gt;0,F75/F84,IF(F75&gt;0,1,0)))</f>
        <v>0.75393905163679054</v>
      </c>
      <c r="H75" s="115">
        <f>H74+H73+H72+H71+H70+H69+H68+H67+H66+H65+H64+H63</f>
        <v>786152963</v>
      </c>
      <c r="I75" s="59">
        <f>IF(ISBLANK(H75),"  ",IF(L75&gt;0,H75/L75,IF(H75&gt;0,1,0)))</f>
        <v>0.29380049551554915</v>
      </c>
      <c r="J75" s="128">
        <f>J74+J73+J72+J71+J70+J69+J68+J67+J66+J65+J64+J63</f>
        <v>1889652473</v>
      </c>
      <c r="K75" s="54">
        <f t="shared" si="48"/>
        <v>0.7061995044844509</v>
      </c>
      <c r="L75" s="115">
        <f>L74+L73+L72+L71+L70+L69+L68+L67+L66+L65+L64+L63</f>
        <v>2675805436</v>
      </c>
      <c r="M75" s="53">
        <f>IF(ISBLANK(L75),"  ",IF(L84&gt;0,L75/L84,IF(L75&gt;0,1,0)))</f>
        <v>0.76261348274693397</v>
      </c>
    </row>
    <row r="76" spans="1:13" ht="15" customHeight="1" x14ac:dyDescent="0.25">
      <c r="A76" s="9" t="s">
        <v>61</v>
      </c>
      <c r="B76" s="116"/>
      <c r="C76" s="48" t="s">
        <v>4</v>
      </c>
      <c r="D76" s="124"/>
      <c r="E76" s="49" t="s">
        <v>4</v>
      </c>
      <c r="F76" s="133"/>
      <c r="G76" s="50" t="s">
        <v>4</v>
      </c>
      <c r="H76" s="116"/>
      <c r="I76" s="48" t="s">
        <v>4</v>
      </c>
      <c r="J76" s="124"/>
      <c r="K76" s="49" t="s">
        <v>4</v>
      </c>
      <c r="L76" s="133"/>
      <c r="M76" s="50" t="s">
        <v>4</v>
      </c>
    </row>
    <row r="77" spans="1:13" ht="15" customHeight="1" x14ac:dyDescent="0.2">
      <c r="A77" s="7" t="s">
        <v>62</v>
      </c>
      <c r="B77" s="112">
        <f>+LSU!B77+LSUA!B77+LSUS!B77+LSUE!B77+HSCS!B77+HSCNO!B77+LSUAg!B77+PBRC!B77</f>
        <v>0</v>
      </c>
      <c r="C77" s="35">
        <f>IF(ISBLANK(B77),"  ",IF(F77&gt;0,B77/F77,IF(B77&gt;0,1,0)))</f>
        <v>0</v>
      </c>
      <c r="D77" s="122">
        <f>+LSU!D77+LSUA!D77+LSUS!D77+LSUE!D77+HSCS!D77+HSCNO!D77+LSUAg!D77+PBRC!D77</f>
        <v>620</v>
      </c>
      <c r="E77" s="36">
        <f>IF(ISBLANK(D77),"  ",IF(F77&gt;0,D77/F77,IF(D77&gt;0,1,0)))</f>
        <v>1</v>
      </c>
      <c r="F77" s="136">
        <f>D77+B77</f>
        <v>620</v>
      </c>
      <c r="G77" s="37">
        <f>IF(ISBLANK(F77),"  ",IF(F84&gt;0,F77/F84,IF(F77&gt;0,1,0)))</f>
        <v>1.7598602487382966E-7</v>
      </c>
      <c r="H77" s="112">
        <f>+LSU!H77+LSUA!H77+LSUS!H77+LSUE!H77+HSCS!H77+HSCNO!H77+LSUAg!H77+PBRC!H77</f>
        <v>0</v>
      </c>
      <c r="I77" s="35">
        <f>IF(ISBLANK(H77),"  ",IF(L77&gt;0,H77/L77,IF(H77&gt;0,1,0)))</f>
        <v>0</v>
      </c>
      <c r="J77" s="122">
        <f>+LSU!J77+LSUA!J77+LSUS!J77+LSUE!J77+HSCS!J77+HSCNO!J77+LSUAg!J77+PBRC!J77</f>
        <v>8100</v>
      </c>
      <c r="K77" s="36">
        <f>IF(ISBLANK(J77),"  ",IF(L77&gt;0,J77/L77,IF(J77&gt;0,1,0)))</f>
        <v>1</v>
      </c>
      <c r="L77" s="132">
        <f>J77+H77</f>
        <v>8100</v>
      </c>
      <c r="M77" s="37">
        <f>IF(ISBLANK(L77),"  ",IF(L84&gt;0,L77/L84,IF(L77&gt;0,1,0)))</f>
        <v>2.3085270427898799E-6</v>
      </c>
    </row>
    <row r="78" spans="1:13" ht="15" customHeight="1" x14ac:dyDescent="0.2">
      <c r="A78" s="25" t="s">
        <v>63</v>
      </c>
      <c r="B78" s="112">
        <f>+LSU!B78+LSUA!B78+LSUS!B78+LSUE!B78+HSCS!B78+HSCNO!B78+LSUAg!B78+PBRC!B78</f>
        <v>0</v>
      </c>
      <c r="C78" s="39">
        <f>IF(ISBLANK(B78),"  ",IF(F78&gt;0,B78/F78,IF(B78&gt;0,1,0)))</f>
        <v>0</v>
      </c>
      <c r="D78" s="122">
        <f>+LSU!D78+LSUA!D78+LSUS!D78+LSUE!D78+HSCS!D78+HSCNO!D78+LSUAg!D78+PBRC!D78</f>
        <v>0</v>
      </c>
      <c r="E78" s="40">
        <f>IF(ISBLANK(D78),"  ",IF(F78&gt;0,D78/F78,IF(D78&gt;0,1,0)))</f>
        <v>0</v>
      </c>
      <c r="F78" s="138">
        <f>D78+B78</f>
        <v>0</v>
      </c>
      <c r="G78" s="41">
        <f>IF(ISBLANK(F78),"  ",IF(F84&gt;0,F78/F84,IF(F78&gt;0,1,0)))</f>
        <v>0</v>
      </c>
      <c r="H78" s="112">
        <f>+LSU!H78+LSUA!H78+LSUS!H78+LSUE!H78+HSCS!H78+HSCNO!H78+LSUAg!H78+PBRC!H78</f>
        <v>0</v>
      </c>
      <c r="I78" s="39">
        <f>IF(ISBLANK(H78),"  ",IF(L78&gt;0,H78/L78,IF(H78&gt;0,1,0)))</f>
        <v>0</v>
      </c>
      <c r="J78" s="122">
        <f>+LSU!J78+LSUA!J78+LSUS!J78+LSUE!J78+HSCS!J78+HSCNO!J78+LSUAg!J78+PBRC!J78</f>
        <v>0</v>
      </c>
      <c r="K78" s="40">
        <f>IF(ISBLANK(J78),"  ",IF(L78&gt;0,J78/L78,IF(J78&gt;0,1,0)))</f>
        <v>0</v>
      </c>
      <c r="L78" s="133">
        <f>J78+H78</f>
        <v>0</v>
      </c>
      <c r="M78" s="41">
        <f>IF(ISBLANK(L78),"  ",IF(L84&gt;0,L78/L84,IF(L78&gt;0,1,0)))</f>
        <v>0</v>
      </c>
    </row>
    <row r="79" spans="1:13" ht="15" customHeight="1" x14ac:dyDescent="0.25">
      <c r="A79" s="56" t="s">
        <v>64</v>
      </c>
      <c r="B79" s="116"/>
      <c r="C79" s="48" t="s">
        <v>4</v>
      </c>
      <c r="D79" s="124"/>
      <c r="E79" s="49" t="s">
        <v>4</v>
      </c>
      <c r="F79" s="133"/>
      <c r="G79" s="50" t="s">
        <v>4</v>
      </c>
      <c r="H79" s="116"/>
      <c r="I79" s="48" t="s">
        <v>4</v>
      </c>
      <c r="J79" s="124"/>
      <c r="K79" s="49" t="s">
        <v>4</v>
      </c>
      <c r="L79" s="133"/>
      <c r="M79" s="50" t="s">
        <v>4</v>
      </c>
    </row>
    <row r="80" spans="1:13" ht="15" customHeight="1" x14ac:dyDescent="0.2">
      <c r="A80" s="7" t="s">
        <v>65</v>
      </c>
      <c r="B80" s="112">
        <f>+LSU!B80+LSUA!B80+LSUS!B80+LSUE!B80+HSCS!B80+HSCNO!B80+LSUAg!B80+PBRC!B80</f>
        <v>0</v>
      </c>
      <c r="C80" s="35">
        <f>IF(ISBLANK(B80),"  ",IF(F80&gt;0,B80/F80,IF(B80&gt;0,1,0)))</f>
        <v>0</v>
      </c>
      <c r="D80" s="122">
        <f>+LSU!D80+LSUA!D80+LSUS!D80+LSUE!D80+HSCS!D80+HSCNO!D80+LSUAg!D80+PBRC!D80</f>
        <v>77794288.480000004</v>
      </c>
      <c r="E80" s="36">
        <f>IF(ISBLANK(D80),"  ",IF(F80&gt;0,D80/F80,IF(D80&gt;0,1,0)))</f>
        <v>1</v>
      </c>
      <c r="F80" s="136">
        <f>D80+B80</f>
        <v>77794288.480000004</v>
      </c>
      <c r="G80" s="37">
        <f>IF(ISBLANK(F80),"  ",IF(F84&gt;0,F80/F84,IF(F80&gt;0,1,0)))</f>
        <v>2.2081786431424454E-2</v>
      </c>
      <c r="H80" s="112">
        <f>+LSU!H80+LSUA!H80+LSUS!H80+LSUE!H80+HSCS!H80+HSCNO!H80+LSUAg!H80+PBRC!H80</f>
        <v>0</v>
      </c>
      <c r="I80" s="35">
        <f>IF(ISBLANK(H80),"  ",IF(L80&gt;0,H80/L80,IF(H80&gt;0,1,0)))</f>
        <v>0</v>
      </c>
      <c r="J80" s="122">
        <f>+LSU!J80+LSUA!J80+LSUS!J80+LSUE!J80+HSCS!J80+HSCNO!J80+LSUAg!J80+PBRC!J80</f>
        <v>77300000</v>
      </c>
      <c r="K80" s="36">
        <f>IF(ISBLANK(J80),"  ",IF(L80&gt;0,J80/L80,IF(J80&gt;0,1,0)))</f>
        <v>1</v>
      </c>
      <c r="L80" s="132">
        <f>J80+H80</f>
        <v>77300000</v>
      </c>
      <c r="M80" s="37">
        <f>IF(ISBLANK(L80),"  ",IF(L84&gt;0,L80/L84,IF(L80&gt;0,1,0)))</f>
        <v>2.2030758075019471E-2</v>
      </c>
    </row>
    <row r="81" spans="1:13" ht="15" customHeight="1" x14ac:dyDescent="0.2">
      <c r="A81" s="25" t="s">
        <v>66</v>
      </c>
      <c r="B81" s="112">
        <f>+LSU!B81+LSUA!B81+LSUS!B81+LSUE!B81+HSCS!B81+HSCNO!B81+LSUAg!B81+PBRC!B81</f>
        <v>12427125</v>
      </c>
      <c r="C81" s="39">
        <f>IF(ISBLANK(B81),"  ",IF(F81&gt;0,B81/F81,IF(B81&gt;0,1,0)))</f>
        <v>5.1360470994251742E-2</v>
      </c>
      <c r="D81" s="122">
        <f>+LSU!D81+LSUA!D81+LSUS!D81+LSUE!D81+HSCS!D81+HSCNO!D81+LSUAg!D81+PBRC!D81</f>
        <v>229531812.66999999</v>
      </c>
      <c r="E81" s="40">
        <f>IF(ISBLANK(D81),"  ",IF(F81&gt;0,D81/F81,IF(D81&gt;0,1,0)))</f>
        <v>0.94863952900574822</v>
      </c>
      <c r="F81" s="138">
        <f>D81+B81</f>
        <v>241958937.66999999</v>
      </c>
      <c r="G81" s="41">
        <f>IF(ISBLANK(F81),"  ",IF(F84&gt;0,F81/F84,IF(F81&gt;0,1,0)))</f>
        <v>6.8679663908448416E-2</v>
      </c>
      <c r="H81" s="112">
        <f>+LSU!H81+LSUA!H81+LSUS!H81+LSUE!H81+HSCS!H81+HSCNO!H81+LSUAg!H81+PBRC!H81</f>
        <v>13018275</v>
      </c>
      <c r="I81" s="39">
        <f>IF(ISBLANK(H81),"  ",IF(L81&gt;0,H81/L81,IF(H81&gt;0,1,0)))</f>
        <v>5.6563619701819653E-2</v>
      </c>
      <c r="J81" s="122">
        <f>+LSU!J81+LSUA!J81+LSUS!J81+LSUE!J81+HSCS!J81+HSCNO!J81+LSUAg!J81+PBRC!J81</f>
        <v>217134517</v>
      </c>
      <c r="K81" s="40">
        <f>IF(ISBLANK(J81),"  ",IF(L81&gt;0,J81/L81,IF(J81&gt;0,1,0)))</f>
        <v>0.94343638029818033</v>
      </c>
      <c r="L81" s="133">
        <f>J81+H81</f>
        <v>230152792</v>
      </c>
      <c r="M81" s="41">
        <f>IF(ISBLANK(L81),"  ",IF(L84&gt;0,L81/L84,IF(L81&gt;0,1,0)))</f>
        <v>6.5594314111801777E-2</v>
      </c>
    </row>
    <row r="82" spans="1:13" s="55" customFormat="1" ht="15" customHeight="1" x14ac:dyDescent="0.25">
      <c r="A82" s="56" t="s">
        <v>67</v>
      </c>
      <c r="B82" s="120">
        <f>B81+B80+B78+B77</f>
        <v>12427125</v>
      </c>
      <c r="C82" s="59">
        <f t="shared" si="1"/>
        <v>3.8864661518943237E-2</v>
      </c>
      <c r="D82" s="129">
        <f>D81+D80+D78+D77</f>
        <v>307326721.14999998</v>
      </c>
      <c r="E82" s="54">
        <f>IF(ISBLANK(D82),"  ",IF(F82&gt;0,D82/F82,IF(D82&gt;0,1,0)))</f>
        <v>0.96113533848105681</v>
      </c>
      <c r="F82" s="134">
        <f>F81+F80+F79+F78+F77</f>
        <v>319753846.14999998</v>
      </c>
      <c r="G82" s="53">
        <f>IF(ISBLANK(F82),"  ",IF(F84&gt;0,F82/F84,IF(F82&gt;0,1,0)))</f>
        <v>9.0761626325897737E-2</v>
      </c>
      <c r="H82" s="120">
        <f>H81+H80+H78+H77</f>
        <v>13018275</v>
      </c>
      <c r="I82" s="59">
        <f>IF(ISBLANK(H82),"  ",IF(L82&gt;0,H82/L82,IF(H82&gt;0,1,0)))</f>
        <v>4.2341238637920817E-2</v>
      </c>
      <c r="J82" s="129">
        <f>J81+J80+J78+J77</f>
        <v>294442617</v>
      </c>
      <c r="K82" s="54">
        <f>IF(ISBLANK(J82),"  ",IF(L82&gt;0,J82/L82,IF(J82&gt;0,1,0)))</f>
        <v>0.95765876136207917</v>
      </c>
      <c r="L82" s="134">
        <f>L81+L80+L79+L78+L77</f>
        <v>307460892</v>
      </c>
      <c r="M82" s="53">
        <f>IF(ISBLANK(L82),"  ",IF(L84&gt;0,L82/L84,IF(L82&gt;0,1,0)))</f>
        <v>8.7627380713864028E-2</v>
      </c>
    </row>
    <row r="83" spans="1:13" s="55" customFormat="1" ht="15" customHeight="1" x14ac:dyDescent="0.25">
      <c r="A83" s="56" t="s">
        <v>68</v>
      </c>
      <c r="B83" s="118">
        <f>+LSU!B83+LSUA!B83+LSUS!B83+LSUE!B83+HSCS!B83+HSCNO!B83+LSUAg!B83+PBRC!B83</f>
        <v>0</v>
      </c>
      <c r="C83" s="59">
        <f>IF(ISBLANK(B83),"  ",IF(F83&gt;0,B83/F83,IF(B83&gt;0,1,0)))</f>
        <v>0</v>
      </c>
      <c r="D83" s="126">
        <f>+LSU!D83+LSUA!D83+LSUS!D83+LSUE!D83+HSCS!D83+HSCNO!D83+LSUAg!D83+PBRC!D83</f>
        <v>0</v>
      </c>
      <c r="E83" s="54">
        <f>IF(ISBLANK(D83),"  ",IF(F83&gt;0,D83/F83,IF(D83&gt;0,1,0)))</f>
        <v>0</v>
      </c>
      <c r="F83" s="141">
        <f>D83+B83</f>
        <v>0</v>
      </c>
      <c r="G83" s="53">
        <f>IF(ISBLANK(F83),"  ",IF(F84&gt;0,F83/F84,IF(F83&gt;0,1,0)))</f>
        <v>0</v>
      </c>
      <c r="H83" s="118">
        <f>+LSU!H83+LSUA!H83+LSUS!H83+LSUE!H83+HSCS!H83+HSCNO!H83+LSUAg!H83+PBRC!H83</f>
        <v>0</v>
      </c>
      <c r="I83" s="59">
        <f>IF(ISBLANK(H83),"  ",IF(L83&gt;0,H83/L83,IF(H83&gt;0,1,0)))</f>
        <v>0</v>
      </c>
      <c r="J83" s="126">
        <f>+LSU!J83+LSUA!J83+LSUS!J83+LSUE!J83+HSCS!J83+HSCNO!J83+LSUAg!J83+PBRC!J83</f>
        <v>0</v>
      </c>
      <c r="K83" s="54">
        <f>IF(ISBLANK(J83),"  ",IF(L83&gt;0,J83/L83,IF(J83&gt;0,1,0)))</f>
        <v>0</v>
      </c>
      <c r="L83" s="141">
        <f>J83+H83</f>
        <v>0</v>
      </c>
      <c r="M83" s="53">
        <f>IF(ISBLANK(L83),"  ",IF(L84&gt;0,L83/L84,IF(L83&gt;0,1,0)))</f>
        <v>0</v>
      </c>
    </row>
    <row r="84" spans="1:13" s="55" customFormat="1" ht="15" customHeight="1" thickBot="1" x14ac:dyDescent="0.3">
      <c r="A84" s="67" t="s">
        <v>69</v>
      </c>
      <c r="B84" s="121">
        <f>B82+B75+B54+B47+B55+B83</f>
        <v>1288986276.47</v>
      </c>
      <c r="C84" s="68">
        <f t="shared" si="1"/>
        <v>0.36587672727882986</v>
      </c>
      <c r="D84" s="121">
        <f>D82+D75+D54+D47+D55+D83</f>
        <v>2234020736.5499997</v>
      </c>
      <c r="E84" s="69">
        <f>IF(ISBLANK(D84),"  ",IF(F84&gt;0,D84/F84,IF(D84&gt;0,1,0)))</f>
        <v>0.63412327243732181</v>
      </c>
      <c r="F84" s="121">
        <f>F82+F75+F54+F47+F55+F83</f>
        <v>3523007014.0199995</v>
      </c>
      <c r="G84" s="70">
        <f>IF(ISBLANK(F84),"  ",IF(F84&gt;0,F84/F84,IF(F84&gt;0,1,0)))</f>
        <v>1</v>
      </c>
      <c r="H84" s="121">
        <f>H82+H75+H54+H47+H55+H83</f>
        <v>1324635737</v>
      </c>
      <c r="I84" s="68">
        <f>IF(ISBLANK(H84),"  ",IF(L84&gt;0,H84/L84,IF(H84&gt;0,1,0)))</f>
        <v>0.37752560749511149</v>
      </c>
      <c r="J84" s="121">
        <f>J82+J75+J54+J47+J55+J83</f>
        <v>2184095090</v>
      </c>
      <c r="K84" s="69">
        <f>IF(ISBLANK(J84),"  ",IF(L84&gt;0,J84/L84,IF(J84&gt;0,1,0)))</f>
        <v>0.62247439250488845</v>
      </c>
      <c r="L84" s="121">
        <f>L82+L75+L54+L47+L55+L83</f>
        <v>3508730827</v>
      </c>
      <c r="M84" s="70">
        <f>IF(ISBLANK(L84),"  ",IF(L84&gt;0,L84/L84,IF(L84&gt;0,1,0)))</f>
        <v>1</v>
      </c>
    </row>
    <row r="85" spans="1:13" ht="15" thickTop="1" x14ac:dyDescent="0.2"/>
    <row r="86" spans="1:13" x14ac:dyDescent="0.2">
      <c r="A86" s="2" t="s">
        <v>4</v>
      </c>
    </row>
    <row r="87" spans="1:13" x14ac:dyDescent="0.2">
      <c r="A87" s="2" t="s">
        <v>70</v>
      </c>
    </row>
  </sheetData>
  <hyperlinks>
    <hyperlink ref="O2" location="Home!A1" tooltip="Home" display="Home" xr:uid="{00000000-0004-0000-16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O87"/>
  <sheetViews>
    <sheetView zoomScale="75" zoomScaleNormal="75" workbookViewId="0">
      <pane xSplit="1" ySplit="10" topLeftCell="B11" activePane="bottomRight" state="frozen"/>
      <selection activeCell="A36" sqref="A36:A37"/>
      <selection pane="topRight" activeCell="A36" sqref="A36:A37"/>
      <selection pane="bottomLeft" activeCell="A36" sqref="A36:A37"/>
      <selection pane="bottomRight" activeCell="E2" sqref="E2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78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190</v>
      </c>
      <c r="C6" s="11"/>
      <c r="D6" s="12"/>
      <c r="E6" s="11"/>
      <c r="F6" s="12"/>
      <c r="G6" s="13"/>
      <c r="H6" s="10" t="s">
        <v>191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2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v>175575451</v>
      </c>
      <c r="C13" s="36">
        <v>1</v>
      </c>
      <c r="D13" s="122">
        <v>0</v>
      </c>
      <c r="E13" s="36">
        <v>0</v>
      </c>
      <c r="F13" s="130">
        <f>D13+B13</f>
        <v>175575451</v>
      </c>
      <c r="G13" s="37">
        <f>IF(ISBLANK(F13),"  ",IF(F84&gt;0,F13/F84,IF(F13&gt;0,1,0)))</f>
        <v>0.1160356812966384</v>
      </c>
      <c r="H13" s="112">
        <v>148897628</v>
      </c>
      <c r="I13" s="35">
        <v>1</v>
      </c>
      <c r="J13" s="122">
        <v>0</v>
      </c>
      <c r="K13" s="36">
        <v>0</v>
      </c>
      <c r="L13" s="130">
        <f t="shared" ref="L13:L34" si="0">J13+H13</f>
        <v>148897628</v>
      </c>
      <c r="M13" s="38">
        <f>IF(ISBLANK(L13),"  ",IF(L84&gt;0,L13/L84,IF(L13&gt;0,1,0)))</f>
        <v>9.8761702532024084E-2</v>
      </c>
    </row>
    <row r="14" spans="1:15" ht="15" customHeight="1" x14ac:dyDescent="0.2">
      <c r="A14" s="7" t="s">
        <v>13</v>
      </c>
      <c r="B14" s="142">
        <v>0</v>
      </c>
      <c r="C14" s="36">
        <v>0</v>
      </c>
      <c r="D14" s="127">
        <v>0</v>
      </c>
      <c r="E14" s="36">
        <v>0</v>
      </c>
      <c r="F14" s="131">
        <f t="shared" ref="F14:F83" si="1">D14+B14</f>
        <v>0</v>
      </c>
      <c r="G14" s="37">
        <f t="shared" ref="G14:G34" si="2">IF(ISBLANK(F14),"  ",IF($F$84&gt;0,F14/$F$84,IF(F14&gt;0,1,0)))</f>
        <v>0</v>
      </c>
      <c r="H14" s="142">
        <v>0</v>
      </c>
      <c r="I14" s="35">
        <v>0</v>
      </c>
      <c r="J14" s="127">
        <v>0</v>
      </c>
      <c r="K14" s="36">
        <v>0</v>
      </c>
      <c r="L14" s="131">
        <f t="shared" si="0"/>
        <v>0</v>
      </c>
      <c r="M14" s="41">
        <f>IF(ISBLANK(L14),"  ",IF(L84&gt;0,L14/L84,IF(L14&gt;0,1,0)))</f>
        <v>0</v>
      </c>
    </row>
    <row r="15" spans="1:15" ht="15" customHeight="1" x14ac:dyDescent="0.2">
      <c r="A15" s="169" t="s">
        <v>14</v>
      </c>
      <c r="B15" s="153">
        <v>9338338</v>
      </c>
      <c r="C15" s="36">
        <v>1</v>
      </c>
      <c r="D15" s="154">
        <v>0</v>
      </c>
      <c r="E15" s="36">
        <v>0</v>
      </c>
      <c r="F15" s="130">
        <f t="shared" si="1"/>
        <v>9338338</v>
      </c>
      <c r="G15" s="37">
        <f t="shared" si="2"/>
        <v>6.17159406874192E-3</v>
      </c>
      <c r="H15" s="153">
        <v>9158885</v>
      </c>
      <c r="I15" s="35">
        <v>1</v>
      </c>
      <c r="J15" s="154">
        <v>0</v>
      </c>
      <c r="K15" s="36">
        <v>0</v>
      </c>
      <c r="L15" s="130">
        <f t="shared" si="0"/>
        <v>9158885</v>
      </c>
      <c r="M15" s="110">
        <f>IF(ISBLANK(L15),"  ",IF(L84&gt;0,L15/L84,IF(L15&gt;0,1,0)))</f>
        <v>6.0749596084567403E-3</v>
      </c>
    </row>
    <row r="16" spans="1:15" ht="15" customHeight="1" x14ac:dyDescent="0.2">
      <c r="A16" s="170" t="s">
        <v>15</v>
      </c>
      <c r="B16" s="142">
        <v>0</v>
      </c>
      <c r="C16" s="36">
        <v>0</v>
      </c>
      <c r="D16" s="127">
        <v>0</v>
      </c>
      <c r="E16" s="36">
        <v>0</v>
      </c>
      <c r="F16" s="132">
        <f t="shared" si="1"/>
        <v>0</v>
      </c>
      <c r="G16" s="37">
        <f t="shared" si="2"/>
        <v>0</v>
      </c>
      <c r="H16" s="142">
        <v>0</v>
      </c>
      <c r="I16" s="35">
        <v>0</v>
      </c>
      <c r="J16" s="127">
        <v>0</v>
      </c>
      <c r="K16" s="36">
        <v>0</v>
      </c>
      <c r="L16" s="132">
        <f t="shared" si="0"/>
        <v>0</v>
      </c>
      <c r="M16" s="37">
        <f>IF(ISBLANK(L16),"  ",IF(L84&gt;0,L16/L84,IF(L16&gt;0,1,0)))</f>
        <v>0</v>
      </c>
    </row>
    <row r="17" spans="1:13" ht="15" customHeight="1" x14ac:dyDescent="0.2">
      <c r="A17" s="171" t="s">
        <v>16</v>
      </c>
      <c r="B17" s="114">
        <v>8566030</v>
      </c>
      <c r="C17" s="36">
        <v>1</v>
      </c>
      <c r="D17" s="124">
        <v>0</v>
      </c>
      <c r="E17" s="36">
        <v>0</v>
      </c>
      <c r="F17" s="133">
        <f t="shared" si="1"/>
        <v>8566030</v>
      </c>
      <c r="G17" s="37">
        <f t="shared" si="2"/>
        <v>5.6611850996039501E-3</v>
      </c>
      <c r="H17" s="114">
        <v>8386824</v>
      </c>
      <c r="I17" s="35">
        <v>1</v>
      </c>
      <c r="J17" s="124">
        <v>0</v>
      </c>
      <c r="K17" s="36">
        <v>0</v>
      </c>
      <c r="L17" s="133">
        <f t="shared" si="0"/>
        <v>8386824</v>
      </c>
      <c r="M17" s="41">
        <f>IF(ISBLANK(L17),"  ",IF(L84&gt;0,L17/L84,IF(L17&gt;0,1,0)))</f>
        <v>5.5628624055477924E-3</v>
      </c>
    </row>
    <row r="18" spans="1:13" ht="15" customHeight="1" x14ac:dyDescent="0.2">
      <c r="A18" s="171" t="s">
        <v>17</v>
      </c>
      <c r="B18" s="114">
        <v>0</v>
      </c>
      <c r="C18" s="36">
        <v>0</v>
      </c>
      <c r="D18" s="124">
        <v>0</v>
      </c>
      <c r="E18" s="36">
        <v>0</v>
      </c>
      <c r="F18" s="133">
        <f t="shared" si="1"/>
        <v>0</v>
      </c>
      <c r="G18" s="37">
        <f t="shared" si="2"/>
        <v>0</v>
      </c>
      <c r="H18" s="114">
        <v>0</v>
      </c>
      <c r="I18" s="35">
        <v>0</v>
      </c>
      <c r="J18" s="124">
        <v>0</v>
      </c>
      <c r="K18" s="36">
        <v>0</v>
      </c>
      <c r="L18" s="133">
        <f t="shared" si="0"/>
        <v>0</v>
      </c>
      <c r="M18" s="41">
        <f>IF(ISBLANK(L18),"  ",IF(L84&gt;0,L18/L84,IF(L18&gt;0,1,0)))</f>
        <v>0</v>
      </c>
    </row>
    <row r="19" spans="1:13" ht="15" customHeight="1" x14ac:dyDescent="0.2">
      <c r="A19" s="171" t="s">
        <v>18</v>
      </c>
      <c r="B19" s="114">
        <v>0</v>
      </c>
      <c r="C19" s="36">
        <v>0</v>
      </c>
      <c r="D19" s="124">
        <v>0</v>
      </c>
      <c r="E19" s="36">
        <v>0</v>
      </c>
      <c r="F19" s="133">
        <f t="shared" si="1"/>
        <v>0</v>
      </c>
      <c r="G19" s="37">
        <f t="shared" si="2"/>
        <v>0</v>
      </c>
      <c r="H19" s="114">
        <v>0</v>
      </c>
      <c r="I19" s="35">
        <v>0</v>
      </c>
      <c r="J19" s="124">
        <v>0</v>
      </c>
      <c r="K19" s="36">
        <v>0</v>
      </c>
      <c r="L19" s="133">
        <f t="shared" si="0"/>
        <v>0</v>
      </c>
      <c r="M19" s="41">
        <f>IF(ISBLANK(L19),"  ",IF(L84&gt;0,L19/L84,IF(L19&gt;0,1,0)))</f>
        <v>0</v>
      </c>
    </row>
    <row r="20" spans="1:13" ht="15" customHeight="1" x14ac:dyDescent="0.2">
      <c r="A20" s="171" t="s">
        <v>19</v>
      </c>
      <c r="B20" s="114">
        <v>0</v>
      </c>
      <c r="C20" s="36">
        <v>0</v>
      </c>
      <c r="D20" s="124">
        <v>0</v>
      </c>
      <c r="E20" s="36">
        <v>0</v>
      </c>
      <c r="F20" s="133">
        <f t="shared" si="1"/>
        <v>0</v>
      </c>
      <c r="G20" s="37">
        <f t="shared" si="2"/>
        <v>0</v>
      </c>
      <c r="H20" s="114">
        <v>0</v>
      </c>
      <c r="I20" s="35">
        <v>0</v>
      </c>
      <c r="J20" s="124">
        <v>0</v>
      </c>
      <c r="K20" s="36">
        <v>0</v>
      </c>
      <c r="L20" s="133">
        <f t="shared" si="0"/>
        <v>0</v>
      </c>
      <c r="M20" s="41">
        <f>IF(ISBLANK(L20),"  ",IF(L84&gt;0,L20/L84,IF(L20&gt;0,1,0)))</f>
        <v>0</v>
      </c>
    </row>
    <row r="21" spans="1:13" ht="15" customHeight="1" x14ac:dyDescent="0.2">
      <c r="A21" s="171" t="s">
        <v>20</v>
      </c>
      <c r="B21" s="114">
        <v>0</v>
      </c>
      <c r="C21" s="36">
        <v>0</v>
      </c>
      <c r="D21" s="124">
        <v>0</v>
      </c>
      <c r="E21" s="36">
        <v>0</v>
      </c>
      <c r="F21" s="133">
        <f t="shared" si="1"/>
        <v>0</v>
      </c>
      <c r="G21" s="37">
        <f t="shared" si="2"/>
        <v>0</v>
      </c>
      <c r="H21" s="114">
        <v>0</v>
      </c>
      <c r="I21" s="35">
        <v>0</v>
      </c>
      <c r="J21" s="124">
        <v>0</v>
      </c>
      <c r="K21" s="36">
        <v>0</v>
      </c>
      <c r="L21" s="133">
        <f t="shared" si="0"/>
        <v>0</v>
      </c>
      <c r="M21" s="41">
        <f>IF(ISBLANK(L21),"  ",IF(L84&gt;0,L21/L84,IF(L21&gt;0,1,0)))</f>
        <v>0</v>
      </c>
    </row>
    <row r="22" spans="1:13" ht="15" customHeight="1" x14ac:dyDescent="0.2">
      <c r="A22" s="171" t="s">
        <v>21</v>
      </c>
      <c r="B22" s="114">
        <v>0</v>
      </c>
      <c r="C22" s="36">
        <v>0</v>
      </c>
      <c r="D22" s="124">
        <v>0</v>
      </c>
      <c r="E22" s="36">
        <v>0</v>
      </c>
      <c r="F22" s="133">
        <f t="shared" si="1"/>
        <v>0</v>
      </c>
      <c r="G22" s="37">
        <f t="shared" si="2"/>
        <v>0</v>
      </c>
      <c r="H22" s="114">
        <v>0</v>
      </c>
      <c r="I22" s="35">
        <v>0</v>
      </c>
      <c r="J22" s="124">
        <v>0</v>
      </c>
      <c r="K22" s="36">
        <v>0</v>
      </c>
      <c r="L22" s="133">
        <f t="shared" si="0"/>
        <v>0</v>
      </c>
      <c r="M22" s="41">
        <f>IF(ISBLANK(L22),"  ",IF(L84&gt;0,L22/L84,IF(L22&gt;0,1,0)))</f>
        <v>0</v>
      </c>
    </row>
    <row r="23" spans="1:13" ht="15" customHeight="1" x14ac:dyDescent="0.2">
      <c r="A23" s="171" t="s">
        <v>22</v>
      </c>
      <c r="B23" s="114">
        <v>750000</v>
      </c>
      <c r="C23" s="36">
        <v>1</v>
      </c>
      <c r="D23" s="124">
        <v>0</v>
      </c>
      <c r="E23" s="36">
        <v>0</v>
      </c>
      <c r="F23" s="133">
        <f t="shared" si="1"/>
        <v>750000</v>
      </c>
      <c r="G23" s="37">
        <f t="shared" si="2"/>
        <v>4.956658831107248E-4</v>
      </c>
      <c r="H23" s="114">
        <v>750000</v>
      </c>
      <c r="I23" s="35">
        <v>1</v>
      </c>
      <c r="J23" s="124">
        <v>0</v>
      </c>
      <c r="K23" s="36">
        <v>0</v>
      </c>
      <c r="L23" s="133">
        <f t="shared" si="0"/>
        <v>750000</v>
      </c>
      <c r="M23" s="41">
        <f>IF(ISBLANK(L23),"  ",IF(L84&gt;0,L23/L84,IF(L23&gt;0,1,0)))</f>
        <v>4.9746445187842788E-4</v>
      </c>
    </row>
    <row r="24" spans="1:13" ht="15" customHeight="1" x14ac:dyDescent="0.2">
      <c r="A24" s="171" t="s">
        <v>23</v>
      </c>
      <c r="B24" s="114">
        <v>0</v>
      </c>
      <c r="C24" s="36">
        <v>0</v>
      </c>
      <c r="D24" s="124">
        <v>0</v>
      </c>
      <c r="E24" s="36">
        <v>0</v>
      </c>
      <c r="F24" s="133">
        <f t="shared" si="1"/>
        <v>0</v>
      </c>
      <c r="G24" s="37">
        <f t="shared" si="2"/>
        <v>0</v>
      </c>
      <c r="H24" s="114">
        <v>0</v>
      </c>
      <c r="I24" s="35">
        <v>0</v>
      </c>
      <c r="J24" s="124">
        <v>0</v>
      </c>
      <c r="K24" s="36">
        <v>0</v>
      </c>
      <c r="L24" s="133">
        <f t="shared" si="0"/>
        <v>0</v>
      </c>
      <c r="M24" s="41">
        <f>IF(ISBLANK(L24),"  ",IF(L84&gt;0,L24/L84,IF(L24&gt;0,1,0)))</f>
        <v>0</v>
      </c>
    </row>
    <row r="25" spans="1:13" ht="15" customHeight="1" x14ac:dyDescent="0.2">
      <c r="A25" s="171" t="s">
        <v>24</v>
      </c>
      <c r="B25" s="114">
        <v>0</v>
      </c>
      <c r="C25" s="36">
        <v>0</v>
      </c>
      <c r="D25" s="124">
        <v>0</v>
      </c>
      <c r="E25" s="36">
        <v>0</v>
      </c>
      <c r="F25" s="133">
        <f t="shared" si="1"/>
        <v>0</v>
      </c>
      <c r="G25" s="37">
        <f t="shared" si="2"/>
        <v>0</v>
      </c>
      <c r="H25" s="114">
        <v>0</v>
      </c>
      <c r="I25" s="35">
        <v>0</v>
      </c>
      <c r="J25" s="124">
        <v>0</v>
      </c>
      <c r="K25" s="36">
        <v>0</v>
      </c>
      <c r="L25" s="133">
        <f t="shared" si="0"/>
        <v>0</v>
      </c>
      <c r="M25" s="41">
        <f>IF(ISBLANK(L25),"  ",IF(L84&gt;0,L25/L84,IF(L25&gt;0,1,0)))</f>
        <v>0</v>
      </c>
    </row>
    <row r="26" spans="1:13" ht="15" customHeight="1" x14ac:dyDescent="0.2">
      <c r="A26" s="171" t="s">
        <v>25</v>
      </c>
      <c r="B26" s="114">
        <v>0</v>
      </c>
      <c r="C26" s="36">
        <v>0</v>
      </c>
      <c r="D26" s="124">
        <v>0</v>
      </c>
      <c r="E26" s="36">
        <v>0</v>
      </c>
      <c r="F26" s="133">
        <f t="shared" si="1"/>
        <v>0</v>
      </c>
      <c r="G26" s="37">
        <f t="shared" si="2"/>
        <v>0</v>
      </c>
      <c r="H26" s="114">
        <v>0</v>
      </c>
      <c r="I26" s="35">
        <v>0</v>
      </c>
      <c r="J26" s="124">
        <v>0</v>
      </c>
      <c r="K26" s="36">
        <v>0</v>
      </c>
      <c r="L26" s="133">
        <f t="shared" si="0"/>
        <v>0</v>
      </c>
      <c r="M26" s="41">
        <f>IF(ISBLANK(L26),"  ",IF(L84&gt;0,L26/L84,IF(L26&gt;0,1,0)))</f>
        <v>0</v>
      </c>
    </row>
    <row r="27" spans="1:13" ht="15" customHeight="1" x14ac:dyDescent="0.2">
      <c r="A27" s="171" t="s">
        <v>26</v>
      </c>
      <c r="B27" s="114">
        <v>0</v>
      </c>
      <c r="C27" s="36">
        <v>0</v>
      </c>
      <c r="D27" s="124">
        <v>0</v>
      </c>
      <c r="E27" s="36">
        <v>0</v>
      </c>
      <c r="F27" s="133">
        <f t="shared" si="1"/>
        <v>0</v>
      </c>
      <c r="G27" s="37">
        <f t="shared" si="2"/>
        <v>0</v>
      </c>
      <c r="H27" s="114">
        <v>0</v>
      </c>
      <c r="I27" s="35">
        <v>0</v>
      </c>
      <c r="J27" s="124">
        <v>0</v>
      </c>
      <c r="K27" s="36">
        <v>0</v>
      </c>
      <c r="L27" s="133">
        <f t="shared" si="0"/>
        <v>0</v>
      </c>
      <c r="M27" s="41">
        <f>IF(ISBLANK(L27),"  ",IF(L84&gt;0,L27/L84,IF(L27&gt;0,1,0)))</f>
        <v>0</v>
      </c>
    </row>
    <row r="28" spans="1:13" ht="15" customHeight="1" x14ac:dyDescent="0.2">
      <c r="A28" s="172" t="s">
        <v>27</v>
      </c>
      <c r="B28" s="114">
        <v>0</v>
      </c>
      <c r="C28" s="36">
        <v>0</v>
      </c>
      <c r="D28" s="124">
        <v>0</v>
      </c>
      <c r="E28" s="36">
        <v>0</v>
      </c>
      <c r="F28" s="133">
        <f t="shared" si="1"/>
        <v>0</v>
      </c>
      <c r="G28" s="37">
        <f t="shared" si="2"/>
        <v>0</v>
      </c>
      <c r="H28" s="114">
        <v>0</v>
      </c>
      <c r="I28" s="35">
        <v>0</v>
      </c>
      <c r="J28" s="124">
        <v>0</v>
      </c>
      <c r="K28" s="36">
        <v>0</v>
      </c>
      <c r="L28" s="133">
        <f t="shared" si="0"/>
        <v>0</v>
      </c>
      <c r="M28" s="41">
        <f>IF(ISBLANK(L28),"  ",IF(L84&gt;0,L28/L84,IF(L28&gt;0,1,0)))</f>
        <v>0</v>
      </c>
    </row>
    <row r="29" spans="1:13" ht="15" customHeight="1" x14ac:dyDescent="0.2">
      <c r="A29" s="172" t="s">
        <v>28</v>
      </c>
      <c r="B29" s="114">
        <v>0</v>
      </c>
      <c r="C29" s="36">
        <v>0</v>
      </c>
      <c r="D29" s="124">
        <v>0</v>
      </c>
      <c r="E29" s="36">
        <v>0</v>
      </c>
      <c r="F29" s="133">
        <f t="shared" si="1"/>
        <v>0</v>
      </c>
      <c r="G29" s="37">
        <f t="shared" si="2"/>
        <v>0</v>
      </c>
      <c r="H29" s="114">
        <v>0</v>
      </c>
      <c r="I29" s="35">
        <v>0</v>
      </c>
      <c r="J29" s="124">
        <v>0</v>
      </c>
      <c r="K29" s="36">
        <v>0</v>
      </c>
      <c r="L29" s="133">
        <f t="shared" si="0"/>
        <v>0</v>
      </c>
      <c r="M29" s="41">
        <f>IF(ISBLANK(L29),"  ",IF(L84&gt;0,L29/L84,IF(L29&gt;0,1,0)))</f>
        <v>0</v>
      </c>
    </row>
    <row r="30" spans="1:13" ht="15" customHeight="1" x14ac:dyDescent="0.2">
      <c r="A30" s="172" t="s">
        <v>71</v>
      </c>
      <c r="B30" s="114">
        <v>0</v>
      </c>
      <c r="C30" s="36">
        <v>0</v>
      </c>
      <c r="D30" s="124">
        <v>0</v>
      </c>
      <c r="E30" s="36">
        <v>0</v>
      </c>
      <c r="F30" s="133">
        <f t="shared" si="1"/>
        <v>0</v>
      </c>
      <c r="G30" s="37">
        <f t="shared" si="2"/>
        <v>0</v>
      </c>
      <c r="H30" s="114">
        <v>0</v>
      </c>
      <c r="I30" s="35">
        <v>0</v>
      </c>
      <c r="J30" s="124">
        <v>0</v>
      </c>
      <c r="K30" s="36">
        <v>0</v>
      </c>
      <c r="L30" s="133">
        <f t="shared" si="0"/>
        <v>0</v>
      </c>
      <c r="M30" s="41">
        <f>IF(ISBLANK(L30),"  ",IF(L84&gt;0,L30/L84,IF(L30&gt;0,1,0)))</f>
        <v>0</v>
      </c>
    </row>
    <row r="31" spans="1:13" ht="15" customHeight="1" x14ac:dyDescent="0.2">
      <c r="A31" s="172" t="s">
        <v>182</v>
      </c>
      <c r="B31" s="114">
        <v>0</v>
      </c>
      <c r="C31" s="36">
        <v>0</v>
      </c>
      <c r="D31" s="124">
        <v>0</v>
      </c>
      <c r="E31" s="36">
        <v>0</v>
      </c>
      <c r="F31" s="133">
        <f t="shared" si="1"/>
        <v>0</v>
      </c>
      <c r="G31" s="37">
        <f t="shared" si="2"/>
        <v>0</v>
      </c>
      <c r="H31" s="114">
        <v>0</v>
      </c>
      <c r="I31" s="35">
        <v>0</v>
      </c>
      <c r="J31" s="124">
        <v>0</v>
      </c>
      <c r="K31" s="36">
        <v>0</v>
      </c>
      <c r="L31" s="133">
        <f t="shared" si="0"/>
        <v>0</v>
      </c>
      <c r="M31" s="41">
        <f>IF(ISBLANK(L31),"  ",IF(L84&gt;0,L31/L84,IF(L31&gt;0,1,0)))</f>
        <v>0</v>
      </c>
    </row>
    <row r="32" spans="1:13" ht="15" customHeight="1" x14ac:dyDescent="0.2">
      <c r="A32" s="173" t="s">
        <v>183</v>
      </c>
      <c r="B32" s="114">
        <v>0</v>
      </c>
      <c r="C32" s="36">
        <v>0</v>
      </c>
      <c r="D32" s="124">
        <v>0</v>
      </c>
      <c r="E32" s="36">
        <v>0</v>
      </c>
      <c r="F32" s="133">
        <f t="shared" si="1"/>
        <v>0</v>
      </c>
      <c r="G32" s="37">
        <f t="shared" si="2"/>
        <v>0</v>
      </c>
      <c r="H32" s="114">
        <v>0</v>
      </c>
      <c r="I32" s="35">
        <v>0</v>
      </c>
      <c r="J32" s="124">
        <v>0</v>
      </c>
      <c r="K32" s="36">
        <v>0</v>
      </c>
      <c r="L32" s="133">
        <f t="shared" si="0"/>
        <v>0</v>
      </c>
      <c r="M32" s="41">
        <f>IF(ISBLANK(L32),"  ",IF(L84&gt;0,L32/L84,IF(L32&gt;0,1,0)))</f>
        <v>0</v>
      </c>
    </row>
    <row r="33" spans="1:13" ht="15" customHeight="1" x14ac:dyDescent="0.2">
      <c r="A33" s="172" t="s">
        <v>175</v>
      </c>
      <c r="B33" s="114">
        <v>22308</v>
      </c>
      <c r="C33" s="36">
        <v>1</v>
      </c>
      <c r="D33" s="124">
        <v>0</v>
      </c>
      <c r="E33" s="36">
        <v>0</v>
      </c>
      <c r="F33" s="133">
        <f t="shared" si="1"/>
        <v>22308</v>
      </c>
      <c r="G33" s="37">
        <f t="shared" si="2"/>
        <v>1.47430860272454E-5</v>
      </c>
      <c r="H33" s="114">
        <v>22061</v>
      </c>
      <c r="I33" s="35">
        <v>1</v>
      </c>
      <c r="J33" s="124">
        <v>0</v>
      </c>
      <c r="K33" s="36">
        <v>0</v>
      </c>
      <c r="L33" s="133">
        <f t="shared" si="0"/>
        <v>22061</v>
      </c>
      <c r="M33" s="41">
        <f>IF(ISBLANK(L33),"  ",IF(L84&gt;0,L33/L84,IF(L33&gt;0,1,0)))</f>
        <v>1.4632751030519997E-5</v>
      </c>
    </row>
    <row r="34" spans="1:13" ht="15" customHeight="1" x14ac:dyDescent="0.2">
      <c r="A34" s="171" t="s">
        <v>184</v>
      </c>
      <c r="B34" s="114">
        <v>0</v>
      </c>
      <c r="C34" s="36">
        <v>0</v>
      </c>
      <c r="D34" s="124">
        <v>0</v>
      </c>
      <c r="E34" s="36">
        <v>0</v>
      </c>
      <c r="F34" s="133">
        <f t="shared" si="1"/>
        <v>0</v>
      </c>
      <c r="G34" s="37">
        <f t="shared" si="2"/>
        <v>0</v>
      </c>
      <c r="H34" s="114">
        <v>0</v>
      </c>
      <c r="I34" s="35">
        <v>0</v>
      </c>
      <c r="J34" s="124">
        <v>0</v>
      </c>
      <c r="K34" s="36">
        <v>0</v>
      </c>
      <c r="L34" s="133">
        <f t="shared" si="0"/>
        <v>0</v>
      </c>
      <c r="M34" s="41">
        <f>IF(ISBLANK(L34),"  ",IF(L84&gt;0,L34/L84,IF(L34&gt;0,1,0)))</f>
        <v>0</v>
      </c>
    </row>
    <row r="35" spans="1:13" ht="15" customHeight="1" x14ac:dyDescent="0.2">
      <c r="A35" s="171" t="s">
        <v>185</v>
      </c>
      <c r="B35" s="114">
        <v>0</v>
      </c>
      <c r="C35" s="36">
        <v>0</v>
      </c>
      <c r="D35" s="124">
        <v>0</v>
      </c>
      <c r="E35" s="36">
        <v>0</v>
      </c>
      <c r="F35" s="133">
        <f t="shared" ref="F35" si="3">D35+B35</f>
        <v>0</v>
      </c>
      <c r="G35" s="37">
        <f>IF(ISBLANK(F35),"  ",IF(F85&gt;0,F35/F85,IF(F35&gt;0,1,0)))</f>
        <v>0</v>
      </c>
      <c r="H35" s="114">
        <v>0</v>
      </c>
      <c r="I35" s="35">
        <v>0</v>
      </c>
      <c r="J35" s="124">
        <v>0</v>
      </c>
      <c r="K35" s="36">
        <v>0</v>
      </c>
      <c r="L35" s="133">
        <f t="shared" ref="L35" si="4">J35+H35</f>
        <v>0</v>
      </c>
      <c r="M35" s="41">
        <f>IF(ISBLANK(L35),"  ",IF(L85&gt;0,L35/L85,IF(L35&gt;0,1,0)))</f>
        <v>0</v>
      </c>
    </row>
    <row r="36" spans="1:13" ht="15" customHeight="1" x14ac:dyDescent="0.2">
      <c r="A36" s="218" t="s">
        <v>193</v>
      </c>
      <c r="B36" s="114">
        <v>0</v>
      </c>
      <c r="C36" s="36">
        <v>0</v>
      </c>
      <c r="D36" s="124">
        <v>0</v>
      </c>
      <c r="E36" s="36">
        <v>0</v>
      </c>
      <c r="F36" s="133">
        <f t="shared" ref="F36:F37" si="5">D36+B36</f>
        <v>0</v>
      </c>
      <c r="G36" s="37">
        <f t="shared" ref="G36:G37" si="6">IF(ISBLANK(F36),"  ",IF(F86&gt;0,F36/F86,IF(F36&gt;0,1,0)))</f>
        <v>0</v>
      </c>
      <c r="H36" s="114">
        <v>0</v>
      </c>
      <c r="I36" s="35">
        <v>0</v>
      </c>
      <c r="J36" s="124">
        <v>0</v>
      </c>
      <c r="K36" s="36">
        <v>0</v>
      </c>
      <c r="L36" s="133">
        <f t="shared" ref="L36:L37" si="7">J36+H36</f>
        <v>0</v>
      </c>
      <c r="M36" s="41">
        <f t="shared" ref="M36:M37" si="8">IF(ISBLANK(L36),"  ",IF(L86&gt;0,L36/L86,IF(L36&gt;0,1,0)))</f>
        <v>0</v>
      </c>
    </row>
    <row r="37" spans="1:13" ht="15" customHeight="1" x14ac:dyDescent="0.2">
      <c r="A37" s="218" t="s">
        <v>194</v>
      </c>
      <c r="B37" s="114">
        <v>0</v>
      </c>
      <c r="C37" s="36">
        <v>0</v>
      </c>
      <c r="D37" s="124">
        <v>0</v>
      </c>
      <c r="E37" s="36">
        <v>0</v>
      </c>
      <c r="F37" s="133">
        <f t="shared" si="5"/>
        <v>0</v>
      </c>
      <c r="G37" s="37">
        <f t="shared" si="6"/>
        <v>0</v>
      </c>
      <c r="H37" s="114">
        <v>0</v>
      </c>
      <c r="I37" s="35">
        <v>0</v>
      </c>
      <c r="J37" s="124">
        <v>0</v>
      </c>
      <c r="K37" s="36">
        <v>0</v>
      </c>
      <c r="L37" s="133">
        <f t="shared" si="7"/>
        <v>0</v>
      </c>
      <c r="M37" s="41">
        <f t="shared" si="8"/>
        <v>0</v>
      </c>
    </row>
    <row r="38" spans="1:13" ht="15" customHeight="1" x14ac:dyDescent="0.2">
      <c r="A38" s="171" t="s">
        <v>187</v>
      </c>
      <c r="B38" s="114">
        <v>0</v>
      </c>
      <c r="C38" s="36">
        <v>0</v>
      </c>
      <c r="D38" s="124">
        <v>0</v>
      </c>
      <c r="E38" s="36">
        <v>0</v>
      </c>
      <c r="F38" s="133">
        <f t="shared" ref="F38" si="9">D38+B38</f>
        <v>0</v>
      </c>
      <c r="G38" s="37">
        <f t="shared" ref="G38:G47" si="10">IF(ISBLANK(F38),"  ",IF($F$84&gt;0,F38/$F$84,IF(F38&gt;0,1,0)))</f>
        <v>0</v>
      </c>
      <c r="H38" s="114">
        <v>0</v>
      </c>
      <c r="I38" s="35">
        <v>0</v>
      </c>
      <c r="J38" s="124">
        <v>0</v>
      </c>
      <c r="K38" s="36">
        <v>0</v>
      </c>
      <c r="L38" s="133">
        <f t="shared" ref="L38" si="11">J38+H38</f>
        <v>0</v>
      </c>
      <c r="M38" s="41">
        <f>IF(ISBLANK(L38),"  ",IF(L86&gt;0,L38/L86,IF(L38&gt;0,1,0)))</f>
        <v>0</v>
      </c>
    </row>
    <row r="39" spans="1:13" ht="15" customHeight="1" x14ac:dyDescent="0.2">
      <c r="A39" s="171" t="s">
        <v>192</v>
      </c>
      <c r="B39" s="114">
        <v>0</v>
      </c>
      <c r="C39" s="36">
        <v>0</v>
      </c>
      <c r="D39" s="124">
        <v>0</v>
      </c>
      <c r="E39" s="36">
        <v>0</v>
      </c>
      <c r="F39" s="133">
        <f t="shared" ref="F39" si="12">D39+B39</f>
        <v>0</v>
      </c>
      <c r="G39" s="37">
        <f t="shared" ref="G39" si="13">IF(ISBLANK(F39),"  ",IF($F$84&gt;0,F39/$F$84,IF(F39&gt;0,1,0)))</f>
        <v>0</v>
      </c>
      <c r="H39" s="114">
        <v>0</v>
      </c>
      <c r="I39" s="35">
        <v>0</v>
      </c>
      <c r="J39" s="124">
        <v>0</v>
      </c>
      <c r="K39" s="36">
        <v>0</v>
      </c>
      <c r="L39" s="133">
        <f t="shared" ref="L39" si="14">J39+H39</f>
        <v>0</v>
      </c>
      <c r="M39" s="41">
        <f>IF(ISBLANK(L39),"  ",IF(L87&gt;0,L39/L87,IF(L39&gt;0,1,0)))</f>
        <v>0</v>
      </c>
    </row>
    <row r="40" spans="1:13" ht="15" customHeight="1" x14ac:dyDescent="0.2">
      <c r="A40" s="171" t="s">
        <v>188</v>
      </c>
      <c r="B40" s="114">
        <v>0</v>
      </c>
      <c r="C40" s="36">
        <v>0</v>
      </c>
      <c r="D40" s="124">
        <v>0</v>
      </c>
      <c r="E40" s="36">
        <v>0</v>
      </c>
      <c r="F40" s="133">
        <f t="shared" ref="F40" si="15">D40+B40</f>
        <v>0</v>
      </c>
      <c r="G40" s="37">
        <f t="shared" si="10"/>
        <v>0</v>
      </c>
      <c r="H40" s="114">
        <v>0</v>
      </c>
      <c r="I40" s="35">
        <v>0</v>
      </c>
      <c r="J40" s="124">
        <v>0</v>
      </c>
      <c r="K40" s="36">
        <v>0</v>
      </c>
      <c r="L40" s="133">
        <v>0</v>
      </c>
      <c r="M40" s="41">
        <v>0</v>
      </c>
    </row>
    <row r="41" spans="1:13" ht="15" customHeight="1" x14ac:dyDescent="0.2">
      <c r="A41" s="171" t="s">
        <v>189</v>
      </c>
      <c r="B41" s="114">
        <v>0</v>
      </c>
      <c r="C41" s="36">
        <v>0</v>
      </c>
      <c r="D41" s="124">
        <v>0</v>
      </c>
      <c r="E41" s="36">
        <v>0</v>
      </c>
      <c r="F41" s="133">
        <f t="shared" ref="F41" si="16">D41+B41</f>
        <v>0</v>
      </c>
      <c r="G41" s="37">
        <f t="shared" ref="G41" si="17">IF(ISBLANK(F41),"  ",IF($F$84&gt;0,F41/$F$84,IF(F41&gt;0,1,0)))</f>
        <v>0</v>
      </c>
      <c r="H41" s="114">
        <v>0</v>
      </c>
      <c r="I41" s="35">
        <v>0</v>
      </c>
      <c r="J41" s="124">
        <v>0</v>
      </c>
      <c r="K41" s="36">
        <v>0</v>
      </c>
      <c r="L41" s="133">
        <v>1</v>
      </c>
      <c r="M41" s="41">
        <v>1</v>
      </c>
    </row>
    <row r="42" spans="1:13" ht="15" customHeight="1" x14ac:dyDescent="0.25">
      <c r="A42" s="47" t="s">
        <v>29</v>
      </c>
      <c r="B42" s="143"/>
      <c r="C42" s="162"/>
      <c r="D42" s="124"/>
      <c r="E42" s="162"/>
      <c r="F42" s="133"/>
      <c r="G42" s="163"/>
      <c r="H42" s="143"/>
      <c r="I42" s="164"/>
      <c r="J42" s="124"/>
      <c r="K42" s="162"/>
      <c r="L42" s="133"/>
      <c r="M42" s="50" t="s">
        <v>4</v>
      </c>
    </row>
    <row r="43" spans="1:13" ht="15" customHeight="1" x14ac:dyDescent="0.2">
      <c r="A43" s="45" t="s">
        <v>30</v>
      </c>
      <c r="B43" s="142">
        <v>0</v>
      </c>
      <c r="C43" s="36">
        <v>0</v>
      </c>
      <c r="D43" s="127">
        <v>0</v>
      </c>
      <c r="E43" s="36">
        <v>0</v>
      </c>
      <c r="F43" s="132">
        <f t="shared" si="1"/>
        <v>0</v>
      </c>
      <c r="G43" s="37">
        <f t="shared" si="10"/>
        <v>0</v>
      </c>
      <c r="H43" s="142">
        <v>0</v>
      </c>
      <c r="I43" s="35">
        <v>0</v>
      </c>
      <c r="J43" s="127">
        <v>0</v>
      </c>
      <c r="K43" s="36">
        <v>0</v>
      </c>
      <c r="L43" s="132">
        <f>J43+H43</f>
        <v>0</v>
      </c>
      <c r="M43" s="37">
        <f>IF(ISBLANK(L43),"  ",IF(L84&gt;0,L43/L84,IF(L43&gt;0,1,0)))</f>
        <v>0</v>
      </c>
    </row>
    <row r="44" spans="1:13" ht="15" customHeight="1" x14ac:dyDescent="0.25">
      <c r="A44" s="47" t="s">
        <v>31</v>
      </c>
      <c r="B44" s="143"/>
      <c r="C44" s="162" t="s">
        <v>4</v>
      </c>
      <c r="D44" s="124"/>
      <c r="E44" s="162"/>
      <c r="F44" s="133"/>
      <c r="G44" s="163"/>
      <c r="H44" s="143"/>
      <c r="I44" s="164" t="s">
        <v>4</v>
      </c>
      <c r="J44" s="124"/>
      <c r="K44" s="162" t="s">
        <v>4</v>
      </c>
      <c r="L44" s="133"/>
      <c r="M44" s="50" t="s">
        <v>4</v>
      </c>
    </row>
    <row r="45" spans="1:13" ht="15" customHeight="1" x14ac:dyDescent="0.2">
      <c r="A45" s="45" t="s">
        <v>30</v>
      </c>
      <c r="B45" s="142">
        <v>0</v>
      </c>
      <c r="C45" s="36">
        <v>0</v>
      </c>
      <c r="D45" s="127">
        <v>0</v>
      </c>
      <c r="E45" s="36">
        <v>0</v>
      </c>
      <c r="F45" s="132">
        <f t="shared" si="1"/>
        <v>0</v>
      </c>
      <c r="G45" s="37">
        <f t="shared" si="10"/>
        <v>0</v>
      </c>
      <c r="H45" s="142">
        <v>0</v>
      </c>
      <c r="I45" s="35">
        <v>0</v>
      </c>
      <c r="J45" s="127">
        <v>0</v>
      </c>
      <c r="K45" s="36">
        <v>0</v>
      </c>
      <c r="L45" s="132">
        <f>J45+H45</f>
        <v>0</v>
      </c>
      <c r="M45" s="37">
        <f>IF(ISBLANK(L45),"  ",IF(L84&gt;0,L45/L84,IF(L45&gt;0,1,0)))</f>
        <v>0</v>
      </c>
    </row>
    <row r="46" spans="1:13" ht="15" customHeight="1" x14ac:dyDescent="0.2">
      <c r="A46" s="46" t="s">
        <v>101</v>
      </c>
      <c r="B46" s="114"/>
      <c r="C46" s="36" t="s">
        <v>10</v>
      </c>
      <c r="D46" s="124"/>
      <c r="E46" s="36"/>
      <c r="F46" s="133">
        <f t="shared" si="1"/>
        <v>0</v>
      </c>
      <c r="G46" s="37">
        <f t="shared" si="10"/>
        <v>0</v>
      </c>
      <c r="H46" s="114"/>
      <c r="I46" s="35" t="s">
        <v>10</v>
      </c>
      <c r="J46" s="124"/>
      <c r="K46" s="36" t="s">
        <v>10</v>
      </c>
      <c r="L46" s="133">
        <f>J46+H46</f>
        <v>0</v>
      </c>
      <c r="M46" s="41">
        <f>IF(ISBLANK(L46),"  ",IF(L84&gt;0,L46/L84,IF(L46&gt;0,1,0)))</f>
        <v>0</v>
      </c>
    </row>
    <row r="47" spans="1:13" s="55" customFormat="1" ht="15" customHeight="1" x14ac:dyDescent="0.25">
      <c r="A47" s="47" t="s">
        <v>33</v>
      </c>
      <c r="B47" s="115">
        <v>184913789</v>
      </c>
      <c r="C47" s="52">
        <v>1</v>
      </c>
      <c r="D47" s="128">
        <v>0</v>
      </c>
      <c r="E47" s="52">
        <v>0</v>
      </c>
      <c r="F47" s="115">
        <f t="shared" si="1"/>
        <v>184913789</v>
      </c>
      <c r="G47" s="108">
        <f t="shared" si="10"/>
        <v>0.12220727536538031</v>
      </c>
      <c r="H47" s="115">
        <v>158056513</v>
      </c>
      <c r="I47" s="35">
        <v>1</v>
      </c>
      <c r="J47" s="128">
        <v>0</v>
      </c>
      <c r="K47" s="52">
        <v>0</v>
      </c>
      <c r="L47" s="115">
        <f>L46+L45+L43+L38+L35+L34+L29+L28+L26+L27+L25+L24+L23+L22+L21+L20+L19+L18+L17+L16+L14+L13+L30+L31+L32+L33</f>
        <v>158056513</v>
      </c>
      <c r="M47" s="53">
        <f>IF(ISBLANK(L47),"  ",IF(L84&gt;0,L47/L84,IF(L47&gt;0,1,0)))</f>
        <v>0.10483666214048082</v>
      </c>
    </row>
    <row r="48" spans="1:13" ht="15" customHeight="1" x14ac:dyDescent="0.25">
      <c r="A48" s="56" t="s">
        <v>34</v>
      </c>
      <c r="B48" s="116"/>
      <c r="C48" s="109" t="s">
        <v>4</v>
      </c>
      <c r="D48" s="124"/>
      <c r="E48" s="43" t="s">
        <v>4</v>
      </c>
      <c r="F48" s="133"/>
      <c r="G48" s="44"/>
      <c r="H48" s="116"/>
      <c r="I48" s="42" t="s">
        <v>4</v>
      </c>
      <c r="J48" s="124"/>
      <c r="K48" s="43" t="s">
        <v>4</v>
      </c>
      <c r="L48" s="133"/>
      <c r="M48" s="50" t="s">
        <v>4</v>
      </c>
    </row>
    <row r="49" spans="1:13" ht="15" customHeight="1" x14ac:dyDescent="0.2">
      <c r="A49" s="7" t="s">
        <v>35</v>
      </c>
      <c r="B49" s="142">
        <v>0</v>
      </c>
      <c r="C49" s="36">
        <v>0</v>
      </c>
      <c r="D49" s="127">
        <v>0</v>
      </c>
      <c r="E49" s="36">
        <v>0</v>
      </c>
      <c r="F49" s="132">
        <f t="shared" si="1"/>
        <v>0</v>
      </c>
      <c r="G49" s="37">
        <f t="shared" ref="G49:G55" si="18">IF(ISBLANK(F49),"  ",IF($F$84&gt;0,F49/$F$84,IF(F49&gt;0,1,0)))</f>
        <v>0</v>
      </c>
      <c r="H49" s="142">
        <v>0</v>
      </c>
      <c r="I49" s="35">
        <v>0</v>
      </c>
      <c r="J49" s="127">
        <v>0</v>
      </c>
      <c r="K49" s="36">
        <v>0</v>
      </c>
      <c r="L49" s="132">
        <f>J49+H49</f>
        <v>0</v>
      </c>
      <c r="M49" s="37">
        <f>IF(ISBLANK(L49),"  ",IF(J84&gt;0,L49/J84,IF(L49&gt;0,1,0)))</f>
        <v>0</v>
      </c>
    </row>
    <row r="50" spans="1:13" ht="15" customHeight="1" x14ac:dyDescent="0.2">
      <c r="A50" s="58" t="s">
        <v>36</v>
      </c>
      <c r="B50" s="114">
        <v>0</v>
      </c>
      <c r="C50" s="36">
        <v>0</v>
      </c>
      <c r="D50" s="124">
        <v>0</v>
      </c>
      <c r="E50" s="36">
        <v>0</v>
      </c>
      <c r="F50" s="133">
        <f t="shared" si="1"/>
        <v>0</v>
      </c>
      <c r="G50" s="37">
        <f t="shared" si="18"/>
        <v>0</v>
      </c>
      <c r="H50" s="114">
        <v>0</v>
      </c>
      <c r="I50" s="35">
        <v>0</v>
      </c>
      <c r="J50" s="124">
        <v>0</v>
      </c>
      <c r="K50" s="36">
        <v>0</v>
      </c>
      <c r="L50" s="133">
        <f>J50+H50</f>
        <v>0</v>
      </c>
      <c r="M50" s="41">
        <f>IF(ISBLANK(L50),"  ",IF(J84&gt;0,L50/J84,IF(L50&gt;0,1,0)))</f>
        <v>0</v>
      </c>
    </row>
    <row r="51" spans="1:13" ht="15" customHeight="1" x14ac:dyDescent="0.2">
      <c r="A51" s="7" t="s">
        <v>37</v>
      </c>
      <c r="B51" s="114">
        <v>0</v>
      </c>
      <c r="C51" s="36">
        <v>0</v>
      </c>
      <c r="D51" s="124">
        <v>0</v>
      </c>
      <c r="E51" s="36">
        <v>0</v>
      </c>
      <c r="F51" s="133">
        <f t="shared" si="1"/>
        <v>0</v>
      </c>
      <c r="G51" s="37">
        <f t="shared" si="18"/>
        <v>0</v>
      </c>
      <c r="H51" s="114">
        <v>0</v>
      </c>
      <c r="I51" s="35">
        <v>0</v>
      </c>
      <c r="J51" s="124">
        <v>0</v>
      </c>
      <c r="K51" s="36">
        <v>0</v>
      </c>
      <c r="L51" s="133">
        <f>J51+H51</f>
        <v>0</v>
      </c>
      <c r="M51" s="41">
        <f>IF(ISBLANK(L51),"  ",IF(J84&gt;0,L51/J84,IF(L51&gt;0,1,0)))</f>
        <v>0</v>
      </c>
    </row>
    <row r="52" spans="1:13" ht="15" customHeight="1" x14ac:dyDescent="0.2">
      <c r="A52" s="25" t="s">
        <v>38</v>
      </c>
      <c r="B52" s="114">
        <v>8853170</v>
      </c>
      <c r="C52" s="36">
        <v>1</v>
      </c>
      <c r="D52" s="124">
        <v>0</v>
      </c>
      <c r="E52" s="36">
        <v>0</v>
      </c>
      <c r="F52" s="133">
        <f t="shared" si="1"/>
        <v>8853170</v>
      </c>
      <c r="G52" s="37">
        <f t="shared" si="18"/>
        <v>5.8509524351725009E-3</v>
      </c>
      <c r="H52" s="114">
        <v>8485184</v>
      </c>
      <c r="I52" s="35">
        <v>1</v>
      </c>
      <c r="J52" s="124">
        <v>0</v>
      </c>
      <c r="K52" s="36">
        <v>0</v>
      </c>
      <c r="L52" s="133">
        <f>J52+H52</f>
        <v>8485184</v>
      </c>
      <c r="M52" s="41">
        <f>IF(ISBLANK(L52),"  ",IF(J84&gt;0,L52/J84,IF(L52&gt;0,1,0)))</f>
        <v>1.1181791429601412E-2</v>
      </c>
    </row>
    <row r="53" spans="1:13" ht="15" customHeight="1" x14ac:dyDescent="0.2">
      <c r="A53" s="58" t="s">
        <v>39</v>
      </c>
      <c r="B53" s="114">
        <v>0</v>
      </c>
      <c r="C53" s="36">
        <v>0</v>
      </c>
      <c r="D53" s="124">
        <v>0</v>
      </c>
      <c r="E53" s="36">
        <v>0</v>
      </c>
      <c r="F53" s="133">
        <f t="shared" si="1"/>
        <v>0</v>
      </c>
      <c r="G53" s="37">
        <f t="shared" si="18"/>
        <v>0</v>
      </c>
      <c r="H53" s="114">
        <v>0</v>
      </c>
      <c r="I53" s="35">
        <v>0</v>
      </c>
      <c r="J53" s="124">
        <v>0</v>
      </c>
      <c r="K53" s="36">
        <v>0</v>
      </c>
      <c r="L53" s="133">
        <f>J53+H53</f>
        <v>0</v>
      </c>
      <c r="M53" s="41">
        <f>IF(ISBLANK(L53),"  ",IF(L84&gt;0,L53/L84,IF(L53&gt;0,1,0)))</f>
        <v>0</v>
      </c>
    </row>
    <row r="54" spans="1:13" s="55" customFormat="1" ht="15" customHeight="1" x14ac:dyDescent="0.25">
      <c r="A54" s="56" t="s">
        <v>40</v>
      </c>
      <c r="B54" s="115">
        <v>8853170</v>
      </c>
      <c r="C54" s="52">
        <v>1</v>
      </c>
      <c r="D54" s="128">
        <v>0</v>
      </c>
      <c r="E54" s="52">
        <v>0</v>
      </c>
      <c r="F54" s="134">
        <f t="shared" si="1"/>
        <v>8853170</v>
      </c>
      <c r="G54" s="108">
        <f t="shared" si="18"/>
        <v>5.8509524351725009E-3</v>
      </c>
      <c r="H54" s="115">
        <v>8485184</v>
      </c>
      <c r="I54" s="35">
        <v>1</v>
      </c>
      <c r="J54" s="128">
        <v>0</v>
      </c>
      <c r="K54" s="52">
        <v>0</v>
      </c>
      <c r="L54" s="134">
        <f>L53+L52+L51+L50+L49</f>
        <v>8485184</v>
      </c>
      <c r="M54" s="53">
        <f>IF(ISBLANK(L54),"  ",IF(L84&gt;0,L54/L84,IF(L54&gt;0,1,0)))</f>
        <v>5.6281032101968085E-3</v>
      </c>
    </row>
    <row r="55" spans="1:13" s="55" customFormat="1" ht="15" customHeight="1" x14ac:dyDescent="0.25">
      <c r="A55" s="60" t="s">
        <v>82</v>
      </c>
      <c r="B55" s="144">
        <v>0</v>
      </c>
      <c r="C55" s="52">
        <v>0</v>
      </c>
      <c r="D55" s="129">
        <v>0</v>
      </c>
      <c r="E55" s="52">
        <v>0</v>
      </c>
      <c r="F55" s="135">
        <f t="shared" si="1"/>
        <v>0</v>
      </c>
      <c r="G55" s="108">
        <f t="shared" si="18"/>
        <v>0</v>
      </c>
      <c r="H55" s="144">
        <v>0</v>
      </c>
      <c r="I55" s="35">
        <v>0</v>
      </c>
      <c r="J55" s="129">
        <v>0</v>
      </c>
      <c r="K55" s="52">
        <v>0</v>
      </c>
      <c r="L55" s="135">
        <f>J55+H55</f>
        <v>0</v>
      </c>
      <c r="M55" s="53">
        <f>IF(ISBLANK(L55),"  ",IF(L84&gt;0,L55/L84,IF(L55&gt;0,1,0)))</f>
        <v>0</v>
      </c>
    </row>
    <row r="56" spans="1:13" ht="15" customHeight="1" x14ac:dyDescent="0.25">
      <c r="A56" s="9" t="s">
        <v>42</v>
      </c>
      <c r="B56" s="119"/>
      <c r="C56" s="109" t="s">
        <v>4</v>
      </c>
      <c r="D56" s="127"/>
      <c r="E56" s="43" t="s">
        <v>4</v>
      </c>
      <c r="F56" s="132"/>
      <c r="G56" s="44"/>
      <c r="H56" s="119"/>
      <c r="I56" s="164" t="s">
        <v>4</v>
      </c>
      <c r="J56" s="127"/>
      <c r="K56" s="162" t="s">
        <v>4</v>
      </c>
      <c r="L56" s="132"/>
      <c r="M56" s="63" t="s">
        <v>4</v>
      </c>
    </row>
    <row r="57" spans="1:13" ht="15" customHeight="1" x14ac:dyDescent="0.2">
      <c r="A57" s="7" t="s">
        <v>43</v>
      </c>
      <c r="B57" s="119">
        <v>281842399.79000002</v>
      </c>
      <c r="C57" s="36">
        <v>0.85944081764246161</v>
      </c>
      <c r="D57" s="127">
        <v>46094549.450000003</v>
      </c>
      <c r="E57" s="36">
        <v>0.14055918235753848</v>
      </c>
      <c r="F57" s="136">
        <f t="shared" si="1"/>
        <v>327936949.24000001</v>
      </c>
      <c r="G57" s="37">
        <f t="shared" ref="G57:G73" si="19">IF(ISBLANK(F57),"  ",IF($F$84&gt;0,F57/$F$84,IF(F57&gt;0,1,0)))</f>
        <v>0.2167295433995754</v>
      </c>
      <c r="H57" s="119">
        <v>285088287</v>
      </c>
      <c r="I57" s="35">
        <v>0.87471935956940172</v>
      </c>
      <c r="J57" s="127">
        <v>40831431</v>
      </c>
      <c r="K57" s="36">
        <v>0.12528064043059831</v>
      </c>
      <c r="L57" s="136">
        <f t="shared" ref="L57:L73" si="20">J57+H57</f>
        <v>325919718</v>
      </c>
      <c r="M57" s="37">
        <f>IF(ISBLANK(L57),"  ",IF(L84&gt;0,L57/L84,IF(L57&gt;0,1,0)))</f>
        <v>0.21617796516165574</v>
      </c>
    </row>
    <row r="58" spans="1:13" ht="15" customHeight="1" x14ac:dyDescent="0.2">
      <c r="A58" s="25" t="s">
        <v>44</v>
      </c>
      <c r="B58" s="116">
        <v>141995203.49000001</v>
      </c>
      <c r="C58" s="36">
        <v>1</v>
      </c>
      <c r="D58" s="124">
        <v>0</v>
      </c>
      <c r="E58" s="36">
        <v>0</v>
      </c>
      <c r="F58" s="137">
        <f t="shared" si="1"/>
        <v>141995203.49000001</v>
      </c>
      <c r="G58" s="37">
        <f t="shared" si="19"/>
        <v>9.3842903913810574E-2</v>
      </c>
      <c r="H58" s="116">
        <v>165511542</v>
      </c>
      <c r="I58" s="35">
        <v>1</v>
      </c>
      <c r="J58" s="124">
        <v>0</v>
      </c>
      <c r="K58" s="36">
        <v>0</v>
      </c>
      <c r="L58" s="137">
        <f t="shared" si="20"/>
        <v>165511542</v>
      </c>
      <c r="M58" s="41">
        <f>IF(ISBLANK(L58),"  ",IF(L84&gt;0,L58/L84,IF(L58&gt;0,1,0)))</f>
        <v>0.10978147802744453</v>
      </c>
    </row>
    <row r="59" spans="1:13" ht="15" customHeight="1" x14ac:dyDescent="0.2">
      <c r="A59" s="64" t="s">
        <v>45</v>
      </c>
      <c r="B59" s="145">
        <v>18137985.879999999</v>
      </c>
      <c r="C59" s="36">
        <v>1</v>
      </c>
      <c r="D59" s="123">
        <v>0</v>
      </c>
      <c r="E59" s="36">
        <v>0</v>
      </c>
      <c r="F59" s="138">
        <f t="shared" si="1"/>
        <v>18137985.879999999</v>
      </c>
      <c r="G59" s="37">
        <f t="shared" si="19"/>
        <v>1.1987174385413409E-2</v>
      </c>
      <c r="H59" s="145">
        <v>18699526</v>
      </c>
      <c r="I59" s="35">
        <v>1</v>
      </c>
      <c r="J59" s="123">
        <v>0</v>
      </c>
      <c r="K59" s="36">
        <v>0</v>
      </c>
      <c r="L59" s="138">
        <f t="shared" si="20"/>
        <v>18699526</v>
      </c>
      <c r="M59" s="41">
        <f>IF(ISBLANK(L59),"  ",IF(L84&gt;0,L59/L84,IF(L59&gt;0,1,0)))</f>
        <v>1.2403132602635215E-2</v>
      </c>
    </row>
    <row r="60" spans="1:13" ht="15" customHeight="1" x14ac:dyDescent="0.2">
      <c r="A60" s="64" t="s">
        <v>46</v>
      </c>
      <c r="B60" s="145">
        <v>6041799.5199999996</v>
      </c>
      <c r="C60" s="36">
        <v>1</v>
      </c>
      <c r="D60" s="123">
        <v>0</v>
      </c>
      <c r="E60" s="36">
        <v>0</v>
      </c>
      <c r="F60" s="138">
        <f t="shared" si="1"/>
        <v>6041799.5199999996</v>
      </c>
      <c r="G60" s="37">
        <f t="shared" si="19"/>
        <v>3.9929518595450044E-3</v>
      </c>
      <c r="H60" s="145">
        <v>6250745</v>
      </c>
      <c r="I60" s="35">
        <v>1</v>
      </c>
      <c r="J60" s="123">
        <v>0</v>
      </c>
      <c r="K60" s="36">
        <v>0</v>
      </c>
      <c r="L60" s="138">
        <f t="shared" si="20"/>
        <v>6250745</v>
      </c>
      <c r="M60" s="41">
        <f>IF(ISBLANK(L60),"  ",IF(L84&gt;0,L60/L84,IF(L60&gt;0,1,0)))</f>
        <v>4.1460312470090986E-3</v>
      </c>
    </row>
    <row r="61" spans="1:13" ht="15" customHeight="1" x14ac:dyDescent="0.2">
      <c r="A61" s="64" t="s">
        <v>47</v>
      </c>
      <c r="B61" s="145">
        <v>0</v>
      </c>
      <c r="C61" s="36">
        <v>0</v>
      </c>
      <c r="D61" s="123">
        <v>0</v>
      </c>
      <c r="E61" s="36">
        <v>0</v>
      </c>
      <c r="F61" s="138">
        <f t="shared" si="1"/>
        <v>0</v>
      </c>
      <c r="G61" s="37">
        <f t="shared" si="19"/>
        <v>0</v>
      </c>
      <c r="H61" s="145">
        <v>0</v>
      </c>
      <c r="I61" s="35">
        <v>0</v>
      </c>
      <c r="J61" s="123">
        <v>0</v>
      </c>
      <c r="K61" s="36">
        <v>0</v>
      </c>
      <c r="L61" s="138">
        <f t="shared" si="20"/>
        <v>0</v>
      </c>
      <c r="M61" s="41">
        <f>IF(ISBLANK(L61),"  ",IF(L84&gt;0,L61/L84,IF(L61&gt;0,1,0)))</f>
        <v>0</v>
      </c>
    </row>
    <row r="62" spans="1:13" ht="15" customHeight="1" x14ac:dyDescent="0.2">
      <c r="A62" s="25" t="s">
        <v>48</v>
      </c>
      <c r="B62" s="116">
        <v>73620266.349999994</v>
      </c>
      <c r="C62" s="36">
        <v>0.65891257522702895</v>
      </c>
      <c r="D62" s="124">
        <v>38109679.5</v>
      </c>
      <c r="E62" s="36">
        <v>0.34108742477297105</v>
      </c>
      <c r="F62" s="137">
        <f t="shared" si="1"/>
        <v>111729945.84999999</v>
      </c>
      <c r="G62" s="37">
        <f t="shared" si="19"/>
        <v>7.3840963039538285E-2</v>
      </c>
      <c r="H62" s="116">
        <v>74945975</v>
      </c>
      <c r="I62" s="35">
        <v>0.68330879626115648</v>
      </c>
      <c r="J62" s="124">
        <v>34735000</v>
      </c>
      <c r="K62" s="36">
        <v>0.31669120373884352</v>
      </c>
      <c r="L62" s="137">
        <f t="shared" si="20"/>
        <v>109680975</v>
      </c>
      <c r="M62" s="41">
        <f>IF(ISBLANK(L62),"  ",IF(L84&gt;0,L62/L84,IF(L62&gt;0,1,0)))</f>
        <v>7.2749848146488744E-2</v>
      </c>
    </row>
    <row r="63" spans="1:13" s="55" customFormat="1" ht="15" customHeight="1" x14ac:dyDescent="0.25">
      <c r="A63" s="60" t="s">
        <v>49</v>
      </c>
      <c r="B63" s="146">
        <v>521637655.03000003</v>
      </c>
      <c r="C63" s="36">
        <v>0.8610128629654471</v>
      </c>
      <c r="D63" s="128">
        <v>84204228.950000003</v>
      </c>
      <c r="E63" s="52">
        <v>0.13898713703455295</v>
      </c>
      <c r="F63" s="149">
        <f t="shared" si="1"/>
        <v>605841883.98000002</v>
      </c>
      <c r="G63" s="108">
        <f t="shared" si="19"/>
        <v>0.40039353659788268</v>
      </c>
      <c r="H63" s="146">
        <v>550496075</v>
      </c>
      <c r="I63" s="35">
        <v>0.87929890342291162</v>
      </c>
      <c r="J63" s="128">
        <v>75566431</v>
      </c>
      <c r="K63" s="52">
        <v>0.12070109657708843</v>
      </c>
      <c r="L63" s="149">
        <f t="shared" si="20"/>
        <v>626062506</v>
      </c>
      <c r="M63" s="53">
        <f>IF(ISBLANK(L63),"  ",IF(L84&gt;0,L63/L84,IF(L63&gt;0,1,0)))</f>
        <v>0.4152584551852333</v>
      </c>
    </row>
    <row r="64" spans="1:13" ht="15" customHeight="1" x14ac:dyDescent="0.2">
      <c r="A64" s="34" t="s">
        <v>50</v>
      </c>
      <c r="B64" s="147">
        <v>0</v>
      </c>
      <c r="C64" s="36">
        <v>0</v>
      </c>
      <c r="D64" s="148">
        <v>0</v>
      </c>
      <c r="E64" s="36">
        <v>0</v>
      </c>
      <c r="F64" s="140">
        <f t="shared" si="1"/>
        <v>0</v>
      </c>
      <c r="G64" s="37">
        <f t="shared" si="19"/>
        <v>0</v>
      </c>
      <c r="H64" s="147">
        <v>0</v>
      </c>
      <c r="I64" s="35">
        <v>0</v>
      </c>
      <c r="J64" s="148">
        <v>0</v>
      </c>
      <c r="K64" s="36">
        <v>0</v>
      </c>
      <c r="L64" s="140">
        <f t="shared" si="20"/>
        <v>0</v>
      </c>
      <c r="M64" s="41">
        <f>IF(ISBLANK(L64),"  ",IF(L84&gt;0,L64/L84,IF(L64&gt;0,1,0)))</f>
        <v>0</v>
      </c>
    </row>
    <row r="65" spans="1:13" ht="15" customHeight="1" x14ac:dyDescent="0.2">
      <c r="A65" s="65" t="s">
        <v>51</v>
      </c>
      <c r="B65" s="114">
        <v>0</v>
      </c>
      <c r="C65" s="36">
        <v>0</v>
      </c>
      <c r="D65" s="124">
        <v>0</v>
      </c>
      <c r="E65" s="36">
        <v>0</v>
      </c>
      <c r="F65" s="133">
        <f t="shared" si="1"/>
        <v>0</v>
      </c>
      <c r="G65" s="37">
        <f t="shared" si="19"/>
        <v>0</v>
      </c>
      <c r="H65" s="114">
        <v>0</v>
      </c>
      <c r="I65" s="35">
        <v>0</v>
      </c>
      <c r="J65" s="124">
        <v>0</v>
      </c>
      <c r="K65" s="36">
        <v>0</v>
      </c>
      <c r="L65" s="133">
        <f t="shared" si="20"/>
        <v>0</v>
      </c>
      <c r="M65" s="41">
        <f>IF(ISBLANK(L65),"  ",IF(L84&gt;0,L65/L84,IF(L65&gt;0,1,0)))</f>
        <v>0</v>
      </c>
    </row>
    <row r="66" spans="1:13" ht="15" customHeight="1" x14ac:dyDescent="0.2">
      <c r="A66" s="7" t="s">
        <v>52</v>
      </c>
      <c r="B66" s="114">
        <v>2298930.92</v>
      </c>
      <c r="C66" s="36">
        <v>6.2683887851576456E-2</v>
      </c>
      <c r="D66" s="124">
        <v>34376058.439999998</v>
      </c>
      <c r="E66" s="36">
        <v>0.93731611214842347</v>
      </c>
      <c r="F66" s="133">
        <f t="shared" si="1"/>
        <v>36674989.359999999</v>
      </c>
      <c r="G66" s="37">
        <f t="shared" si="19"/>
        <v>2.4238054652267783E-2</v>
      </c>
      <c r="H66" s="114">
        <v>922785</v>
      </c>
      <c r="I66" s="35">
        <v>2.6124355709777697E-2</v>
      </c>
      <c r="J66" s="124">
        <v>34400000</v>
      </c>
      <c r="K66" s="36">
        <v>0.97387564429022233</v>
      </c>
      <c r="L66" s="133">
        <f t="shared" si="20"/>
        <v>35322785</v>
      </c>
      <c r="M66" s="41">
        <f>IF(ISBLANK(L66),"  ",IF(L84&gt;0,L66/L84,IF(L66&gt;0,1,0)))</f>
        <v>2.3429106505126075E-2</v>
      </c>
    </row>
    <row r="67" spans="1:13" ht="15" customHeight="1" x14ac:dyDescent="0.2">
      <c r="A67" s="58" t="s">
        <v>53</v>
      </c>
      <c r="B67" s="114">
        <v>0</v>
      </c>
      <c r="C67" s="36">
        <v>0</v>
      </c>
      <c r="D67" s="124">
        <v>46519962.649999999</v>
      </c>
      <c r="E67" s="36">
        <v>1</v>
      </c>
      <c r="F67" s="133">
        <f t="shared" si="1"/>
        <v>46519962.649999999</v>
      </c>
      <c r="G67" s="37">
        <f t="shared" si="19"/>
        <v>3.0744477825586914E-2</v>
      </c>
      <c r="H67" s="114">
        <v>0</v>
      </c>
      <c r="I67" s="35">
        <v>0</v>
      </c>
      <c r="J67" s="124">
        <v>46520000</v>
      </c>
      <c r="K67" s="36">
        <v>1</v>
      </c>
      <c r="L67" s="133">
        <f t="shared" si="20"/>
        <v>46520000</v>
      </c>
      <c r="M67" s="41">
        <f>IF(ISBLANK(L67),"  ",IF(L84&gt;0,L67/L84,IF(L67&gt;0,1,0)))</f>
        <v>3.085606173517929E-2</v>
      </c>
    </row>
    <row r="68" spans="1:13" ht="15" customHeight="1" x14ac:dyDescent="0.2">
      <c r="A68" s="65" t="s">
        <v>54</v>
      </c>
      <c r="B68" s="114">
        <v>0</v>
      </c>
      <c r="C68" s="36">
        <v>0</v>
      </c>
      <c r="D68" s="124">
        <v>0</v>
      </c>
      <c r="E68" s="36">
        <v>0</v>
      </c>
      <c r="F68" s="133">
        <f t="shared" si="1"/>
        <v>0</v>
      </c>
      <c r="G68" s="37">
        <f t="shared" si="19"/>
        <v>0</v>
      </c>
      <c r="H68" s="114">
        <v>0</v>
      </c>
      <c r="I68" s="35">
        <v>0</v>
      </c>
      <c r="J68" s="124">
        <v>0</v>
      </c>
      <c r="K68" s="36">
        <v>0</v>
      </c>
      <c r="L68" s="133">
        <f t="shared" si="20"/>
        <v>0</v>
      </c>
      <c r="M68" s="41">
        <f>IF(ISBLANK(L68),"  ",IF(L84&gt;0,L68/L84,IF(L68&gt;0,1,0)))</f>
        <v>0</v>
      </c>
    </row>
    <row r="69" spans="1:13" ht="15" customHeight="1" x14ac:dyDescent="0.2">
      <c r="A69" s="65" t="s">
        <v>55</v>
      </c>
      <c r="B69" s="114">
        <v>0</v>
      </c>
      <c r="C69" s="36">
        <v>0</v>
      </c>
      <c r="D69" s="124">
        <v>196119035</v>
      </c>
      <c r="E69" s="36">
        <v>1</v>
      </c>
      <c r="F69" s="133">
        <f t="shared" si="1"/>
        <v>196119035</v>
      </c>
      <c r="G69" s="37">
        <f t="shared" si="19"/>
        <v>0.12961268623746422</v>
      </c>
      <c r="H69" s="114">
        <v>0</v>
      </c>
      <c r="I69" s="35">
        <v>0</v>
      </c>
      <c r="J69" s="124">
        <v>187000000</v>
      </c>
      <c r="K69" s="36">
        <v>1</v>
      </c>
      <c r="L69" s="133">
        <f t="shared" si="20"/>
        <v>187000000</v>
      </c>
      <c r="M69" s="41">
        <f>IF(ISBLANK(L69),"  ",IF(L84&gt;0,L69/L84,IF(L69&gt;0,1,0)))</f>
        <v>0.12403447000168803</v>
      </c>
    </row>
    <row r="70" spans="1:13" ht="15" customHeight="1" x14ac:dyDescent="0.2">
      <c r="A70" s="34" t="s">
        <v>56</v>
      </c>
      <c r="B70" s="114">
        <v>0</v>
      </c>
      <c r="C70" s="36">
        <v>0</v>
      </c>
      <c r="D70" s="124">
        <v>138961232</v>
      </c>
      <c r="E70" s="36">
        <v>1</v>
      </c>
      <c r="F70" s="133">
        <f t="shared" si="1"/>
        <v>138961232</v>
      </c>
      <c r="G70" s="37">
        <f t="shared" si="19"/>
        <v>9.183778903657909E-2</v>
      </c>
      <c r="H70" s="114">
        <v>0</v>
      </c>
      <c r="I70" s="35">
        <v>0</v>
      </c>
      <c r="J70" s="124">
        <v>140305978</v>
      </c>
      <c r="K70" s="36">
        <v>1</v>
      </c>
      <c r="L70" s="133">
        <f t="shared" si="20"/>
        <v>140305978</v>
      </c>
      <c r="M70" s="41">
        <f>IF(ISBLANK(L70),"  ",IF(L84&gt;0,L70/L84,IF(L70&gt;0,1,0)))</f>
        <v>9.3062981921382362E-2</v>
      </c>
    </row>
    <row r="71" spans="1:13" ht="15" customHeight="1" x14ac:dyDescent="0.2">
      <c r="A71" s="34" t="s">
        <v>57</v>
      </c>
      <c r="B71" s="114">
        <v>0</v>
      </c>
      <c r="C71" s="36">
        <v>0</v>
      </c>
      <c r="D71" s="124">
        <v>5218609.49</v>
      </c>
      <c r="E71" s="36">
        <v>1</v>
      </c>
      <c r="F71" s="133">
        <f t="shared" si="1"/>
        <v>5218609.49</v>
      </c>
      <c r="G71" s="37">
        <f t="shared" si="19"/>
        <v>3.4489155752944795E-3</v>
      </c>
      <c r="H71" s="114">
        <v>0</v>
      </c>
      <c r="I71" s="35">
        <v>0</v>
      </c>
      <c r="J71" s="124">
        <v>4830000</v>
      </c>
      <c r="K71" s="36">
        <v>1</v>
      </c>
      <c r="L71" s="133">
        <f t="shared" si="20"/>
        <v>4830000</v>
      </c>
      <c r="M71" s="41">
        <f>IF(ISBLANK(L71),"  ",IF(L84&gt;0,L71/L84,IF(L71&gt;0,1,0)))</f>
        <v>3.2036710700970757E-3</v>
      </c>
    </row>
    <row r="72" spans="1:13" ht="15" customHeight="1" x14ac:dyDescent="0.2">
      <c r="A72" s="7" t="s">
        <v>58</v>
      </c>
      <c r="B72" s="114">
        <v>0</v>
      </c>
      <c r="C72" s="36">
        <v>0</v>
      </c>
      <c r="D72" s="124">
        <v>54878865.129999995</v>
      </c>
      <c r="E72" s="36">
        <v>1</v>
      </c>
      <c r="F72" s="133">
        <f t="shared" si="1"/>
        <v>54878865.129999995</v>
      </c>
      <c r="G72" s="37">
        <f t="shared" si="19"/>
        <v>3.6268774865034416E-2</v>
      </c>
      <c r="H72" s="114">
        <v>0</v>
      </c>
      <c r="I72" s="35">
        <v>0</v>
      </c>
      <c r="J72" s="124">
        <v>54880000</v>
      </c>
      <c r="K72" s="36">
        <v>1</v>
      </c>
      <c r="L72" s="133">
        <f t="shared" si="20"/>
        <v>54880000</v>
      </c>
      <c r="M72" s="41">
        <f>IF(ISBLANK(L72),"  ",IF(L84&gt;0,L72/L84,IF(L72&gt;0,1,0)))</f>
        <v>3.6401132158784169E-2</v>
      </c>
    </row>
    <row r="73" spans="1:13" ht="15" customHeight="1" x14ac:dyDescent="0.2">
      <c r="A73" s="58" t="s">
        <v>59</v>
      </c>
      <c r="B73" s="114">
        <v>23220254.780000001</v>
      </c>
      <c r="C73" s="36">
        <v>0.35698992092573367</v>
      </c>
      <c r="D73" s="124">
        <v>41824312.080000006</v>
      </c>
      <c r="E73" s="36">
        <v>0.64301007907426633</v>
      </c>
      <c r="F73" s="133">
        <f t="shared" si="1"/>
        <v>65044566.860000007</v>
      </c>
      <c r="G73" s="37">
        <f t="shared" si="19"/>
        <v>4.2987163565621989E-2</v>
      </c>
      <c r="H73" s="114">
        <v>30845449</v>
      </c>
      <c r="I73" s="35">
        <v>0.40542134756992376</v>
      </c>
      <c r="J73" s="124">
        <v>45237000</v>
      </c>
      <c r="K73" s="36">
        <v>0.59457865243007624</v>
      </c>
      <c r="L73" s="133">
        <f t="shared" si="20"/>
        <v>76082449</v>
      </c>
      <c r="M73" s="41">
        <f>IF(ISBLANK(L73),"  ",IF(L84&gt;0,L73/L84,IF(L73&gt;0,1,0)))</f>
        <v>5.0464418385804594E-2</v>
      </c>
    </row>
    <row r="74" spans="1:13" ht="15" customHeight="1" x14ac:dyDescent="0.2">
      <c r="A74" s="34" t="s">
        <v>186</v>
      </c>
      <c r="B74" s="114">
        <v>0</v>
      </c>
      <c r="C74" s="36">
        <v>0</v>
      </c>
      <c r="D74" s="124">
        <v>0</v>
      </c>
      <c r="E74" s="36">
        <v>0</v>
      </c>
      <c r="F74" s="133">
        <f t="shared" ref="F74" si="21">D74+B74</f>
        <v>0</v>
      </c>
      <c r="G74" s="37">
        <f t="shared" ref="G74" si="22">IF(ISBLANK(F74),"  ",IF($F$84&gt;0,F74/$F$84,IF(F74&gt;0,1,0)))</f>
        <v>0</v>
      </c>
      <c r="H74" s="114">
        <v>0</v>
      </c>
      <c r="I74" s="35">
        <v>0</v>
      </c>
      <c r="J74" s="124">
        <v>0</v>
      </c>
      <c r="K74" s="36">
        <v>0</v>
      </c>
      <c r="L74" s="133">
        <f t="shared" ref="L74" si="23">J74+H74</f>
        <v>0</v>
      </c>
      <c r="M74" s="41">
        <f>IF(ISBLANK(L74),"  ",IF(L85&gt;0,L74/L85,IF(L74&gt;0,1,0)))</f>
        <v>0</v>
      </c>
    </row>
    <row r="75" spans="1:13" s="55" customFormat="1" ht="15" customHeight="1" x14ac:dyDescent="0.25">
      <c r="A75" s="66" t="s">
        <v>60</v>
      </c>
      <c r="B75" s="115">
        <v>547156840.73000002</v>
      </c>
      <c r="C75" s="52">
        <v>0.47609526829767407</v>
      </c>
      <c r="D75" s="128">
        <v>602102303.74000001</v>
      </c>
      <c r="E75" s="52">
        <v>0.52390473170232599</v>
      </c>
      <c r="F75" s="115">
        <f>F74+F73+F72+F71+F70+F69+F68+F67+F66+F65+F64+F63</f>
        <v>1149259144.47</v>
      </c>
      <c r="G75" s="37">
        <f>IF(ISBLANK(F75),"  ",IF($F$84&gt;0,F75/$F$84,IF(F75&gt;0,1,0)))</f>
        <v>0.75953139835573158</v>
      </c>
      <c r="H75" s="115">
        <v>582264309</v>
      </c>
      <c r="I75" s="35">
        <v>0.4972352350806114</v>
      </c>
      <c r="J75" s="128">
        <v>588739409</v>
      </c>
      <c r="K75" s="52">
        <v>0.5027647649193886</v>
      </c>
      <c r="L75" s="115">
        <f>L74+L73+L72+L71+L70+L69+L68+L67+L66+L65+L64+L63</f>
        <v>1171003718</v>
      </c>
      <c r="M75" s="53">
        <f>IF(ISBLANK(L75),"  ",IF(L84&gt;0,L75/L84,IF(L75&gt;0,1,0)))</f>
        <v>0.77671029696329497</v>
      </c>
    </row>
    <row r="76" spans="1:13" ht="15" customHeight="1" x14ac:dyDescent="0.25">
      <c r="A76" s="9" t="s">
        <v>61</v>
      </c>
      <c r="B76" s="116"/>
      <c r="C76" s="109" t="s">
        <v>4</v>
      </c>
      <c r="D76" s="124"/>
      <c r="E76" s="43" t="s">
        <v>10</v>
      </c>
      <c r="F76" s="133"/>
      <c r="G76" s="44"/>
      <c r="H76" s="116"/>
      <c r="I76" s="109" t="s">
        <v>4</v>
      </c>
      <c r="J76" s="124"/>
      <c r="K76" s="43" t="s">
        <v>4</v>
      </c>
      <c r="L76" s="133"/>
      <c r="M76" s="50" t="s">
        <v>4</v>
      </c>
    </row>
    <row r="77" spans="1:13" ht="15" customHeight="1" x14ac:dyDescent="0.2">
      <c r="A77" s="7" t="s">
        <v>62</v>
      </c>
      <c r="B77" s="142">
        <v>0</v>
      </c>
      <c r="C77" s="36">
        <v>0</v>
      </c>
      <c r="D77" s="127">
        <v>0</v>
      </c>
      <c r="E77" s="36">
        <v>0</v>
      </c>
      <c r="F77" s="132">
        <f t="shared" si="1"/>
        <v>0</v>
      </c>
      <c r="G77" s="37">
        <f>IF(ISBLANK(F77),"  ",IF($F$84&gt;0,F77/$F$84,IF(F77&gt;0,1,0)))</f>
        <v>0</v>
      </c>
      <c r="H77" s="142">
        <v>0</v>
      </c>
      <c r="I77" s="35">
        <v>0</v>
      </c>
      <c r="J77" s="127">
        <v>0</v>
      </c>
      <c r="K77" s="36">
        <v>0</v>
      </c>
      <c r="L77" s="132">
        <f>J77+H77</f>
        <v>0</v>
      </c>
      <c r="M77" s="37">
        <f>IF(ISBLANK(L77),"  ",IF(L84&gt;0,L77/L84,IF(L77&gt;0,1,0)))</f>
        <v>0</v>
      </c>
    </row>
    <row r="78" spans="1:13" ht="15" customHeight="1" x14ac:dyDescent="0.2">
      <c r="A78" s="25" t="s">
        <v>63</v>
      </c>
      <c r="B78" s="114">
        <v>0</v>
      </c>
      <c r="C78" s="36">
        <v>0</v>
      </c>
      <c r="D78" s="124">
        <v>0</v>
      </c>
      <c r="E78" s="36">
        <v>0</v>
      </c>
      <c r="F78" s="133">
        <f t="shared" si="1"/>
        <v>0</v>
      </c>
      <c r="G78" s="37">
        <f>IF(ISBLANK(F78),"  ",IF($F$84&gt;0,F78/$F$84,IF(F78&gt;0,1,0)))</f>
        <v>0</v>
      </c>
      <c r="H78" s="114">
        <v>0</v>
      </c>
      <c r="I78" s="35">
        <v>0</v>
      </c>
      <c r="J78" s="124">
        <v>0</v>
      </c>
      <c r="K78" s="36">
        <v>0</v>
      </c>
      <c r="L78" s="133">
        <f>J78+H78</f>
        <v>0</v>
      </c>
      <c r="M78" s="41">
        <f>IF(ISBLANK(L78),"  ",IF(L84&gt;0,L78/L84,IF(L78&gt;0,1,0)))</f>
        <v>0</v>
      </c>
    </row>
    <row r="79" spans="1:13" ht="15" customHeight="1" x14ac:dyDescent="0.25">
      <c r="A79" s="56" t="s">
        <v>64</v>
      </c>
      <c r="B79" s="116"/>
      <c r="C79" s="109" t="s">
        <v>4</v>
      </c>
      <c r="D79" s="124"/>
      <c r="E79" s="43" t="s">
        <v>10</v>
      </c>
      <c r="F79" s="133"/>
      <c r="G79" s="44"/>
      <c r="H79" s="116"/>
      <c r="I79" s="42" t="s">
        <v>4</v>
      </c>
      <c r="J79" s="124"/>
      <c r="K79" s="43" t="s">
        <v>4</v>
      </c>
      <c r="L79" s="133"/>
      <c r="M79" s="50" t="s">
        <v>4</v>
      </c>
    </row>
    <row r="80" spans="1:13" ht="15" customHeight="1" x14ac:dyDescent="0.2">
      <c r="A80" s="7" t="s">
        <v>65</v>
      </c>
      <c r="B80" s="142">
        <v>0</v>
      </c>
      <c r="C80" s="36">
        <v>0</v>
      </c>
      <c r="D80" s="127">
        <v>52080235</v>
      </c>
      <c r="E80" s="36">
        <v>1</v>
      </c>
      <c r="F80" s="132">
        <f t="shared" si="1"/>
        <v>52080235</v>
      </c>
      <c r="G80" s="37">
        <f>IF(ISBLANK(F80),"  ",IF($F$84&gt;0,F80/$F$84,IF(F80&gt;0,1,0)))</f>
        <v>3.4419194231852107E-2</v>
      </c>
      <c r="H80" s="142">
        <v>0</v>
      </c>
      <c r="I80" s="35">
        <v>0</v>
      </c>
      <c r="J80" s="127">
        <v>52100000</v>
      </c>
      <c r="K80" s="36">
        <v>1</v>
      </c>
      <c r="L80" s="132">
        <f>J80+H80</f>
        <v>52100000</v>
      </c>
      <c r="M80" s="37">
        <f>IF(ISBLANK(L80),"  ",IF(L84&gt;0,L80/L84,IF(L80&gt;0,1,0)))</f>
        <v>3.4557197257154795E-2</v>
      </c>
    </row>
    <row r="81" spans="1:13" ht="15" customHeight="1" x14ac:dyDescent="0.2">
      <c r="A81" s="25" t="s">
        <v>66</v>
      </c>
      <c r="B81" s="114">
        <v>0</v>
      </c>
      <c r="C81" s="36">
        <v>0</v>
      </c>
      <c r="D81" s="124">
        <v>118009705.13</v>
      </c>
      <c r="E81" s="36">
        <v>1</v>
      </c>
      <c r="F81" s="133">
        <f t="shared" si="1"/>
        <v>118009705.13</v>
      </c>
      <c r="G81" s="37">
        <f>IF(ISBLANK(F81),"  ",IF($F$84&gt;0,F81/$F$84,IF(F81&gt;0,1,0)))</f>
        <v>7.7991179611863581E-2</v>
      </c>
      <c r="H81" s="114">
        <v>0</v>
      </c>
      <c r="I81" s="35">
        <v>0</v>
      </c>
      <c r="J81" s="124">
        <v>118000000</v>
      </c>
      <c r="K81" s="36">
        <v>1</v>
      </c>
      <c r="L81" s="133">
        <f>J81+H81</f>
        <v>118000000</v>
      </c>
      <c r="M81" s="41">
        <f>IF(ISBLANK(L81),"  ",IF(L84&gt;0,L81/L84,IF(L81&gt;0,1,0)))</f>
        <v>7.8267740428872662E-2</v>
      </c>
    </row>
    <row r="82" spans="1:13" s="55" customFormat="1" ht="15" customHeight="1" x14ac:dyDescent="0.25">
      <c r="A82" s="56" t="s">
        <v>67</v>
      </c>
      <c r="B82" s="120">
        <v>0</v>
      </c>
      <c r="C82" s="52">
        <v>0</v>
      </c>
      <c r="D82" s="129">
        <v>170089940.13</v>
      </c>
      <c r="E82" s="52">
        <v>1</v>
      </c>
      <c r="F82" s="134">
        <f t="shared" si="1"/>
        <v>170089940.13</v>
      </c>
      <c r="G82" s="108">
        <f>IF(ISBLANK(F82),"  ",IF($F$84&gt;0,F82/$F$84,IF(F82&gt;0,1,0)))</f>
        <v>0.11241037384371569</v>
      </c>
      <c r="H82" s="120">
        <v>0</v>
      </c>
      <c r="I82" s="35">
        <v>0</v>
      </c>
      <c r="J82" s="129">
        <v>170100000</v>
      </c>
      <c r="K82" s="52">
        <v>1</v>
      </c>
      <c r="L82" s="134">
        <f>L81+L80+L79+L78+L77</f>
        <v>170100000</v>
      </c>
      <c r="M82" s="53">
        <f>IF(ISBLANK(L82),"  ",IF(L84&gt;0,L82/L84,IF(L82&gt;0,1,0)))</f>
        <v>0.11282493768602746</v>
      </c>
    </row>
    <row r="83" spans="1:13" s="55" customFormat="1" ht="15" customHeight="1" x14ac:dyDescent="0.25">
      <c r="A83" s="56" t="s">
        <v>68</v>
      </c>
      <c r="B83" s="120">
        <v>0</v>
      </c>
      <c r="C83" s="52">
        <v>0</v>
      </c>
      <c r="D83" s="129">
        <v>0</v>
      </c>
      <c r="E83" s="52">
        <v>0</v>
      </c>
      <c r="F83" s="141">
        <f t="shared" si="1"/>
        <v>0</v>
      </c>
      <c r="G83" s="108">
        <f>IF(ISBLANK(F83),"  ",IF($F$84&gt;0,F83/$F$84,IF(F83&gt;0,1,0)))</f>
        <v>0</v>
      </c>
      <c r="H83" s="120">
        <v>0</v>
      </c>
      <c r="I83" s="35">
        <v>0</v>
      </c>
      <c r="J83" s="129">
        <v>0</v>
      </c>
      <c r="K83" s="52">
        <v>0</v>
      </c>
      <c r="L83" s="141">
        <f>J83+H83</f>
        <v>0</v>
      </c>
      <c r="M83" s="53">
        <f>IF(ISBLANK(L83),"  ",IF(L84&gt;0,L83/L84,IF(L83&gt;0,1,0)))</f>
        <v>0</v>
      </c>
    </row>
    <row r="84" spans="1:13" s="55" customFormat="1" ht="15" customHeight="1" thickBot="1" x14ac:dyDescent="0.3">
      <c r="A84" s="67" t="s">
        <v>69</v>
      </c>
      <c r="B84" s="121">
        <v>740923799.73000002</v>
      </c>
      <c r="C84" s="69">
        <v>0.48966753268123242</v>
      </c>
      <c r="D84" s="121">
        <v>772192243.87</v>
      </c>
      <c r="E84" s="69">
        <v>0.51033246731876769</v>
      </c>
      <c r="F84" s="121">
        <f>F82+F75+F54+F47+F55+F83</f>
        <v>1513116043.5999999</v>
      </c>
      <c r="G84" s="69">
        <f>IF(ISBLANK(F84),"  ",IF($F$84&gt;0,F84/$F$84,IF(F84&gt;0,1,0)))</f>
        <v>1</v>
      </c>
      <c r="H84" s="121">
        <v>748806006</v>
      </c>
      <c r="I84" s="69">
        <v>0.49667249245075307</v>
      </c>
      <c r="J84" s="121">
        <v>758839409</v>
      </c>
      <c r="K84" s="69">
        <v>0.50332750754924693</v>
      </c>
      <c r="L84" s="121">
        <f>L82+L75+L54+L47+L55+L83</f>
        <v>1507645415</v>
      </c>
      <c r="M84" s="70">
        <f>IF(ISBLANK(L84),"  ",IF(L84&gt;0,L84/L84,IF(L84&gt;0,1,0)))</f>
        <v>1</v>
      </c>
    </row>
    <row r="85" spans="1:13" ht="15" thickTop="1" x14ac:dyDescent="0.2"/>
    <row r="86" spans="1:13" ht="16.5" customHeight="1" x14ac:dyDescent="0.2">
      <c r="A86" s="2" t="s">
        <v>4</v>
      </c>
    </row>
    <row r="87" spans="1:13" x14ac:dyDescent="0.2">
      <c r="A87" s="2" t="s">
        <v>70</v>
      </c>
    </row>
  </sheetData>
  <hyperlinks>
    <hyperlink ref="O2" location="Home!A1" tooltip="Home" display="Home" xr:uid="{00000000-0004-0000-17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O89"/>
  <sheetViews>
    <sheetView zoomScale="75" zoomScaleNormal="75" workbookViewId="0">
      <pane xSplit="1" ySplit="10" topLeftCell="B11" activePane="bottomRight" state="frozen"/>
      <selection activeCell="J36" sqref="J36"/>
      <selection pane="topRight" activeCell="J36" sqref="J36"/>
      <selection pane="bottomLeft" activeCell="J36" sqref="J36"/>
      <selection pane="bottomRight" activeCell="L86" sqref="L86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106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190</v>
      </c>
      <c r="C6" s="11"/>
      <c r="D6" s="12"/>
      <c r="E6" s="11"/>
      <c r="F6" s="12"/>
      <c r="G6" s="13"/>
      <c r="H6" s="10" t="s">
        <v>191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2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v>8370551</v>
      </c>
      <c r="C13" s="36">
        <v>1</v>
      </c>
      <c r="D13" s="122">
        <v>0</v>
      </c>
      <c r="E13" s="36">
        <v>0</v>
      </c>
      <c r="F13" s="130">
        <f>D13+B13</f>
        <v>8370551</v>
      </c>
      <c r="G13" s="37">
        <f>IF(ISBLANK(F13),"  ",IF(F84&gt;0,F13/F84,IF(F13&gt;0,1,0)))</f>
        <v>0.12863415964860966</v>
      </c>
      <c r="H13" s="112">
        <v>7891902</v>
      </c>
      <c r="I13" s="35">
        <v>1</v>
      </c>
      <c r="J13" s="122">
        <v>0</v>
      </c>
      <c r="K13" s="36">
        <v>0</v>
      </c>
      <c r="L13" s="130">
        <f t="shared" ref="L13:L34" si="0">J13+H13</f>
        <v>7891902</v>
      </c>
      <c r="M13" s="38">
        <f>IF(ISBLANK(L13),"  ",IF(L84&gt;0,L13/L84,IF(L13&gt;0,1,0)))</f>
        <v>0.1169842242768997</v>
      </c>
    </row>
    <row r="14" spans="1:15" ht="15" customHeight="1" x14ac:dyDescent="0.2">
      <c r="A14" s="7" t="s">
        <v>13</v>
      </c>
      <c r="B14" s="142">
        <v>0</v>
      </c>
      <c r="C14" s="36">
        <v>0</v>
      </c>
      <c r="D14" s="127">
        <v>0</v>
      </c>
      <c r="E14" s="36">
        <v>0</v>
      </c>
      <c r="F14" s="131">
        <f t="shared" ref="F14:F83" si="1">D14+B14</f>
        <v>0</v>
      </c>
      <c r="G14" s="37">
        <f t="shared" ref="G14:G34" si="2">IF(ISBLANK(F14),"  ",IF($F$84&gt;0,F14/$F$84,IF(F14&gt;0,1,0)))</f>
        <v>0</v>
      </c>
      <c r="H14" s="142">
        <v>0</v>
      </c>
      <c r="I14" s="35">
        <v>0</v>
      </c>
      <c r="J14" s="127">
        <v>0</v>
      </c>
      <c r="K14" s="36">
        <v>0</v>
      </c>
      <c r="L14" s="131">
        <f t="shared" si="0"/>
        <v>0</v>
      </c>
      <c r="M14" s="41">
        <f>IF(ISBLANK(L14),"  ",IF(L84&gt;0,L14/L84,IF(L14&gt;0,1,0)))</f>
        <v>0</v>
      </c>
    </row>
    <row r="15" spans="1:15" ht="15" customHeight="1" x14ac:dyDescent="0.2">
      <c r="A15" s="169" t="s">
        <v>14</v>
      </c>
      <c r="B15" s="116">
        <v>265230</v>
      </c>
      <c r="C15" s="36">
        <v>1</v>
      </c>
      <c r="D15" s="124">
        <v>0</v>
      </c>
      <c r="E15" s="36">
        <v>0</v>
      </c>
      <c r="F15" s="132">
        <f t="shared" si="1"/>
        <v>265230</v>
      </c>
      <c r="G15" s="37">
        <f t="shared" si="2"/>
        <v>4.0759130627841282E-3</v>
      </c>
      <c r="H15" s="116">
        <v>259681</v>
      </c>
      <c r="I15" s="35">
        <v>1</v>
      </c>
      <c r="J15" s="124">
        <v>0</v>
      </c>
      <c r="K15" s="36">
        <v>0</v>
      </c>
      <c r="L15" s="132">
        <f t="shared" si="0"/>
        <v>259681</v>
      </c>
      <c r="M15" s="44">
        <f>IF(ISBLANK(L15),"  ",IF(L84&gt;0,L15/L84,IF(L15&gt;0,1,0)))</f>
        <v>3.8493357297707943E-3</v>
      </c>
    </row>
    <row r="16" spans="1:15" ht="15" customHeight="1" x14ac:dyDescent="0.2">
      <c r="A16" s="170" t="s">
        <v>15</v>
      </c>
      <c r="B16" s="142">
        <v>0</v>
      </c>
      <c r="C16" s="36">
        <v>0</v>
      </c>
      <c r="D16" s="127">
        <v>0</v>
      </c>
      <c r="E16" s="36">
        <v>0</v>
      </c>
      <c r="F16" s="132">
        <f t="shared" si="1"/>
        <v>0</v>
      </c>
      <c r="G16" s="37">
        <f t="shared" si="2"/>
        <v>0</v>
      </c>
      <c r="H16" s="142">
        <v>0</v>
      </c>
      <c r="I16" s="35">
        <v>0</v>
      </c>
      <c r="J16" s="127">
        <v>0</v>
      </c>
      <c r="K16" s="36">
        <v>0</v>
      </c>
      <c r="L16" s="132">
        <f t="shared" si="0"/>
        <v>0</v>
      </c>
      <c r="M16" s="37">
        <f>IF(ISBLANK(L16),"  ",IF(L84&gt;0,L16/L84,IF(L16&gt;0,1,0)))</f>
        <v>0</v>
      </c>
    </row>
    <row r="17" spans="1:13" ht="15" customHeight="1" x14ac:dyDescent="0.2">
      <c r="A17" s="171" t="s">
        <v>16</v>
      </c>
      <c r="B17" s="114">
        <v>265230</v>
      </c>
      <c r="C17" s="36">
        <v>1</v>
      </c>
      <c r="D17" s="124">
        <v>0</v>
      </c>
      <c r="E17" s="36">
        <v>0</v>
      </c>
      <c r="F17" s="133">
        <f t="shared" si="1"/>
        <v>265230</v>
      </c>
      <c r="G17" s="37">
        <f t="shared" si="2"/>
        <v>4.0759130627841282E-3</v>
      </c>
      <c r="H17" s="114">
        <v>259681</v>
      </c>
      <c r="I17" s="35">
        <v>1</v>
      </c>
      <c r="J17" s="124">
        <v>0</v>
      </c>
      <c r="K17" s="36">
        <v>0</v>
      </c>
      <c r="L17" s="133">
        <f t="shared" si="0"/>
        <v>259681</v>
      </c>
      <c r="M17" s="41">
        <f>IF(ISBLANK(L17),"  ",IF(L84&gt;0,L17/L84,IF(L17&gt;0,1,0)))</f>
        <v>3.8493357297707943E-3</v>
      </c>
    </row>
    <row r="18" spans="1:13" ht="15" customHeight="1" x14ac:dyDescent="0.2">
      <c r="A18" s="171" t="s">
        <v>17</v>
      </c>
      <c r="B18" s="114">
        <v>0</v>
      </c>
      <c r="C18" s="36">
        <v>0</v>
      </c>
      <c r="D18" s="124">
        <v>0</v>
      </c>
      <c r="E18" s="36">
        <v>0</v>
      </c>
      <c r="F18" s="133">
        <f t="shared" si="1"/>
        <v>0</v>
      </c>
      <c r="G18" s="37">
        <f t="shared" si="2"/>
        <v>0</v>
      </c>
      <c r="H18" s="114">
        <v>0</v>
      </c>
      <c r="I18" s="35">
        <v>0</v>
      </c>
      <c r="J18" s="124">
        <v>0</v>
      </c>
      <c r="K18" s="36">
        <v>0</v>
      </c>
      <c r="L18" s="133">
        <f t="shared" si="0"/>
        <v>0</v>
      </c>
      <c r="M18" s="41">
        <f>IF(ISBLANK(L18),"  ",IF(L84&gt;0,L18/L84,IF(L18&gt;0,1,0)))</f>
        <v>0</v>
      </c>
    </row>
    <row r="19" spans="1:13" ht="15" customHeight="1" x14ac:dyDescent="0.2">
      <c r="A19" s="171" t="s">
        <v>18</v>
      </c>
      <c r="B19" s="114">
        <v>0</v>
      </c>
      <c r="C19" s="36">
        <v>0</v>
      </c>
      <c r="D19" s="124">
        <v>0</v>
      </c>
      <c r="E19" s="36">
        <v>0</v>
      </c>
      <c r="F19" s="133">
        <f t="shared" si="1"/>
        <v>0</v>
      </c>
      <c r="G19" s="37">
        <f t="shared" si="2"/>
        <v>0</v>
      </c>
      <c r="H19" s="114">
        <v>0</v>
      </c>
      <c r="I19" s="35">
        <v>0</v>
      </c>
      <c r="J19" s="124">
        <v>0</v>
      </c>
      <c r="K19" s="36">
        <v>0</v>
      </c>
      <c r="L19" s="133">
        <f t="shared" si="0"/>
        <v>0</v>
      </c>
      <c r="M19" s="41">
        <f>IF(ISBLANK(L19),"  ",IF(L84&gt;0,L19/L84,IF(L19&gt;0,1,0)))</f>
        <v>0</v>
      </c>
    </row>
    <row r="20" spans="1:13" ht="15" customHeight="1" x14ac:dyDescent="0.2">
      <c r="A20" s="171" t="s">
        <v>19</v>
      </c>
      <c r="B20" s="114">
        <v>0</v>
      </c>
      <c r="C20" s="36">
        <v>0</v>
      </c>
      <c r="D20" s="124">
        <v>0</v>
      </c>
      <c r="E20" s="36">
        <v>0</v>
      </c>
      <c r="F20" s="133">
        <f t="shared" si="1"/>
        <v>0</v>
      </c>
      <c r="G20" s="37">
        <f t="shared" si="2"/>
        <v>0</v>
      </c>
      <c r="H20" s="114">
        <v>0</v>
      </c>
      <c r="I20" s="35">
        <v>0</v>
      </c>
      <c r="J20" s="124">
        <v>0</v>
      </c>
      <c r="K20" s="36">
        <v>0</v>
      </c>
      <c r="L20" s="133">
        <f t="shared" si="0"/>
        <v>0</v>
      </c>
      <c r="M20" s="41">
        <f>IF(ISBLANK(L20),"  ",IF(L84&gt;0,L20/L84,IF(L20&gt;0,1,0)))</f>
        <v>0</v>
      </c>
    </row>
    <row r="21" spans="1:13" ht="15" customHeight="1" x14ac:dyDescent="0.2">
      <c r="A21" s="171" t="s">
        <v>20</v>
      </c>
      <c r="B21" s="114">
        <v>0</v>
      </c>
      <c r="C21" s="36">
        <v>0</v>
      </c>
      <c r="D21" s="124">
        <v>0</v>
      </c>
      <c r="E21" s="36">
        <v>0</v>
      </c>
      <c r="F21" s="133">
        <f t="shared" si="1"/>
        <v>0</v>
      </c>
      <c r="G21" s="37">
        <f t="shared" si="2"/>
        <v>0</v>
      </c>
      <c r="H21" s="114">
        <v>0</v>
      </c>
      <c r="I21" s="35">
        <v>0</v>
      </c>
      <c r="J21" s="124">
        <v>0</v>
      </c>
      <c r="K21" s="36">
        <v>0</v>
      </c>
      <c r="L21" s="133">
        <f t="shared" si="0"/>
        <v>0</v>
      </c>
      <c r="M21" s="41">
        <f>IF(ISBLANK(L21),"  ",IF(L84&gt;0,L21/L84,IF(L21&gt;0,1,0)))</f>
        <v>0</v>
      </c>
    </row>
    <row r="22" spans="1:13" ht="15" customHeight="1" x14ac:dyDescent="0.2">
      <c r="A22" s="171" t="s">
        <v>21</v>
      </c>
      <c r="B22" s="114">
        <v>0</v>
      </c>
      <c r="C22" s="36">
        <v>0</v>
      </c>
      <c r="D22" s="124">
        <v>0</v>
      </c>
      <c r="E22" s="36">
        <v>0</v>
      </c>
      <c r="F22" s="133">
        <f t="shared" si="1"/>
        <v>0</v>
      </c>
      <c r="G22" s="37">
        <f t="shared" si="2"/>
        <v>0</v>
      </c>
      <c r="H22" s="114">
        <v>0</v>
      </c>
      <c r="I22" s="35">
        <v>0</v>
      </c>
      <c r="J22" s="124">
        <v>0</v>
      </c>
      <c r="K22" s="36">
        <v>0</v>
      </c>
      <c r="L22" s="133">
        <f t="shared" si="0"/>
        <v>0</v>
      </c>
      <c r="M22" s="41">
        <f>IF(ISBLANK(L22),"  ",IF(L84&gt;0,L22/L84,IF(L22&gt;0,1,0)))</f>
        <v>0</v>
      </c>
    </row>
    <row r="23" spans="1:13" ht="15" customHeight="1" x14ac:dyDescent="0.2">
      <c r="A23" s="171" t="s">
        <v>22</v>
      </c>
      <c r="B23" s="114">
        <v>0</v>
      </c>
      <c r="C23" s="36">
        <v>0</v>
      </c>
      <c r="D23" s="124">
        <v>0</v>
      </c>
      <c r="E23" s="36">
        <v>0</v>
      </c>
      <c r="F23" s="133">
        <f t="shared" si="1"/>
        <v>0</v>
      </c>
      <c r="G23" s="37">
        <f t="shared" si="2"/>
        <v>0</v>
      </c>
      <c r="H23" s="114">
        <v>0</v>
      </c>
      <c r="I23" s="35">
        <v>0</v>
      </c>
      <c r="J23" s="124">
        <v>0</v>
      </c>
      <c r="K23" s="36">
        <v>0</v>
      </c>
      <c r="L23" s="133">
        <f t="shared" si="0"/>
        <v>0</v>
      </c>
      <c r="M23" s="41">
        <f>IF(ISBLANK(L23),"  ",IF(L84&gt;0,L23/L84,IF(L23&gt;0,1,0)))</f>
        <v>0</v>
      </c>
    </row>
    <row r="24" spans="1:13" ht="15" customHeight="1" x14ac:dyDescent="0.2">
      <c r="A24" s="171" t="s">
        <v>23</v>
      </c>
      <c r="B24" s="114">
        <v>0</v>
      </c>
      <c r="C24" s="36">
        <v>0</v>
      </c>
      <c r="D24" s="124">
        <v>0</v>
      </c>
      <c r="E24" s="36">
        <v>0</v>
      </c>
      <c r="F24" s="133">
        <f t="shared" si="1"/>
        <v>0</v>
      </c>
      <c r="G24" s="37">
        <f t="shared" si="2"/>
        <v>0</v>
      </c>
      <c r="H24" s="114">
        <v>0</v>
      </c>
      <c r="I24" s="35">
        <v>0</v>
      </c>
      <c r="J24" s="124">
        <v>0</v>
      </c>
      <c r="K24" s="36">
        <v>0</v>
      </c>
      <c r="L24" s="133">
        <f t="shared" si="0"/>
        <v>0</v>
      </c>
      <c r="M24" s="41">
        <f>IF(ISBLANK(L24),"  ",IF(L84&gt;0,L24/L84,IF(L24&gt;0,1,0)))</f>
        <v>0</v>
      </c>
    </row>
    <row r="25" spans="1:13" ht="15" customHeight="1" x14ac:dyDescent="0.2">
      <c r="A25" s="171" t="s">
        <v>24</v>
      </c>
      <c r="B25" s="114">
        <v>0</v>
      </c>
      <c r="C25" s="36">
        <v>0</v>
      </c>
      <c r="D25" s="124">
        <v>0</v>
      </c>
      <c r="E25" s="36">
        <v>0</v>
      </c>
      <c r="F25" s="133">
        <f t="shared" si="1"/>
        <v>0</v>
      </c>
      <c r="G25" s="37">
        <f t="shared" si="2"/>
        <v>0</v>
      </c>
      <c r="H25" s="114">
        <v>0</v>
      </c>
      <c r="I25" s="35">
        <v>0</v>
      </c>
      <c r="J25" s="124">
        <v>0</v>
      </c>
      <c r="K25" s="36">
        <v>0</v>
      </c>
      <c r="L25" s="133">
        <f t="shared" si="0"/>
        <v>0</v>
      </c>
      <c r="M25" s="41">
        <f>IF(ISBLANK(L25),"  ",IF(L84&gt;0,L25/L84,IF(L25&gt;0,1,0)))</f>
        <v>0</v>
      </c>
    </row>
    <row r="26" spans="1:13" ht="15" customHeight="1" x14ac:dyDescent="0.2">
      <c r="A26" s="171" t="s">
        <v>25</v>
      </c>
      <c r="B26" s="114">
        <v>0</v>
      </c>
      <c r="C26" s="36">
        <v>0</v>
      </c>
      <c r="D26" s="124">
        <v>0</v>
      </c>
      <c r="E26" s="36">
        <v>0</v>
      </c>
      <c r="F26" s="133">
        <f t="shared" si="1"/>
        <v>0</v>
      </c>
      <c r="G26" s="37">
        <f t="shared" si="2"/>
        <v>0</v>
      </c>
      <c r="H26" s="114">
        <v>0</v>
      </c>
      <c r="I26" s="35">
        <v>0</v>
      </c>
      <c r="J26" s="124">
        <v>0</v>
      </c>
      <c r="K26" s="36">
        <v>0</v>
      </c>
      <c r="L26" s="133">
        <f t="shared" si="0"/>
        <v>0</v>
      </c>
      <c r="M26" s="41">
        <f>IF(ISBLANK(L26),"  ",IF(L84&gt;0,L26/L84,IF(L26&gt;0,1,0)))</f>
        <v>0</v>
      </c>
    </row>
    <row r="27" spans="1:13" ht="15" customHeight="1" x14ac:dyDescent="0.2">
      <c r="A27" s="171" t="s">
        <v>26</v>
      </c>
      <c r="B27" s="114">
        <v>0</v>
      </c>
      <c r="C27" s="36">
        <v>0</v>
      </c>
      <c r="D27" s="124">
        <v>0</v>
      </c>
      <c r="E27" s="36">
        <v>0</v>
      </c>
      <c r="F27" s="133">
        <f t="shared" si="1"/>
        <v>0</v>
      </c>
      <c r="G27" s="37">
        <f t="shared" si="2"/>
        <v>0</v>
      </c>
      <c r="H27" s="114">
        <v>0</v>
      </c>
      <c r="I27" s="35">
        <v>0</v>
      </c>
      <c r="J27" s="124">
        <v>0</v>
      </c>
      <c r="K27" s="36">
        <v>0</v>
      </c>
      <c r="L27" s="133">
        <f t="shared" si="0"/>
        <v>0</v>
      </c>
      <c r="M27" s="41">
        <f>IF(ISBLANK(L27),"  ",IF(L84&gt;0,L27/L84,IF(L27&gt;0,1,0)))</f>
        <v>0</v>
      </c>
    </row>
    <row r="28" spans="1:13" ht="15" customHeight="1" x14ac:dyDescent="0.2">
      <c r="A28" s="172" t="s">
        <v>27</v>
      </c>
      <c r="B28" s="114">
        <v>0</v>
      </c>
      <c r="C28" s="36">
        <v>0</v>
      </c>
      <c r="D28" s="124">
        <v>0</v>
      </c>
      <c r="E28" s="36">
        <v>0</v>
      </c>
      <c r="F28" s="133">
        <f t="shared" si="1"/>
        <v>0</v>
      </c>
      <c r="G28" s="37">
        <f t="shared" si="2"/>
        <v>0</v>
      </c>
      <c r="H28" s="114">
        <v>0</v>
      </c>
      <c r="I28" s="35">
        <v>0</v>
      </c>
      <c r="J28" s="124">
        <v>0</v>
      </c>
      <c r="K28" s="36">
        <v>0</v>
      </c>
      <c r="L28" s="133">
        <f t="shared" si="0"/>
        <v>0</v>
      </c>
      <c r="M28" s="41">
        <f>IF(ISBLANK(L28),"  ",IF(L84&gt;0,L28/L84,IF(L28&gt;0,1,0)))</f>
        <v>0</v>
      </c>
    </row>
    <row r="29" spans="1:13" ht="15" customHeight="1" x14ac:dyDescent="0.2">
      <c r="A29" s="172" t="s">
        <v>28</v>
      </c>
      <c r="B29" s="114">
        <v>0</v>
      </c>
      <c r="C29" s="36">
        <v>0</v>
      </c>
      <c r="D29" s="124">
        <v>0</v>
      </c>
      <c r="E29" s="36">
        <v>0</v>
      </c>
      <c r="F29" s="133">
        <f t="shared" si="1"/>
        <v>0</v>
      </c>
      <c r="G29" s="37">
        <f t="shared" si="2"/>
        <v>0</v>
      </c>
      <c r="H29" s="114">
        <v>0</v>
      </c>
      <c r="I29" s="35">
        <v>0</v>
      </c>
      <c r="J29" s="124">
        <v>0</v>
      </c>
      <c r="K29" s="36">
        <v>0</v>
      </c>
      <c r="L29" s="133">
        <f t="shared" si="0"/>
        <v>0</v>
      </c>
      <c r="M29" s="41">
        <f>IF(ISBLANK(L29),"  ",IF(L84&gt;0,L29/L84,IF(L29&gt;0,1,0)))</f>
        <v>0</v>
      </c>
    </row>
    <row r="30" spans="1:13" ht="15" customHeight="1" x14ac:dyDescent="0.2">
      <c r="A30" s="172" t="s">
        <v>71</v>
      </c>
      <c r="B30" s="114">
        <v>0</v>
      </c>
      <c r="C30" s="36">
        <v>0</v>
      </c>
      <c r="D30" s="124">
        <v>0</v>
      </c>
      <c r="E30" s="36">
        <v>0</v>
      </c>
      <c r="F30" s="133">
        <f t="shared" si="1"/>
        <v>0</v>
      </c>
      <c r="G30" s="37">
        <f t="shared" si="2"/>
        <v>0</v>
      </c>
      <c r="H30" s="114">
        <v>0</v>
      </c>
      <c r="I30" s="35">
        <v>0</v>
      </c>
      <c r="J30" s="124">
        <v>0</v>
      </c>
      <c r="K30" s="36">
        <v>0</v>
      </c>
      <c r="L30" s="133">
        <f t="shared" si="0"/>
        <v>0</v>
      </c>
      <c r="M30" s="41">
        <f>IF(ISBLANK(L30),"  ",IF(L84&gt;0,L30/L84,IF(L30&gt;0,1,0)))</f>
        <v>0</v>
      </c>
    </row>
    <row r="31" spans="1:13" ht="15" customHeight="1" x14ac:dyDescent="0.2">
      <c r="A31" s="172" t="s">
        <v>182</v>
      </c>
      <c r="B31" s="114">
        <v>0</v>
      </c>
      <c r="C31" s="36">
        <v>0</v>
      </c>
      <c r="D31" s="124">
        <v>0</v>
      </c>
      <c r="E31" s="36">
        <v>0</v>
      </c>
      <c r="F31" s="133">
        <f t="shared" si="1"/>
        <v>0</v>
      </c>
      <c r="G31" s="37">
        <f t="shared" si="2"/>
        <v>0</v>
      </c>
      <c r="H31" s="114">
        <v>0</v>
      </c>
      <c r="I31" s="35">
        <v>0</v>
      </c>
      <c r="J31" s="124">
        <v>0</v>
      </c>
      <c r="K31" s="36">
        <v>0</v>
      </c>
      <c r="L31" s="133">
        <f t="shared" si="0"/>
        <v>0</v>
      </c>
      <c r="M31" s="41">
        <f>IF(ISBLANK(L31),"  ",IF(L84&gt;0,L31/L84,IF(L31&gt;0,1,0)))</f>
        <v>0</v>
      </c>
    </row>
    <row r="32" spans="1:13" ht="15" customHeight="1" x14ac:dyDescent="0.2">
      <c r="A32" s="173" t="s">
        <v>183</v>
      </c>
      <c r="B32" s="114">
        <v>0</v>
      </c>
      <c r="C32" s="36">
        <v>0</v>
      </c>
      <c r="D32" s="124">
        <v>0</v>
      </c>
      <c r="E32" s="36">
        <v>0</v>
      </c>
      <c r="F32" s="133">
        <f t="shared" si="1"/>
        <v>0</v>
      </c>
      <c r="G32" s="37">
        <f t="shared" si="2"/>
        <v>0</v>
      </c>
      <c r="H32" s="114">
        <v>0</v>
      </c>
      <c r="I32" s="35">
        <v>0</v>
      </c>
      <c r="J32" s="124">
        <v>0</v>
      </c>
      <c r="K32" s="36">
        <v>0</v>
      </c>
      <c r="L32" s="133">
        <f t="shared" si="0"/>
        <v>0</v>
      </c>
      <c r="M32" s="41">
        <f>IF(ISBLANK(L32),"  ",IF(L84&gt;0,L32/L84,IF(L32&gt;0,1,0)))</f>
        <v>0</v>
      </c>
    </row>
    <row r="33" spans="1:13" ht="15" customHeight="1" x14ac:dyDescent="0.2">
      <c r="A33" s="172" t="s">
        <v>175</v>
      </c>
      <c r="B33" s="114">
        <v>0</v>
      </c>
      <c r="C33" s="36">
        <v>0</v>
      </c>
      <c r="D33" s="124">
        <v>0</v>
      </c>
      <c r="E33" s="36">
        <v>0</v>
      </c>
      <c r="F33" s="133">
        <f t="shared" si="1"/>
        <v>0</v>
      </c>
      <c r="G33" s="37">
        <f t="shared" si="2"/>
        <v>0</v>
      </c>
      <c r="H33" s="114">
        <v>0</v>
      </c>
      <c r="I33" s="35">
        <v>0</v>
      </c>
      <c r="J33" s="124">
        <v>0</v>
      </c>
      <c r="K33" s="36">
        <v>0</v>
      </c>
      <c r="L33" s="133">
        <f t="shared" si="0"/>
        <v>0</v>
      </c>
      <c r="M33" s="41">
        <f>IF(ISBLANK(L33),"  ",IF(L84&gt;0,L33/L84,IF(L33&gt;0,1,0)))</f>
        <v>0</v>
      </c>
    </row>
    <row r="34" spans="1:13" ht="15" customHeight="1" x14ac:dyDescent="0.2">
      <c r="A34" s="171" t="s">
        <v>184</v>
      </c>
      <c r="B34" s="114">
        <v>0</v>
      </c>
      <c r="C34" s="36">
        <v>0</v>
      </c>
      <c r="D34" s="124">
        <v>0</v>
      </c>
      <c r="E34" s="36">
        <v>0</v>
      </c>
      <c r="F34" s="133">
        <f t="shared" si="1"/>
        <v>0</v>
      </c>
      <c r="G34" s="37">
        <f t="shared" si="2"/>
        <v>0</v>
      </c>
      <c r="H34" s="114">
        <v>0</v>
      </c>
      <c r="I34" s="35">
        <v>0</v>
      </c>
      <c r="J34" s="124">
        <v>0</v>
      </c>
      <c r="K34" s="36">
        <v>0</v>
      </c>
      <c r="L34" s="133">
        <f t="shared" si="0"/>
        <v>0</v>
      </c>
      <c r="M34" s="41">
        <f>IF(ISBLANK(L34),"  ",IF(L84&gt;0,L34/L84,IF(L34&gt;0,1,0)))</f>
        <v>0</v>
      </c>
    </row>
    <row r="35" spans="1:13" ht="15" customHeight="1" x14ac:dyDescent="0.2">
      <c r="A35" s="171" t="s">
        <v>185</v>
      </c>
      <c r="B35" s="114">
        <v>0</v>
      </c>
      <c r="C35" s="36">
        <v>0</v>
      </c>
      <c r="D35" s="124">
        <v>0</v>
      </c>
      <c r="E35" s="36">
        <v>0</v>
      </c>
      <c r="F35" s="133">
        <f t="shared" ref="F35:F41" si="3">D35+B35</f>
        <v>0</v>
      </c>
      <c r="G35" s="37">
        <f t="shared" ref="G35:G41" si="4">IF(ISBLANK(F35),"  ",IF($F$84&gt;0,F35/$F$84,IF(F35&gt;0,1,0)))</f>
        <v>0</v>
      </c>
      <c r="H35" s="114">
        <v>0</v>
      </c>
      <c r="I35" s="35">
        <v>0</v>
      </c>
      <c r="J35" s="124">
        <v>0</v>
      </c>
      <c r="K35" s="36">
        <v>0</v>
      </c>
      <c r="L35" s="133">
        <f t="shared" ref="L35" si="5">J35+H35</f>
        <v>0</v>
      </c>
      <c r="M35" s="41">
        <f>IF(ISBLANK(L35),"  ",IF(L85&gt;0,L35/L85,IF(L35&gt;0,1,0)))</f>
        <v>0</v>
      </c>
    </row>
    <row r="36" spans="1:13" ht="15" customHeight="1" x14ac:dyDescent="0.2">
      <c r="A36" s="218" t="s">
        <v>193</v>
      </c>
      <c r="B36" s="114">
        <v>0</v>
      </c>
      <c r="C36" s="36">
        <v>0</v>
      </c>
      <c r="D36" s="124">
        <v>0</v>
      </c>
      <c r="E36" s="36">
        <v>0</v>
      </c>
      <c r="F36" s="133">
        <f t="shared" ref="F36:F37" si="6">D36+B36</f>
        <v>0</v>
      </c>
      <c r="G36" s="37">
        <f t="shared" ref="G36:G37" si="7">IF(ISBLANK(F36),"  ",IF($F$84&gt;0,F36/$F$84,IF(F36&gt;0,1,0)))</f>
        <v>0</v>
      </c>
      <c r="H36" s="114">
        <v>0</v>
      </c>
      <c r="I36" s="35">
        <v>0</v>
      </c>
      <c r="J36" s="124">
        <v>0</v>
      </c>
      <c r="K36" s="36">
        <v>0</v>
      </c>
      <c r="L36" s="133">
        <f t="shared" ref="L36:L37" si="8">J36+H36</f>
        <v>0</v>
      </c>
      <c r="M36" s="41">
        <f t="shared" ref="M36:M37" si="9">IF(ISBLANK(L36),"  ",IF(L86&gt;0,L36/L86,IF(L36&gt;0,1,0)))</f>
        <v>0</v>
      </c>
    </row>
    <row r="37" spans="1:13" ht="15" customHeight="1" x14ac:dyDescent="0.2">
      <c r="A37" s="218" t="s">
        <v>194</v>
      </c>
      <c r="B37" s="114">
        <v>0</v>
      </c>
      <c r="C37" s="36">
        <v>0</v>
      </c>
      <c r="D37" s="124">
        <v>0</v>
      </c>
      <c r="E37" s="36">
        <v>0</v>
      </c>
      <c r="F37" s="133">
        <f t="shared" si="6"/>
        <v>0</v>
      </c>
      <c r="G37" s="37">
        <f t="shared" si="7"/>
        <v>0</v>
      </c>
      <c r="H37" s="114">
        <v>0</v>
      </c>
      <c r="I37" s="35">
        <v>0</v>
      </c>
      <c r="J37" s="124">
        <v>0</v>
      </c>
      <c r="K37" s="36">
        <v>0</v>
      </c>
      <c r="L37" s="133">
        <f t="shared" si="8"/>
        <v>0</v>
      </c>
      <c r="M37" s="41">
        <f t="shared" si="9"/>
        <v>0</v>
      </c>
    </row>
    <row r="38" spans="1:13" ht="15" customHeight="1" x14ac:dyDescent="0.2">
      <c r="A38" s="171" t="s">
        <v>187</v>
      </c>
      <c r="B38" s="114">
        <v>0</v>
      </c>
      <c r="C38" s="36">
        <v>0</v>
      </c>
      <c r="D38" s="124">
        <v>0</v>
      </c>
      <c r="E38" s="36">
        <v>0</v>
      </c>
      <c r="F38" s="133">
        <f t="shared" si="3"/>
        <v>0</v>
      </c>
      <c r="G38" s="37">
        <f t="shared" si="4"/>
        <v>0</v>
      </c>
      <c r="H38" s="114">
        <v>0</v>
      </c>
      <c r="I38" s="35">
        <v>0</v>
      </c>
      <c r="J38" s="124">
        <v>0</v>
      </c>
      <c r="K38" s="36">
        <v>0</v>
      </c>
      <c r="L38" s="133">
        <f t="shared" ref="L38" si="10">J38+H38</f>
        <v>0</v>
      </c>
      <c r="M38" s="41">
        <f>IF(ISBLANK(L38),"  ",IF(L86&gt;0,L38/L86,IF(L38&gt;0,1,0)))</f>
        <v>0</v>
      </c>
    </row>
    <row r="39" spans="1:13" ht="15" customHeight="1" x14ac:dyDescent="0.2">
      <c r="A39" s="171" t="s">
        <v>192</v>
      </c>
      <c r="B39" s="114">
        <v>0</v>
      </c>
      <c r="C39" s="36">
        <v>0</v>
      </c>
      <c r="D39" s="124">
        <v>0</v>
      </c>
      <c r="E39" s="36">
        <v>0</v>
      </c>
      <c r="F39" s="133">
        <f t="shared" ref="F39" si="11">D39+B39</f>
        <v>0</v>
      </c>
      <c r="G39" s="37">
        <f t="shared" ref="G39" si="12">IF(ISBLANK(F39),"  ",IF($F$84&gt;0,F39/$F$84,IF(F39&gt;0,1,0)))</f>
        <v>0</v>
      </c>
      <c r="H39" s="114">
        <v>0</v>
      </c>
      <c r="I39" s="35">
        <v>0</v>
      </c>
      <c r="J39" s="124">
        <v>0</v>
      </c>
      <c r="K39" s="36">
        <v>0</v>
      </c>
      <c r="L39" s="133">
        <f t="shared" ref="L39" si="13">J39+H39</f>
        <v>0</v>
      </c>
      <c r="M39" s="41">
        <f>IF(ISBLANK(L39),"  ",IF(L87&gt;0,L39/L87,IF(L39&gt;0,1,0)))</f>
        <v>0</v>
      </c>
    </row>
    <row r="40" spans="1:13" ht="15" customHeight="1" x14ac:dyDescent="0.2">
      <c r="A40" s="171" t="s">
        <v>188</v>
      </c>
      <c r="B40" s="114">
        <v>0</v>
      </c>
      <c r="C40" s="36">
        <v>0</v>
      </c>
      <c r="D40" s="124">
        <v>0</v>
      </c>
      <c r="E40" s="36">
        <v>0</v>
      </c>
      <c r="F40" s="133">
        <f t="shared" si="3"/>
        <v>0</v>
      </c>
      <c r="G40" s="37">
        <f t="shared" si="4"/>
        <v>0</v>
      </c>
      <c r="H40" s="114">
        <v>0</v>
      </c>
      <c r="I40" s="35">
        <v>0</v>
      </c>
      <c r="J40" s="124">
        <v>0</v>
      </c>
      <c r="K40" s="35">
        <v>0</v>
      </c>
      <c r="L40" s="133">
        <v>0</v>
      </c>
      <c r="M40" s="44">
        <v>0</v>
      </c>
    </row>
    <row r="41" spans="1:13" ht="15" customHeight="1" x14ac:dyDescent="0.2">
      <c r="A41" s="171" t="s">
        <v>189</v>
      </c>
      <c r="B41" s="114">
        <v>0</v>
      </c>
      <c r="C41" s="162">
        <v>0</v>
      </c>
      <c r="D41" s="124">
        <v>0</v>
      </c>
      <c r="E41" s="162">
        <v>0</v>
      </c>
      <c r="F41" s="133">
        <f t="shared" si="3"/>
        <v>0</v>
      </c>
      <c r="G41" s="37">
        <f t="shared" si="4"/>
        <v>0</v>
      </c>
      <c r="H41" s="114">
        <v>0</v>
      </c>
      <c r="I41" s="164">
        <v>0</v>
      </c>
      <c r="J41" s="124">
        <v>0</v>
      </c>
      <c r="K41" s="162">
        <v>0</v>
      </c>
      <c r="L41" s="133">
        <v>0</v>
      </c>
      <c r="M41" s="44">
        <v>0</v>
      </c>
    </row>
    <row r="42" spans="1:13" ht="15" customHeight="1" x14ac:dyDescent="0.25">
      <c r="A42" s="47" t="s">
        <v>29</v>
      </c>
      <c r="B42" s="143"/>
      <c r="C42" s="43"/>
      <c r="D42" s="124"/>
      <c r="E42" s="43"/>
      <c r="F42" s="133"/>
      <c r="G42" s="161"/>
      <c r="H42" s="143"/>
      <c r="I42" s="42"/>
      <c r="J42" s="124"/>
      <c r="K42" s="43"/>
      <c r="L42" s="133"/>
      <c r="M42" s="50" t="s">
        <v>4</v>
      </c>
    </row>
    <row r="43" spans="1:13" ht="15" customHeight="1" x14ac:dyDescent="0.2">
      <c r="A43" s="45" t="s">
        <v>30</v>
      </c>
      <c r="B43" s="142">
        <v>0</v>
      </c>
      <c r="C43" s="36">
        <v>0</v>
      </c>
      <c r="D43" s="127">
        <v>0</v>
      </c>
      <c r="E43" s="36">
        <v>0</v>
      </c>
      <c r="F43" s="132">
        <f t="shared" si="1"/>
        <v>0</v>
      </c>
      <c r="G43" s="37">
        <f t="shared" ref="G43:G47" si="14">IF(ISBLANK(F43),"  ",IF($F$84&gt;0,F43/$F$84,IF(F43&gt;0,1,0)))</f>
        <v>0</v>
      </c>
      <c r="H43" s="142">
        <v>0</v>
      </c>
      <c r="I43" s="35">
        <v>0</v>
      </c>
      <c r="J43" s="127">
        <v>0</v>
      </c>
      <c r="K43" s="36">
        <v>0</v>
      </c>
      <c r="L43" s="132">
        <f>J43+H43</f>
        <v>0</v>
      </c>
      <c r="M43" s="37">
        <f>IF(ISBLANK(L43),"  ",IF(L84&gt;0,L43/L84,IF(L43&gt;0,1,0)))</f>
        <v>0</v>
      </c>
    </row>
    <row r="44" spans="1:13" ht="15" customHeight="1" x14ac:dyDescent="0.25">
      <c r="A44" s="47" t="s">
        <v>31</v>
      </c>
      <c r="B44" s="143"/>
      <c r="C44" s="162" t="s">
        <v>4</v>
      </c>
      <c r="D44" s="124"/>
      <c r="E44" s="162"/>
      <c r="F44" s="133">
        <f t="shared" si="1"/>
        <v>0</v>
      </c>
      <c r="G44" s="163">
        <f t="shared" si="14"/>
        <v>0</v>
      </c>
      <c r="H44" s="143"/>
      <c r="I44" s="164" t="s">
        <v>4</v>
      </c>
      <c r="J44" s="124"/>
      <c r="K44" s="162" t="s">
        <v>4</v>
      </c>
      <c r="L44" s="133"/>
      <c r="M44" s="50" t="s">
        <v>4</v>
      </c>
    </row>
    <row r="45" spans="1:13" ht="15" customHeight="1" x14ac:dyDescent="0.2">
      <c r="A45" s="45" t="s">
        <v>30</v>
      </c>
      <c r="B45" s="142">
        <v>0</v>
      </c>
      <c r="C45" s="36">
        <v>0</v>
      </c>
      <c r="D45" s="127">
        <v>0</v>
      </c>
      <c r="E45" s="36">
        <v>0</v>
      </c>
      <c r="F45" s="132">
        <f t="shared" si="1"/>
        <v>0</v>
      </c>
      <c r="G45" s="37">
        <f t="shared" si="14"/>
        <v>0</v>
      </c>
      <c r="H45" s="142">
        <v>0</v>
      </c>
      <c r="I45" s="35">
        <v>0</v>
      </c>
      <c r="J45" s="127">
        <v>0</v>
      </c>
      <c r="K45" s="36">
        <v>0</v>
      </c>
      <c r="L45" s="132">
        <f>J45+H45</f>
        <v>0</v>
      </c>
      <c r="M45" s="37">
        <f>IF(ISBLANK(L45),"  ",IF(L84&gt;0,L45/L84,IF(L45&gt;0,1,0)))</f>
        <v>0</v>
      </c>
    </row>
    <row r="46" spans="1:13" ht="15" customHeight="1" x14ac:dyDescent="0.2">
      <c r="A46" s="46" t="s">
        <v>101</v>
      </c>
      <c r="B46" s="114"/>
      <c r="C46" s="36" t="s">
        <v>10</v>
      </c>
      <c r="D46" s="124"/>
      <c r="E46" s="36"/>
      <c r="F46" s="133">
        <f t="shared" si="1"/>
        <v>0</v>
      </c>
      <c r="G46" s="37">
        <f t="shared" si="14"/>
        <v>0</v>
      </c>
      <c r="H46" s="114"/>
      <c r="I46" s="35" t="s">
        <v>10</v>
      </c>
      <c r="J46" s="124"/>
      <c r="K46" s="36" t="s">
        <v>10</v>
      </c>
      <c r="L46" s="133">
        <f>J46+H46</f>
        <v>0</v>
      </c>
      <c r="M46" s="41">
        <f>IF(ISBLANK(L46),"  ",IF(L84&gt;0,L46/L84,IF(L46&gt;0,1,0)))</f>
        <v>0</v>
      </c>
    </row>
    <row r="47" spans="1:13" s="55" customFormat="1" ht="15" customHeight="1" x14ac:dyDescent="0.25">
      <c r="A47" s="47" t="s">
        <v>33</v>
      </c>
      <c r="B47" s="115">
        <v>8635781</v>
      </c>
      <c r="C47" s="52">
        <v>1</v>
      </c>
      <c r="D47" s="128">
        <v>0</v>
      </c>
      <c r="E47" s="52">
        <v>0</v>
      </c>
      <c r="F47" s="115">
        <f t="shared" si="1"/>
        <v>8635781</v>
      </c>
      <c r="G47" s="108">
        <f t="shared" si="14"/>
        <v>0.13271007271139379</v>
      </c>
      <c r="H47" s="115">
        <v>8151583</v>
      </c>
      <c r="I47" s="35">
        <v>1</v>
      </c>
      <c r="J47" s="128">
        <v>0</v>
      </c>
      <c r="K47" s="52">
        <v>0</v>
      </c>
      <c r="L47" s="115">
        <f>L46+L45+L43+L34+L29+L28+L26+L27+L25+L24+L23+L22+L21+L20+L19+L18+L17+L16+L14+L13+L30+L31+L32+L33</f>
        <v>8151583</v>
      </c>
      <c r="M47" s="53">
        <f>IF(ISBLANK(L47),"  ",IF(L84&gt;0,L47/L84,IF(L47&gt;0,1,0)))</f>
        <v>0.12083356000667049</v>
      </c>
    </row>
    <row r="48" spans="1:13" ht="15" customHeight="1" x14ac:dyDescent="0.25">
      <c r="A48" s="56" t="s">
        <v>34</v>
      </c>
      <c r="B48" s="116"/>
      <c r="C48" s="109" t="s">
        <v>4</v>
      </c>
      <c r="D48" s="124"/>
      <c r="E48" s="43" t="s">
        <v>4</v>
      </c>
      <c r="F48" s="133"/>
      <c r="G48" s="44"/>
      <c r="H48" s="116"/>
      <c r="I48" s="42" t="s">
        <v>4</v>
      </c>
      <c r="J48" s="124"/>
      <c r="K48" s="43" t="s">
        <v>4</v>
      </c>
      <c r="L48" s="133"/>
      <c r="M48" s="50" t="s">
        <v>4</v>
      </c>
    </row>
    <row r="49" spans="1:13" ht="15" customHeight="1" x14ac:dyDescent="0.2">
      <c r="A49" s="7" t="s">
        <v>35</v>
      </c>
      <c r="B49" s="142">
        <v>0</v>
      </c>
      <c r="C49" s="36">
        <v>0</v>
      </c>
      <c r="D49" s="127">
        <v>0</v>
      </c>
      <c r="E49" s="36">
        <v>0</v>
      </c>
      <c r="F49" s="132">
        <f t="shared" si="1"/>
        <v>0</v>
      </c>
      <c r="G49" s="37">
        <f t="shared" ref="G49:G55" si="15">IF(ISBLANK(F49),"  ",IF($F$84&gt;0,F49/$F$84,IF(F49&gt;0,1,0)))</f>
        <v>0</v>
      </c>
      <c r="H49" s="142">
        <v>0</v>
      </c>
      <c r="I49" s="35">
        <v>0</v>
      </c>
      <c r="J49" s="127">
        <v>0</v>
      </c>
      <c r="K49" s="36">
        <v>0</v>
      </c>
      <c r="L49" s="132">
        <f>J49+H49</f>
        <v>0</v>
      </c>
      <c r="M49" s="37">
        <f>IF(ISBLANK(L49),"  ",IF(J84&gt;0,L49/J84,IF(L49&gt;0,1,0)))</f>
        <v>0</v>
      </c>
    </row>
    <row r="50" spans="1:13" ht="15" customHeight="1" x14ac:dyDescent="0.2">
      <c r="A50" s="58" t="s">
        <v>36</v>
      </c>
      <c r="B50" s="114">
        <v>0</v>
      </c>
      <c r="C50" s="36">
        <v>0</v>
      </c>
      <c r="D50" s="124">
        <v>0</v>
      </c>
      <c r="E50" s="36">
        <v>0</v>
      </c>
      <c r="F50" s="133">
        <f t="shared" si="1"/>
        <v>0</v>
      </c>
      <c r="G50" s="37">
        <f t="shared" si="15"/>
        <v>0</v>
      </c>
      <c r="H50" s="114">
        <v>0</v>
      </c>
      <c r="I50" s="35">
        <v>0</v>
      </c>
      <c r="J50" s="124">
        <v>0</v>
      </c>
      <c r="K50" s="36">
        <v>0</v>
      </c>
      <c r="L50" s="133">
        <f>J50+H50</f>
        <v>0</v>
      </c>
      <c r="M50" s="41">
        <f>IF(ISBLANK(L50),"  ",IF(J84&gt;0,L50/J84,IF(L50&gt;0,1,0)))</f>
        <v>0</v>
      </c>
    </row>
    <row r="51" spans="1:13" ht="15" customHeight="1" x14ac:dyDescent="0.2">
      <c r="A51" s="7" t="s">
        <v>37</v>
      </c>
      <c r="B51" s="114">
        <v>0</v>
      </c>
      <c r="C51" s="36">
        <v>0</v>
      </c>
      <c r="D51" s="124">
        <v>0</v>
      </c>
      <c r="E51" s="36">
        <v>0</v>
      </c>
      <c r="F51" s="133">
        <f t="shared" si="1"/>
        <v>0</v>
      </c>
      <c r="G51" s="37">
        <f t="shared" si="15"/>
        <v>0</v>
      </c>
      <c r="H51" s="114">
        <v>0</v>
      </c>
      <c r="I51" s="35">
        <v>0</v>
      </c>
      <c r="J51" s="124">
        <v>0</v>
      </c>
      <c r="K51" s="36">
        <v>0</v>
      </c>
      <c r="L51" s="133">
        <f>J51+H51</f>
        <v>0</v>
      </c>
      <c r="M51" s="41">
        <f>IF(ISBLANK(L51),"  ",IF(J84&gt;0,L51/J84,IF(L51&gt;0,1,0)))</f>
        <v>0</v>
      </c>
    </row>
    <row r="52" spans="1:13" ht="15" customHeight="1" x14ac:dyDescent="0.2">
      <c r="A52" s="25" t="s">
        <v>38</v>
      </c>
      <c r="B52" s="114">
        <v>0</v>
      </c>
      <c r="C52" s="36">
        <v>0</v>
      </c>
      <c r="D52" s="124">
        <v>0</v>
      </c>
      <c r="E52" s="36">
        <v>0</v>
      </c>
      <c r="F52" s="133">
        <f t="shared" si="1"/>
        <v>0</v>
      </c>
      <c r="G52" s="37">
        <f t="shared" si="15"/>
        <v>0</v>
      </c>
      <c r="H52" s="114">
        <v>0</v>
      </c>
      <c r="I52" s="35">
        <v>0</v>
      </c>
      <c r="J52" s="124">
        <v>0</v>
      </c>
      <c r="K52" s="36">
        <v>0</v>
      </c>
      <c r="L52" s="133">
        <f>J52+H52</f>
        <v>0</v>
      </c>
      <c r="M52" s="41">
        <f>IF(ISBLANK(L52),"  ",IF(J84&gt;0,L52/J84,IF(L52&gt;0,1,0)))</f>
        <v>0</v>
      </c>
    </row>
    <row r="53" spans="1:13" ht="15" customHeight="1" x14ac:dyDescent="0.2">
      <c r="A53" s="58" t="s">
        <v>39</v>
      </c>
      <c r="B53" s="114">
        <v>0</v>
      </c>
      <c r="C53" s="36">
        <v>0</v>
      </c>
      <c r="D53" s="124">
        <v>0</v>
      </c>
      <c r="E53" s="36">
        <v>0</v>
      </c>
      <c r="F53" s="133">
        <f t="shared" si="1"/>
        <v>0</v>
      </c>
      <c r="G53" s="37">
        <f t="shared" si="15"/>
        <v>0</v>
      </c>
      <c r="H53" s="114">
        <v>0</v>
      </c>
      <c r="I53" s="35">
        <v>0</v>
      </c>
      <c r="J53" s="124">
        <v>0</v>
      </c>
      <c r="K53" s="36">
        <v>0</v>
      </c>
      <c r="L53" s="133">
        <f>J53+H53</f>
        <v>0</v>
      </c>
      <c r="M53" s="41">
        <f>IF(ISBLANK(L53),"  ",IF(L84&gt;0,L53/L84,IF(L53&gt;0,1,0)))</f>
        <v>0</v>
      </c>
    </row>
    <row r="54" spans="1:13" s="55" customFormat="1" ht="15" customHeight="1" x14ac:dyDescent="0.25">
      <c r="A54" s="56" t="s">
        <v>40</v>
      </c>
      <c r="B54" s="115">
        <v>0</v>
      </c>
      <c r="C54" s="52">
        <v>0</v>
      </c>
      <c r="D54" s="128">
        <v>0</v>
      </c>
      <c r="E54" s="52">
        <v>0</v>
      </c>
      <c r="F54" s="134">
        <f t="shared" si="1"/>
        <v>0</v>
      </c>
      <c r="G54" s="108">
        <f t="shared" si="15"/>
        <v>0</v>
      </c>
      <c r="H54" s="115">
        <v>0</v>
      </c>
      <c r="I54" s="35">
        <v>0</v>
      </c>
      <c r="J54" s="128">
        <v>0</v>
      </c>
      <c r="K54" s="52">
        <v>0</v>
      </c>
      <c r="L54" s="134">
        <f>L53+L52+L51+L50+L49</f>
        <v>0</v>
      </c>
      <c r="M54" s="53">
        <f>IF(ISBLANK(L54),"  ",IF(L84&gt;0,L54/L84,IF(L54&gt;0,1,0)))</f>
        <v>0</v>
      </c>
    </row>
    <row r="55" spans="1:13" s="55" customFormat="1" ht="15" customHeight="1" x14ac:dyDescent="0.25">
      <c r="A55" s="60" t="s">
        <v>82</v>
      </c>
      <c r="B55" s="144">
        <v>0</v>
      </c>
      <c r="C55" s="52">
        <v>0</v>
      </c>
      <c r="D55" s="129">
        <v>0</v>
      </c>
      <c r="E55" s="52">
        <v>0</v>
      </c>
      <c r="F55" s="135">
        <f t="shared" si="1"/>
        <v>0</v>
      </c>
      <c r="G55" s="108">
        <f t="shared" si="15"/>
        <v>0</v>
      </c>
      <c r="H55" s="144">
        <v>0</v>
      </c>
      <c r="I55" s="35">
        <v>0</v>
      </c>
      <c r="J55" s="129">
        <v>0</v>
      </c>
      <c r="K55" s="52">
        <v>0</v>
      </c>
      <c r="L55" s="135">
        <f>J55+H55</f>
        <v>0</v>
      </c>
      <c r="M55" s="53">
        <f>IF(ISBLANK(L55),"  ",IF(L84&gt;0,L55/L84,IF(L55&gt;0,1,0)))</f>
        <v>0</v>
      </c>
    </row>
    <row r="56" spans="1:13" ht="15" customHeight="1" x14ac:dyDescent="0.25">
      <c r="A56" s="9" t="s">
        <v>42</v>
      </c>
      <c r="B56" s="119"/>
      <c r="C56" s="109" t="s">
        <v>4</v>
      </c>
      <c r="D56" s="127"/>
      <c r="E56" s="43" t="s">
        <v>4</v>
      </c>
      <c r="F56" s="132"/>
      <c r="G56" s="44"/>
      <c r="H56" s="119"/>
      <c r="I56" s="42" t="s">
        <v>4</v>
      </c>
      <c r="J56" s="127"/>
      <c r="K56" s="43" t="s">
        <v>4</v>
      </c>
      <c r="L56" s="132"/>
      <c r="M56" s="63" t="s">
        <v>4</v>
      </c>
    </row>
    <row r="57" spans="1:13" ht="15" customHeight="1" x14ac:dyDescent="0.2">
      <c r="A57" s="7" t="s">
        <v>43</v>
      </c>
      <c r="B57" s="119">
        <v>26857390.780000001</v>
      </c>
      <c r="C57" s="36">
        <v>1</v>
      </c>
      <c r="D57" s="127">
        <v>0</v>
      </c>
      <c r="E57" s="36">
        <v>0</v>
      </c>
      <c r="F57" s="136">
        <f t="shared" si="1"/>
        <v>26857390.780000001</v>
      </c>
      <c r="G57" s="37">
        <f t="shared" ref="G57:G73" si="16">IF(ISBLANK(F57),"  ",IF($F$84&gt;0,F57/$F$84,IF(F57&gt;0,1,0)))</f>
        <v>0.41273004529087959</v>
      </c>
      <c r="H57" s="119">
        <v>29601273</v>
      </c>
      <c r="I57" s="35">
        <v>1</v>
      </c>
      <c r="J57" s="127">
        <v>0</v>
      </c>
      <c r="K57" s="36">
        <v>0</v>
      </c>
      <c r="L57" s="136">
        <f t="shared" ref="L57:L73" si="17">J57+H57</f>
        <v>29601273</v>
      </c>
      <c r="M57" s="37">
        <f>IF(ISBLANK(L57),"  ",IF(L84&gt;0,L57/L84,IF(L57&gt;0,1,0)))</f>
        <v>0.43878927532472345</v>
      </c>
    </row>
    <row r="58" spans="1:13" ht="15" customHeight="1" x14ac:dyDescent="0.2">
      <c r="A58" s="25" t="s">
        <v>44</v>
      </c>
      <c r="B58" s="116">
        <v>145492</v>
      </c>
      <c r="C58" s="36">
        <v>1</v>
      </c>
      <c r="D58" s="124">
        <v>0</v>
      </c>
      <c r="E58" s="36">
        <v>0</v>
      </c>
      <c r="F58" s="137">
        <f t="shared" si="1"/>
        <v>145492</v>
      </c>
      <c r="G58" s="37">
        <f t="shared" si="16"/>
        <v>2.2358433937736616E-3</v>
      </c>
      <c r="H58" s="116">
        <v>146000</v>
      </c>
      <c r="I58" s="35">
        <v>1</v>
      </c>
      <c r="J58" s="124">
        <v>0</v>
      </c>
      <c r="K58" s="36">
        <v>0</v>
      </c>
      <c r="L58" s="137">
        <f t="shared" si="17"/>
        <v>146000</v>
      </c>
      <c r="M58" s="41">
        <f>IF(ISBLANK(L58),"  ",IF(L84&gt;0,L58/L84,IF(L58&gt;0,1,0)))</f>
        <v>2.1642053771609628E-3</v>
      </c>
    </row>
    <row r="59" spans="1:13" ht="15" customHeight="1" x14ac:dyDescent="0.2">
      <c r="A59" s="64" t="s">
        <v>45</v>
      </c>
      <c r="B59" s="145">
        <v>1097323</v>
      </c>
      <c r="C59" s="36">
        <v>1</v>
      </c>
      <c r="D59" s="123">
        <v>0</v>
      </c>
      <c r="E59" s="36">
        <v>0</v>
      </c>
      <c r="F59" s="138">
        <f t="shared" si="1"/>
        <v>1097323</v>
      </c>
      <c r="G59" s="37">
        <f t="shared" si="16"/>
        <v>1.6863074123566215E-2</v>
      </c>
      <c r="H59" s="145">
        <v>1100000</v>
      </c>
      <c r="I59" s="35">
        <v>1</v>
      </c>
      <c r="J59" s="123">
        <v>0</v>
      </c>
      <c r="K59" s="36">
        <v>0</v>
      </c>
      <c r="L59" s="138">
        <f t="shared" si="17"/>
        <v>1100000</v>
      </c>
      <c r="M59" s="41">
        <f>IF(ISBLANK(L59),"  ",IF(L84&gt;0,L59/L84,IF(L59&gt;0,1,0)))</f>
        <v>1.6305656951212732E-2</v>
      </c>
    </row>
    <row r="60" spans="1:13" ht="15" customHeight="1" x14ac:dyDescent="0.2">
      <c r="A60" s="64" t="s">
        <v>46</v>
      </c>
      <c r="B60" s="145">
        <v>189907</v>
      </c>
      <c r="C60" s="36">
        <v>1</v>
      </c>
      <c r="D60" s="123">
        <v>0</v>
      </c>
      <c r="E60" s="36">
        <v>0</v>
      </c>
      <c r="F60" s="138">
        <f t="shared" si="1"/>
        <v>189907</v>
      </c>
      <c r="G60" s="37">
        <f t="shared" si="16"/>
        <v>2.918389405475042E-3</v>
      </c>
      <c r="H60" s="145">
        <v>200000</v>
      </c>
      <c r="I60" s="35">
        <v>1</v>
      </c>
      <c r="J60" s="123">
        <v>0</v>
      </c>
      <c r="K60" s="36">
        <v>0</v>
      </c>
      <c r="L60" s="138">
        <f t="shared" si="17"/>
        <v>200000</v>
      </c>
      <c r="M60" s="41">
        <f>IF(ISBLANK(L60),"  ",IF(L84&gt;0,L60/L84,IF(L60&gt;0,1,0)))</f>
        <v>2.9646649002204968E-3</v>
      </c>
    </row>
    <row r="61" spans="1:13" ht="15" customHeight="1" x14ac:dyDescent="0.2">
      <c r="A61" s="64" t="s">
        <v>47</v>
      </c>
      <c r="B61" s="145">
        <v>0</v>
      </c>
      <c r="C61" s="36">
        <v>0</v>
      </c>
      <c r="D61" s="123">
        <v>1569661</v>
      </c>
      <c r="E61" s="36">
        <v>1</v>
      </c>
      <c r="F61" s="138">
        <f t="shared" si="1"/>
        <v>1569661</v>
      </c>
      <c r="G61" s="37">
        <f t="shared" si="16"/>
        <v>2.4121712378097487E-2</v>
      </c>
      <c r="H61" s="145">
        <v>0</v>
      </c>
      <c r="I61" s="35">
        <v>0</v>
      </c>
      <c r="J61" s="123">
        <v>1700000</v>
      </c>
      <c r="K61" s="36">
        <v>1</v>
      </c>
      <c r="L61" s="138">
        <f t="shared" si="17"/>
        <v>1700000</v>
      </c>
      <c r="M61" s="41">
        <f>IF(ISBLANK(L61),"  ",IF(L84&gt;0,L61/L84,IF(L61&gt;0,1,0)))</f>
        <v>2.5199651651874225E-2</v>
      </c>
    </row>
    <row r="62" spans="1:13" ht="15" customHeight="1" x14ac:dyDescent="0.2">
      <c r="A62" s="25" t="s">
        <v>48</v>
      </c>
      <c r="B62" s="116">
        <v>3688790.5</v>
      </c>
      <c r="C62" s="36">
        <v>0.63591557353613426</v>
      </c>
      <c r="D62" s="124">
        <v>2111964.59</v>
      </c>
      <c r="E62" s="36">
        <v>0.36408442646386574</v>
      </c>
      <c r="F62" s="137">
        <f t="shared" si="1"/>
        <v>5800755.0899999999</v>
      </c>
      <c r="G62" s="37">
        <f t="shared" si="16"/>
        <v>8.9142907836000901E-2</v>
      </c>
      <c r="H62" s="116">
        <v>3842955</v>
      </c>
      <c r="I62" s="35">
        <v>0.67005066848929096</v>
      </c>
      <c r="J62" s="124">
        <v>1892365</v>
      </c>
      <c r="K62" s="36">
        <v>0.3299493315107091</v>
      </c>
      <c r="L62" s="137">
        <f t="shared" si="17"/>
        <v>5735320</v>
      </c>
      <c r="M62" s="41">
        <f>IF(ISBLANK(L62),"  ",IF(L84&gt;0,L62/L84,IF(L62&gt;0,1,0)))</f>
        <v>8.5016509477663108E-2</v>
      </c>
    </row>
    <row r="63" spans="1:13" s="55" customFormat="1" ht="15" customHeight="1" x14ac:dyDescent="0.25">
      <c r="A63" s="60" t="s">
        <v>49</v>
      </c>
      <c r="B63" s="146">
        <v>31978903.280000001</v>
      </c>
      <c r="C63" s="36">
        <v>0.89675908611952104</v>
      </c>
      <c r="D63" s="128">
        <v>3681625.59</v>
      </c>
      <c r="E63" s="52">
        <v>0.10324091388047883</v>
      </c>
      <c r="F63" s="137">
        <f t="shared" si="1"/>
        <v>35660528.870000005</v>
      </c>
      <c r="G63" s="37">
        <f t="shared" si="16"/>
        <v>0.54801197242779298</v>
      </c>
      <c r="H63" s="146">
        <v>34890228</v>
      </c>
      <c r="I63" s="35">
        <v>0.90664961168287184</v>
      </c>
      <c r="J63" s="128">
        <v>3592365</v>
      </c>
      <c r="K63" s="52">
        <v>9.3350388317128219E-2</v>
      </c>
      <c r="L63" s="137">
        <f t="shared" si="17"/>
        <v>38482593</v>
      </c>
      <c r="M63" s="53">
        <f>IF(ISBLANK(L63),"  ",IF(L84&gt;0,L63/L84,IF(L63&gt;0,1,0)))</f>
        <v>0.57043996368285499</v>
      </c>
    </row>
    <row r="64" spans="1:13" ht="15" customHeight="1" x14ac:dyDescent="0.2">
      <c r="A64" s="34" t="s">
        <v>50</v>
      </c>
      <c r="B64" s="147">
        <v>0</v>
      </c>
      <c r="C64" s="36">
        <v>0</v>
      </c>
      <c r="D64" s="148">
        <v>0</v>
      </c>
      <c r="E64" s="36">
        <v>0</v>
      </c>
      <c r="F64" s="140">
        <f t="shared" si="1"/>
        <v>0</v>
      </c>
      <c r="G64" s="37">
        <f t="shared" si="16"/>
        <v>0</v>
      </c>
      <c r="H64" s="147">
        <v>0</v>
      </c>
      <c r="I64" s="35">
        <v>0</v>
      </c>
      <c r="J64" s="148">
        <v>0</v>
      </c>
      <c r="K64" s="36">
        <v>0</v>
      </c>
      <c r="L64" s="140">
        <f t="shared" si="17"/>
        <v>0</v>
      </c>
      <c r="M64" s="41">
        <f>IF(ISBLANK(L64),"  ",IF(L84&gt;0,L64/L84,IF(L64&gt;0,1,0)))</f>
        <v>0</v>
      </c>
    </row>
    <row r="65" spans="1:13" ht="15" customHeight="1" x14ac:dyDescent="0.2">
      <c r="A65" s="65" t="s">
        <v>51</v>
      </c>
      <c r="B65" s="114">
        <v>0</v>
      </c>
      <c r="C65" s="36">
        <v>0</v>
      </c>
      <c r="D65" s="124">
        <v>0</v>
      </c>
      <c r="E65" s="36">
        <v>0</v>
      </c>
      <c r="F65" s="133">
        <f t="shared" si="1"/>
        <v>0</v>
      </c>
      <c r="G65" s="37">
        <f t="shared" si="16"/>
        <v>0</v>
      </c>
      <c r="H65" s="114">
        <v>0</v>
      </c>
      <c r="I65" s="35">
        <v>0</v>
      </c>
      <c r="J65" s="124">
        <v>0</v>
      </c>
      <c r="K65" s="36">
        <v>0</v>
      </c>
      <c r="L65" s="133">
        <f t="shared" si="17"/>
        <v>0</v>
      </c>
      <c r="M65" s="41">
        <f>IF(ISBLANK(L65),"  ",IF(L84&gt;0,L65/L84,IF(L65&gt;0,1,0)))</f>
        <v>0</v>
      </c>
    </row>
    <row r="66" spans="1:13" ht="15" customHeight="1" x14ac:dyDescent="0.2">
      <c r="A66" s="7" t="s">
        <v>52</v>
      </c>
      <c r="B66" s="114">
        <v>0</v>
      </c>
      <c r="C66" s="36">
        <v>0</v>
      </c>
      <c r="D66" s="124">
        <v>33461.5</v>
      </c>
      <c r="E66" s="36">
        <v>1</v>
      </c>
      <c r="F66" s="133">
        <f t="shared" si="1"/>
        <v>33461.5</v>
      </c>
      <c r="G66" s="37">
        <f t="shared" si="16"/>
        <v>5.1421847057403415E-4</v>
      </c>
      <c r="H66" s="114">
        <v>0</v>
      </c>
      <c r="I66" s="35">
        <v>0</v>
      </c>
      <c r="J66" s="124">
        <v>0</v>
      </c>
      <c r="K66" s="36">
        <v>0</v>
      </c>
      <c r="L66" s="133">
        <f t="shared" si="17"/>
        <v>0</v>
      </c>
      <c r="M66" s="41">
        <f>IF(ISBLANK(L66),"  ",IF(L84&gt;0,L66/L84,IF(L66&gt;0,1,0)))</f>
        <v>0</v>
      </c>
    </row>
    <row r="67" spans="1:13" ht="15" customHeight="1" x14ac:dyDescent="0.2">
      <c r="A67" s="58" t="s">
        <v>53</v>
      </c>
      <c r="B67" s="114">
        <v>0</v>
      </c>
      <c r="C67" s="36">
        <v>0</v>
      </c>
      <c r="D67" s="124">
        <v>1000678.29</v>
      </c>
      <c r="E67" s="36">
        <v>1</v>
      </c>
      <c r="F67" s="133">
        <f t="shared" si="1"/>
        <v>1000678.29</v>
      </c>
      <c r="G67" s="37">
        <f t="shared" si="16"/>
        <v>1.5377889808300281E-2</v>
      </c>
      <c r="H67" s="114">
        <v>0</v>
      </c>
      <c r="I67" s="35">
        <v>0</v>
      </c>
      <c r="J67" s="124">
        <v>1000000</v>
      </c>
      <c r="K67" s="36">
        <v>1</v>
      </c>
      <c r="L67" s="133">
        <f t="shared" si="17"/>
        <v>1000000</v>
      </c>
      <c r="M67" s="41">
        <f>IF(ISBLANK(L67),"  ",IF(L84&gt;0,L67/L84,IF(L67&gt;0,1,0)))</f>
        <v>1.4823324501102485E-2</v>
      </c>
    </row>
    <row r="68" spans="1:13" ht="15" customHeight="1" x14ac:dyDescent="0.2">
      <c r="A68" s="65" t="s">
        <v>54</v>
      </c>
      <c r="B68" s="114">
        <v>0</v>
      </c>
      <c r="C68" s="36">
        <v>0</v>
      </c>
      <c r="D68" s="124">
        <v>0</v>
      </c>
      <c r="E68" s="36">
        <v>0</v>
      </c>
      <c r="F68" s="133">
        <f t="shared" si="1"/>
        <v>0</v>
      </c>
      <c r="G68" s="37">
        <f t="shared" si="16"/>
        <v>0</v>
      </c>
      <c r="H68" s="114">
        <v>0</v>
      </c>
      <c r="I68" s="35">
        <v>0</v>
      </c>
      <c r="J68" s="124">
        <v>0</v>
      </c>
      <c r="K68" s="36">
        <v>0</v>
      </c>
      <c r="L68" s="133">
        <f t="shared" si="17"/>
        <v>0</v>
      </c>
      <c r="M68" s="41">
        <f>IF(ISBLANK(L68),"  ",IF(L84&gt;0,L68/L84,IF(L68&gt;0,1,0)))</f>
        <v>0</v>
      </c>
    </row>
    <row r="69" spans="1:13" ht="15" customHeight="1" x14ac:dyDescent="0.2">
      <c r="A69" s="65" t="s">
        <v>55</v>
      </c>
      <c r="B69" s="114">
        <v>0</v>
      </c>
      <c r="C69" s="36">
        <v>0</v>
      </c>
      <c r="D69" s="124">
        <v>75473.430000000168</v>
      </c>
      <c r="E69" s="36">
        <v>1</v>
      </c>
      <c r="F69" s="133">
        <f t="shared" si="1"/>
        <v>75473.430000000168</v>
      </c>
      <c r="G69" s="37">
        <f t="shared" si="16"/>
        <v>1.1598353852510053E-3</v>
      </c>
      <c r="H69" s="114">
        <v>0</v>
      </c>
      <c r="I69" s="35">
        <v>0</v>
      </c>
      <c r="J69" s="124">
        <v>0</v>
      </c>
      <c r="K69" s="36">
        <v>0</v>
      </c>
      <c r="L69" s="133">
        <f t="shared" si="17"/>
        <v>0</v>
      </c>
      <c r="M69" s="41">
        <f>IF(ISBLANK(L69),"  ",IF(L84&gt;0,L69/L84,IF(L69&gt;0,1,0)))</f>
        <v>0</v>
      </c>
    </row>
    <row r="70" spans="1:13" ht="15" customHeight="1" x14ac:dyDescent="0.2">
      <c r="A70" s="34" t="s">
        <v>56</v>
      </c>
      <c r="B70" s="114">
        <v>0</v>
      </c>
      <c r="C70" s="36">
        <v>0</v>
      </c>
      <c r="D70" s="124">
        <v>3402924.66</v>
      </c>
      <c r="E70" s="36">
        <v>1</v>
      </c>
      <c r="F70" s="133">
        <f t="shared" si="1"/>
        <v>3402924.66</v>
      </c>
      <c r="G70" s="37">
        <f t="shared" si="16"/>
        <v>5.2294329726517499E-2</v>
      </c>
      <c r="H70" s="114">
        <v>0</v>
      </c>
      <c r="I70" s="35">
        <v>0</v>
      </c>
      <c r="J70" s="124">
        <v>3786277</v>
      </c>
      <c r="K70" s="36">
        <v>1</v>
      </c>
      <c r="L70" s="133">
        <f t="shared" si="17"/>
        <v>3786277</v>
      </c>
      <c r="M70" s="41">
        <f>IF(ISBLANK(L70),"  ",IF(L84&gt;0,L70/L84,IF(L70&gt;0,1,0)))</f>
        <v>5.6125212622060813E-2</v>
      </c>
    </row>
    <row r="71" spans="1:13" ht="15" customHeight="1" x14ac:dyDescent="0.2">
      <c r="A71" s="34" t="s">
        <v>57</v>
      </c>
      <c r="B71" s="114">
        <v>0</v>
      </c>
      <c r="C71" s="36">
        <v>0</v>
      </c>
      <c r="D71" s="124">
        <v>150127.07999999999</v>
      </c>
      <c r="E71" s="36">
        <v>1</v>
      </c>
      <c r="F71" s="133">
        <f t="shared" si="1"/>
        <v>150127.07999999999</v>
      </c>
      <c r="G71" s="37">
        <f t="shared" si="16"/>
        <v>2.3070728290526627E-3</v>
      </c>
      <c r="H71" s="114">
        <v>0</v>
      </c>
      <c r="I71" s="35">
        <v>0</v>
      </c>
      <c r="J71" s="124">
        <v>100000</v>
      </c>
      <c r="K71" s="36">
        <v>1</v>
      </c>
      <c r="L71" s="133">
        <f t="shared" si="17"/>
        <v>100000</v>
      </c>
      <c r="M71" s="41">
        <f>IF(ISBLANK(L71),"  ",IF(L84&gt;0,L71/L84,IF(L71&gt;0,1,0)))</f>
        <v>1.4823324501102484E-3</v>
      </c>
    </row>
    <row r="72" spans="1:13" ht="15" customHeight="1" x14ac:dyDescent="0.2">
      <c r="A72" s="7" t="s">
        <v>58</v>
      </c>
      <c r="B72" s="114">
        <v>0</v>
      </c>
      <c r="C72" s="36">
        <v>0</v>
      </c>
      <c r="D72" s="124">
        <v>1362552.76</v>
      </c>
      <c r="E72" s="36">
        <v>1</v>
      </c>
      <c r="F72" s="133">
        <f t="shared" si="1"/>
        <v>1362552.76</v>
      </c>
      <c r="G72" s="37">
        <f t="shared" si="16"/>
        <v>2.0938983498158453E-2</v>
      </c>
      <c r="H72" s="114">
        <v>0</v>
      </c>
      <c r="I72" s="35">
        <v>0</v>
      </c>
      <c r="J72" s="124">
        <v>500000</v>
      </c>
      <c r="K72" s="36">
        <v>1</v>
      </c>
      <c r="L72" s="133">
        <f t="shared" si="17"/>
        <v>500000</v>
      </c>
      <c r="M72" s="41">
        <f>IF(ISBLANK(L72),"  ",IF(L84&gt;0,L72/L84,IF(L72&gt;0,1,0)))</f>
        <v>7.4116622505512424E-3</v>
      </c>
    </row>
    <row r="73" spans="1:13" ht="15" customHeight="1" x14ac:dyDescent="0.2">
      <c r="A73" s="58" t="s">
        <v>59</v>
      </c>
      <c r="B73" s="114">
        <v>429364.47</v>
      </c>
      <c r="C73" s="36">
        <v>0.7473696902552508</v>
      </c>
      <c r="D73" s="124">
        <v>145136.31</v>
      </c>
      <c r="E73" s="36">
        <v>0.25263030974474915</v>
      </c>
      <c r="F73" s="133">
        <f t="shared" si="1"/>
        <v>574500.78</v>
      </c>
      <c r="G73" s="37">
        <f t="shared" si="16"/>
        <v>8.8286213240646623E-3</v>
      </c>
      <c r="H73" s="114">
        <v>994797</v>
      </c>
      <c r="I73" s="35">
        <v>0.83540435523435141</v>
      </c>
      <c r="J73" s="124">
        <v>196000</v>
      </c>
      <c r="K73" s="36">
        <v>0.16459564476564856</v>
      </c>
      <c r="L73" s="133">
        <f t="shared" si="17"/>
        <v>1190797</v>
      </c>
      <c r="M73" s="41">
        <f>IF(ISBLANK(L73),"  ",IF(L84&gt;0,L73/L84,IF(L73&gt;0,1,0)))</f>
        <v>1.7651570345939335E-2</v>
      </c>
    </row>
    <row r="74" spans="1:13" ht="15" customHeight="1" x14ac:dyDescent="0.2">
      <c r="A74" s="34" t="s">
        <v>186</v>
      </c>
      <c r="B74" s="114">
        <v>0</v>
      </c>
      <c r="C74" s="36">
        <v>0</v>
      </c>
      <c r="D74" s="124">
        <v>0</v>
      </c>
      <c r="E74" s="36">
        <v>0</v>
      </c>
      <c r="F74" s="133">
        <f t="shared" ref="F74" si="18">D74+B74</f>
        <v>0</v>
      </c>
      <c r="G74" s="37">
        <f t="shared" ref="G74" si="19">IF(ISBLANK(F74),"  ",IF($F$84&gt;0,F74/$F$84,IF(F74&gt;0,1,0)))</f>
        <v>0</v>
      </c>
      <c r="H74" s="114">
        <v>0</v>
      </c>
      <c r="I74" s="35">
        <v>0</v>
      </c>
      <c r="J74" s="124">
        <v>0</v>
      </c>
      <c r="K74" s="36">
        <v>0</v>
      </c>
      <c r="L74" s="133">
        <f t="shared" ref="L74" si="20">J74+H74</f>
        <v>0</v>
      </c>
      <c r="M74" s="41">
        <f>IF(ISBLANK(L74),"  ",IF(L85&gt;0,L74/L85,IF(L74&gt;0,1,0)))</f>
        <v>0</v>
      </c>
    </row>
    <row r="75" spans="1:13" s="55" customFormat="1" ht="15" customHeight="1" x14ac:dyDescent="0.25">
      <c r="A75" s="66" t="s">
        <v>60</v>
      </c>
      <c r="B75" s="115">
        <v>32408267.75</v>
      </c>
      <c r="C75" s="52">
        <v>0.76687359319638537</v>
      </c>
      <c r="D75" s="128">
        <v>9851979.620000001</v>
      </c>
      <c r="E75" s="52">
        <v>0.23312640680361452</v>
      </c>
      <c r="F75" s="115">
        <f>F74+F73+F72+F71+F70+F69+F68+F67+F66+F65+F64+F63</f>
        <v>42260247.370000005</v>
      </c>
      <c r="G75" s="37">
        <f>IF(ISBLANK(F75),"  ",IF($F$84&gt;0,F75/$F$84,IF(F75&gt;0,1,0)))</f>
        <v>0.6494329234697116</v>
      </c>
      <c r="H75" s="115">
        <v>35885025</v>
      </c>
      <c r="I75" s="35">
        <v>0.79638904122393983</v>
      </c>
      <c r="J75" s="128">
        <v>9174642</v>
      </c>
      <c r="K75" s="52">
        <v>0.2036109587760602</v>
      </c>
      <c r="L75" s="115">
        <f>L74+L73+L72+L71+L70+L69+L68+L67+L66+L65+L64+L63</f>
        <v>45059667</v>
      </c>
      <c r="M75" s="53">
        <f>IF(ISBLANK(L75),"  ",IF(L84&gt;0,L75/L84,IF(L75&gt;0,1,0)))</f>
        <v>0.66793406585261905</v>
      </c>
    </row>
    <row r="76" spans="1:13" ht="15" customHeight="1" x14ac:dyDescent="0.25">
      <c r="A76" s="9" t="s">
        <v>61</v>
      </c>
      <c r="B76" s="116"/>
      <c r="C76" s="109" t="s">
        <v>4</v>
      </c>
      <c r="D76" s="124"/>
      <c r="E76" s="43" t="s">
        <v>10</v>
      </c>
      <c r="F76" s="133"/>
      <c r="G76" s="44"/>
      <c r="H76" s="116"/>
      <c r="I76" s="109" t="s">
        <v>4</v>
      </c>
      <c r="J76" s="124"/>
      <c r="K76" s="43" t="s">
        <v>4</v>
      </c>
      <c r="L76" s="133"/>
      <c r="M76" s="50" t="s">
        <v>4</v>
      </c>
    </row>
    <row r="77" spans="1:13" ht="15" customHeight="1" x14ac:dyDescent="0.2">
      <c r="A77" s="7" t="s">
        <v>62</v>
      </c>
      <c r="B77" s="142">
        <v>0</v>
      </c>
      <c r="C77" s="36">
        <v>0</v>
      </c>
      <c r="D77" s="127">
        <v>0</v>
      </c>
      <c r="E77" s="36">
        <v>0</v>
      </c>
      <c r="F77" s="132">
        <f t="shared" si="1"/>
        <v>0</v>
      </c>
      <c r="G77" s="37">
        <f>IF(ISBLANK(F77),"  ",IF($F$84&gt;0,F77/$F$84,IF(F77&gt;0,1,0)))</f>
        <v>0</v>
      </c>
      <c r="H77" s="142">
        <v>0</v>
      </c>
      <c r="I77" s="35">
        <v>0</v>
      </c>
      <c r="J77" s="127">
        <v>0</v>
      </c>
      <c r="K77" s="36">
        <v>0</v>
      </c>
      <c r="L77" s="132">
        <f>J77+H77</f>
        <v>0</v>
      </c>
      <c r="M77" s="37">
        <f>IF(ISBLANK(L77),"  ",IF(L84&gt;0,L77/L84,IF(L77&gt;0,1,0)))</f>
        <v>0</v>
      </c>
    </row>
    <row r="78" spans="1:13" ht="15" customHeight="1" x14ac:dyDescent="0.2">
      <c r="A78" s="25" t="s">
        <v>63</v>
      </c>
      <c r="B78" s="114">
        <v>0</v>
      </c>
      <c r="C78" s="36">
        <v>0</v>
      </c>
      <c r="D78" s="124">
        <v>0</v>
      </c>
      <c r="E78" s="36">
        <v>0</v>
      </c>
      <c r="F78" s="133">
        <f t="shared" si="1"/>
        <v>0</v>
      </c>
      <c r="G78" s="37">
        <f>IF(ISBLANK(F78),"  ",IF($F$84&gt;0,F78/$F$84,IF(F78&gt;0,1,0)))</f>
        <v>0</v>
      </c>
      <c r="H78" s="114">
        <v>0</v>
      </c>
      <c r="I78" s="35">
        <v>0</v>
      </c>
      <c r="J78" s="124">
        <v>0</v>
      </c>
      <c r="K78" s="36">
        <v>0</v>
      </c>
      <c r="L78" s="133">
        <f>J78+H78</f>
        <v>0</v>
      </c>
      <c r="M78" s="41">
        <f>IF(ISBLANK(L78),"  ",IF(L84&gt;0,L78/L84,IF(L78&gt;0,1,0)))</f>
        <v>0</v>
      </c>
    </row>
    <row r="79" spans="1:13" ht="15" customHeight="1" x14ac:dyDescent="0.25">
      <c r="A79" s="56" t="s">
        <v>64</v>
      </c>
      <c r="B79" s="116"/>
      <c r="C79" s="109" t="s">
        <v>4</v>
      </c>
      <c r="D79" s="124"/>
      <c r="E79" s="43" t="s">
        <v>10</v>
      </c>
      <c r="F79" s="133"/>
      <c r="G79" s="44"/>
      <c r="H79" s="116"/>
      <c r="I79" s="42" t="s">
        <v>4</v>
      </c>
      <c r="J79" s="124"/>
      <c r="K79" s="43" t="s">
        <v>4</v>
      </c>
      <c r="L79" s="133"/>
      <c r="M79" s="50" t="s">
        <v>4</v>
      </c>
    </row>
    <row r="80" spans="1:13" ht="15" customHeight="1" x14ac:dyDescent="0.2">
      <c r="A80" s="7" t="s">
        <v>65</v>
      </c>
      <c r="B80" s="142">
        <v>0</v>
      </c>
      <c r="C80" s="36">
        <v>0</v>
      </c>
      <c r="D80" s="127">
        <v>13091271</v>
      </c>
      <c r="E80" s="36">
        <v>1</v>
      </c>
      <c r="F80" s="132">
        <f t="shared" si="1"/>
        <v>13091271</v>
      </c>
      <c r="G80" s="37">
        <f>IF(ISBLANK(F80),"  ",IF($F$84&gt;0,F80/$F$84,IF(F80&gt;0,1,0)))</f>
        <v>0.20117966473380475</v>
      </c>
      <c r="H80" s="142">
        <v>0</v>
      </c>
      <c r="I80" s="35">
        <v>0</v>
      </c>
      <c r="J80" s="127">
        <v>13000000</v>
      </c>
      <c r="K80" s="36">
        <v>1</v>
      </c>
      <c r="L80" s="132">
        <f>J80+H80</f>
        <v>13000000</v>
      </c>
      <c r="M80" s="37">
        <f>IF(ISBLANK(L80),"  ",IF(L84&gt;0,L80/L84,IF(L80&gt;0,1,0)))</f>
        <v>0.19270321851433231</v>
      </c>
    </row>
    <row r="81" spans="1:13" ht="15" customHeight="1" x14ac:dyDescent="0.2">
      <c r="A81" s="25" t="s">
        <v>66</v>
      </c>
      <c r="B81" s="114">
        <v>0</v>
      </c>
      <c r="C81" s="36">
        <v>0</v>
      </c>
      <c r="D81" s="124">
        <v>1085236.75</v>
      </c>
      <c r="E81" s="36">
        <v>1</v>
      </c>
      <c r="F81" s="133">
        <f t="shared" si="1"/>
        <v>1085236.75</v>
      </c>
      <c r="G81" s="37">
        <f>IF(ISBLANK(F81),"  ",IF($F$84&gt;0,F81/$F$84,IF(F81&gt;0,1,0)))</f>
        <v>1.6677339085089896E-2</v>
      </c>
      <c r="H81" s="114">
        <v>0</v>
      </c>
      <c r="I81" s="35">
        <v>0</v>
      </c>
      <c r="J81" s="124">
        <v>1250000</v>
      </c>
      <c r="K81" s="36">
        <v>1</v>
      </c>
      <c r="L81" s="133">
        <f>J81+H81</f>
        <v>1250000</v>
      </c>
      <c r="M81" s="41">
        <f>IF(ISBLANK(L81),"  ",IF(L84&gt;0,L81/L84,IF(L81&gt;0,1,0)))</f>
        <v>1.8529155626378108E-2</v>
      </c>
    </row>
    <row r="82" spans="1:13" s="55" customFormat="1" ht="15" customHeight="1" x14ac:dyDescent="0.25">
      <c r="A82" s="56" t="s">
        <v>67</v>
      </c>
      <c r="B82" s="120">
        <v>0</v>
      </c>
      <c r="C82" s="52">
        <v>0</v>
      </c>
      <c r="D82" s="129">
        <v>14176507.75</v>
      </c>
      <c r="E82" s="52">
        <v>1</v>
      </c>
      <c r="F82" s="134">
        <f t="shared" si="1"/>
        <v>14176507.75</v>
      </c>
      <c r="G82" s="108">
        <f>IF(ISBLANK(F82),"  ",IF($F$84&gt;0,F82/$F$84,IF(F82&gt;0,1,0)))</f>
        <v>0.21785700381889464</v>
      </c>
      <c r="H82" s="120">
        <v>0</v>
      </c>
      <c r="I82" s="35">
        <v>0</v>
      </c>
      <c r="J82" s="129">
        <v>14250000</v>
      </c>
      <c r="K82" s="52">
        <v>1</v>
      </c>
      <c r="L82" s="134">
        <f>L81+L80+L79+L78+L77</f>
        <v>14250000</v>
      </c>
      <c r="M82" s="53">
        <f>IF(ISBLANK(L82),"  ",IF(L84&gt;0,L82/L84,IF(L82&gt;0,1,0)))</f>
        <v>0.21123237414071042</v>
      </c>
    </row>
    <row r="83" spans="1:13" s="55" customFormat="1" ht="15" customHeight="1" x14ac:dyDescent="0.25">
      <c r="A83" s="56" t="s">
        <v>68</v>
      </c>
      <c r="B83" s="120">
        <v>0</v>
      </c>
      <c r="C83" s="52">
        <v>0</v>
      </c>
      <c r="D83" s="129">
        <v>0</v>
      </c>
      <c r="E83" s="52">
        <v>0</v>
      </c>
      <c r="F83" s="141">
        <f t="shared" si="1"/>
        <v>0</v>
      </c>
      <c r="G83" s="108">
        <f>IF(ISBLANK(F83),"  ",IF($F$84&gt;0,F83/$F$84,IF(F83&gt;0,1,0)))</f>
        <v>0</v>
      </c>
      <c r="H83" s="120">
        <v>0</v>
      </c>
      <c r="I83" s="35">
        <v>0</v>
      </c>
      <c r="J83" s="129">
        <v>0</v>
      </c>
      <c r="K83" s="52">
        <v>0</v>
      </c>
      <c r="L83" s="141">
        <f>J83+H83</f>
        <v>0</v>
      </c>
      <c r="M83" s="53">
        <f>IF(ISBLANK(L83),"  ",IF(L84&gt;0,L83/L84,IF(L83&gt;0,1,0)))</f>
        <v>0</v>
      </c>
    </row>
    <row r="84" spans="1:13" s="55" customFormat="1" ht="15" customHeight="1" thickBot="1" x14ac:dyDescent="0.3">
      <c r="A84" s="67" t="s">
        <v>69</v>
      </c>
      <c r="B84" s="121">
        <v>41044048.75</v>
      </c>
      <c r="C84" s="69">
        <v>0.63074303227264472</v>
      </c>
      <c r="D84" s="121">
        <v>24028487.370000001</v>
      </c>
      <c r="E84" s="69">
        <v>0.36925696772735528</v>
      </c>
      <c r="F84" s="121">
        <f>F82+F75+F54+F47+F55+F83</f>
        <v>65072536.120000005</v>
      </c>
      <c r="G84" s="69">
        <f>IF(ISBLANK(F84),"  ",IF($F$84&gt;0,F84/$F$84,IF(F84&gt;0,1,0)))</f>
        <v>1</v>
      </c>
      <c r="H84" s="121">
        <v>44036608</v>
      </c>
      <c r="I84" s="69">
        <v>0.65276893031184569</v>
      </c>
      <c r="J84" s="121">
        <v>23424642</v>
      </c>
      <c r="K84" s="69">
        <v>0.34723106968815431</v>
      </c>
      <c r="L84" s="121">
        <f>L82+L75+L54+L47+L55+L83</f>
        <v>67461250</v>
      </c>
      <c r="M84" s="70">
        <f>IF(ISBLANK(L84),"  ",IF(L84&gt;0,L84/L84,IF(L84&gt;0,1,0)))</f>
        <v>1</v>
      </c>
    </row>
    <row r="85" spans="1:13" ht="15" thickTop="1" x14ac:dyDescent="0.2"/>
    <row r="86" spans="1:13" ht="16.5" customHeight="1" x14ac:dyDescent="0.2">
      <c r="A86" s="2" t="s">
        <v>4</v>
      </c>
    </row>
    <row r="87" spans="1:13" x14ac:dyDescent="0.2">
      <c r="A87" s="2" t="s">
        <v>70</v>
      </c>
    </row>
    <row r="89" spans="1:13" x14ac:dyDescent="0.2">
      <c r="G89" s="2" t="s">
        <v>4</v>
      </c>
    </row>
  </sheetData>
  <hyperlinks>
    <hyperlink ref="O2" location="Home!A1" tooltip="Home" display="Home" xr:uid="{00000000-0004-0000-18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O87"/>
  <sheetViews>
    <sheetView zoomScale="75" zoomScaleNormal="75" workbookViewId="0">
      <pane xSplit="1" ySplit="10" topLeftCell="B11" activePane="bottomRight" state="frozen"/>
      <selection activeCell="J36" sqref="J36"/>
      <selection pane="topRight" activeCell="J36" sqref="J36"/>
      <selection pane="bottomLeft" activeCell="J36" sqref="J36"/>
      <selection pane="bottomRight" activeCell="G3" sqref="G3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107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190</v>
      </c>
      <c r="C6" s="11"/>
      <c r="D6" s="12"/>
      <c r="E6" s="11"/>
      <c r="F6" s="12"/>
      <c r="G6" s="13"/>
      <c r="H6" s="10" t="s">
        <v>191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2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v>14310970</v>
      </c>
      <c r="C13" s="36">
        <v>1</v>
      </c>
      <c r="D13" s="122">
        <v>0</v>
      </c>
      <c r="E13" s="36">
        <v>0</v>
      </c>
      <c r="F13" s="130">
        <f>D13+B13</f>
        <v>14310970</v>
      </c>
      <c r="G13" s="37">
        <f>IF(ISBLANK(F13),"  ",IF(F84&gt;0,F13/F84,IF(F13&gt;0,1,0)))</f>
        <v>0.13861236294623275</v>
      </c>
      <c r="H13" s="112">
        <v>13166197</v>
      </c>
      <c r="I13" s="35">
        <v>1</v>
      </c>
      <c r="J13" s="122">
        <v>0</v>
      </c>
      <c r="K13" s="36">
        <v>0</v>
      </c>
      <c r="L13" s="130">
        <f t="shared" ref="L13:L34" si="0">J13+H13</f>
        <v>13166197</v>
      </c>
      <c r="M13" s="38">
        <f>IF(ISBLANK(L13),"  ",IF(L84&gt;0,L13/L84,IF(L13&gt;0,1,0)))</f>
        <v>0.11449258819849695</v>
      </c>
    </row>
    <row r="14" spans="1:15" ht="15" customHeight="1" x14ac:dyDescent="0.2">
      <c r="A14" s="7" t="s">
        <v>13</v>
      </c>
      <c r="B14" s="142">
        <v>0</v>
      </c>
      <c r="C14" s="36">
        <v>0</v>
      </c>
      <c r="D14" s="127">
        <v>0</v>
      </c>
      <c r="E14" s="36">
        <v>0</v>
      </c>
      <c r="F14" s="131">
        <f t="shared" ref="F14:F83" si="1">D14+B14</f>
        <v>0</v>
      </c>
      <c r="G14" s="41">
        <f>IF(ISBLANK(F14),"  ",IF(F84&gt;0,F14/F84,IF(F14&gt;0,1,0)))</f>
        <v>0</v>
      </c>
      <c r="H14" s="142">
        <v>0</v>
      </c>
      <c r="I14" s="35">
        <v>0</v>
      </c>
      <c r="J14" s="127">
        <v>0</v>
      </c>
      <c r="K14" s="36">
        <v>0</v>
      </c>
      <c r="L14" s="131">
        <f t="shared" si="0"/>
        <v>0</v>
      </c>
      <c r="M14" s="41">
        <f>IF(ISBLANK(L14),"  ",IF(L84&gt;0,L14/L84,IF(L14&gt;0,1,0)))</f>
        <v>0</v>
      </c>
    </row>
    <row r="15" spans="1:15" ht="15" customHeight="1" x14ac:dyDescent="0.2">
      <c r="A15" s="169" t="s">
        <v>14</v>
      </c>
      <c r="B15" s="116">
        <v>624270</v>
      </c>
      <c r="C15" s="36">
        <v>1</v>
      </c>
      <c r="D15" s="124">
        <v>0</v>
      </c>
      <c r="E15" s="36">
        <v>0</v>
      </c>
      <c r="F15" s="132">
        <f t="shared" si="1"/>
        <v>624270</v>
      </c>
      <c r="G15" s="44">
        <f>IF(ISBLANK(F15),"  ",IF(F84&gt;0,F15/F84,IF(F15&gt;0,1,0)))</f>
        <v>6.0465181477177797E-3</v>
      </c>
      <c r="H15" s="116">
        <v>611211</v>
      </c>
      <c r="I15" s="35">
        <v>1</v>
      </c>
      <c r="J15" s="124">
        <v>0</v>
      </c>
      <c r="K15" s="36">
        <v>0</v>
      </c>
      <c r="L15" s="132">
        <f t="shared" si="0"/>
        <v>611211</v>
      </c>
      <c r="M15" s="44">
        <f>IF(ISBLANK(L15),"  ",IF(L84&gt;0,L15/L84,IF(L15&gt;0,1,0)))</f>
        <v>5.3150601745812799E-3</v>
      </c>
    </row>
    <row r="16" spans="1:15" ht="15" customHeight="1" x14ac:dyDescent="0.2">
      <c r="A16" s="170" t="s">
        <v>15</v>
      </c>
      <c r="B16" s="142">
        <v>0</v>
      </c>
      <c r="C16" s="36">
        <v>0</v>
      </c>
      <c r="D16" s="127">
        <v>0</v>
      </c>
      <c r="E16" s="36">
        <v>0</v>
      </c>
      <c r="F16" s="132">
        <f t="shared" si="1"/>
        <v>0</v>
      </c>
      <c r="G16" s="37">
        <f>IF(ISBLANK(F16),"  ",IF(F84&gt;0,F16/F84,IF(F16&gt;0,1,0)))</f>
        <v>0</v>
      </c>
      <c r="H16" s="142">
        <v>0</v>
      </c>
      <c r="I16" s="35">
        <v>0</v>
      </c>
      <c r="J16" s="127">
        <v>0</v>
      </c>
      <c r="K16" s="36">
        <v>0</v>
      </c>
      <c r="L16" s="132">
        <f t="shared" si="0"/>
        <v>0</v>
      </c>
      <c r="M16" s="37">
        <f>IF(ISBLANK(L16),"  ",IF(L84&gt;0,L16/L84,IF(L16&gt;0,1,0)))</f>
        <v>0</v>
      </c>
    </row>
    <row r="17" spans="1:13" ht="15" customHeight="1" x14ac:dyDescent="0.2">
      <c r="A17" s="171" t="s">
        <v>16</v>
      </c>
      <c r="B17" s="114">
        <v>624270</v>
      </c>
      <c r="C17" s="36">
        <v>1</v>
      </c>
      <c r="D17" s="124">
        <v>0</v>
      </c>
      <c r="E17" s="36">
        <v>0</v>
      </c>
      <c r="F17" s="133">
        <f t="shared" si="1"/>
        <v>624270</v>
      </c>
      <c r="G17" s="41">
        <f>IF(ISBLANK(F17),"  ",IF(F84&gt;0,F17/F84,IF(F17&gt;0,1,0)))</f>
        <v>6.0465181477177797E-3</v>
      </c>
      <c r="H17" s="114">
        <v>611211</v>
      </c>
      <c r="I17" s="35">
        <v>1</v>
      </c>
      <c r="J17" s="124">
        <v>0</v>
      </c>
      <c r="K17" s="36">
        <v>0</v>
      </c>
      <c r="L17" s="133">
        <f t="shared" si="0"/>
        <v>611211</v>
      </c>
      <c r="M17" s="41">
        <f>IF(ISBLANK(L17),"  ",IF(L84&gt;0,L17/L84,IF(L17&gt;0,1,0)))</f>
        <v>5.3150601745812799E-3</v>
      </c>
    </row>
    <row r="18" spans="1:13" ht="15" customHeight="1" x14ac:dyDescent="0.2">
      <c r="A18" s="171" t="s">
        <v>17</v>
      </c>
      <c r="B18" s="114">
        <v>0</v>
      </c>
      <c r="C18" s="36">
        <v>0</v>
      </c>
      <c r="D18" s="124">
        <v>0</v>
      </c>
      <c r="E18" s="36">
        <v>0</v>
      </c>
      <c r="F18" s="133">
        <f t="shared" si="1"/>
        <v>0</v>
      </c>
      <c r="G18" s="41">
        <f>IF(ISBLANK(F18),"  ",IF(F84&gt;0,F18/F84,IF(F18&gt;0,1,0)))</f>
        <v>0</v>
      </c>
      <c r="H18" s="114">
        <v>0</v>
      </c>
      <c r="I18" s="35">
        <v>0</v>
      </c>
      <c r="J18" s="124">
        <v>0</v>
      </c>
      <c r="K18" s="36">
        <v>0</v>
      </c>
      <c r="L18" s="133">
        <f t="shared" si="0"/>
        <v>0</v>
      </c>
      <c r="M18" s="41">
        <f>IF(ISBLANK(L18),"  ",IF(L84&gt;0,L18/L84,IF(L18&gt;0,1,0)))</f>
        <v>0</v>
      </c>
    </row>
    <row r="19" spans="1:13" ht="15" customHeight="1" x14ac:dyDescent="0.2">
      <c r="A19" s="171" t="s">
        <v>18</v>
      </c>
      <c r="B19" s="114">
        <v>0</v>
      </c>
      <c r="C19" s="36">
        <v>0</v>
      </c>
      <c r="D19" s="124">
        <v>0</v>
      </c>
      <c r="E19" s="36">
        <v>0</v>
      </c>
      <c r="F19" s="133">
        <f t="shared" si="1"/>
        <v>0</v>
      </c>
      <c r="G19" s="41">
        <f>IF(ISBLANK(F19),"  ",IF(F84&gt;0,F19/F84,IF(F19&gt;0,1,0)))</f>
        <v>0</v>
      </c>
      <c r="H19" s="114">
        <v>0</v>
      </c>
      <c r="I19" s="35">
        <v>0</v>
      </c>
      <c r="J19" s="124">
        <v>0</v>
      </c>
      <c r="K19" s="36">
        <v>0</v>
      </c>
      <c r="L19" s="133">
        <f t="shared" si="0"/>
        <v>0</v>
      </c>
      <c r="M19" s="41">
        <f>IF(ISBLANK(L19),"  ",IF(L84&gt;0,L19/L84,IF(L19&gt;0,1,0)))</f>
        <v>0</v>
      </c>
    </row>
    <row r="20" spans="1:13" ht="15" customHeight="1" x14ac:dyDescent="0.2">
      <c r="A20" s="171" t="s">
        <v>19</v>
      </c>
      <c r="B20" s="114">
        <v>0</v>
      </c>
      <c r="C20" s="36">
        <v>0</v>
      </c>
      <c r="D20" s="124">
        <v>0</v>
      </c>
      <c r="E20" s="36">
        <v>0</v>
      </c>
      <c r="F20" s="133">
        <f t="shared" si="1"/>
        <v>0</v>
      </c>
      <c r="G20" s="41">
        <f>IF(ISBLANK(F20),"  ",IF(F84&gt;0,F20/F84,IF(F20&gt;0,1,0)))</f>
        <v>0</v>
      </c>
      <c r="H20" s="114">
        <v>0</v>
      </c>
      <c r="I20" s="35">
        <v>0</v>
      </c>
      <c r="J20" s="124">
        <v>0</v>
      </c>
      <c r="K20" s="36">
        <v>0</v>
      </c>
      <c r="L20" s="133">
        <f t="shared" si="0"/>
        <v>0</v>
      </c>
      <c r="M20" s="41">
        <f>IF(ISBLANK(L20),"  ",IF(L84&gt;0,L20/L84,IF(L20&gt;0,1,0)))</f>
        <v>0</v>
      </c>
    </row>
    <row r="21" spans="1:13" ht="15" customHeight="1" x14ac:dyDescent="0.2">
      <c r="A21" s="171" t="s">
        <v>20</v>
      </c>
      <c r="B21" s="114">
        <v>0</v>
      </c>
      <c r="C21" s="36">
        <v>0</v>
      </c>
      <c r="D21" s="124">
        <v>0</v>
      </c>
      <c r="E21" s="36">
        <v>0</v>
      </c>
      <c r="F21" s="133">
        <f t="shared" si="1"/>
        <v>0</v>
      </c>
      <c r="G21" s="41">
        <f>IF(ISBLANK(F21),"  ",IF(F84&gt;0,F21/F84,IF(F21&gt;0,1,0)))</f>
        <v>0</v>
      </c>
      <c r="H21" s="114">
        <v>0</v>
      </c>
      <c r="I21" s="35">
        <v>0</v>
      </c>
      <c r="J21" s="124">
        <v>0</v>
      </c>
      <c r="K21" s="36">
        <v>0</v>
      </c>
      <c r="L21" s="133">
        <f t="shared" si="0"/>
        <v>0</v>
      </c>
      <c r="M21" s="41">
        <f>IF(ISBLANK(L21),"  ",IF(L84&gt;0,L21/L84,IF(L21&gt;0,1,0)))</f>
        <v>0</v>
      </c>
    </row>
    <row r="22" spans="1:13" ht="15" customHeight="1" x14ac:dyDescent="0.2">
      <c r="A22" s="171" t="s">
        <v>21</v>
      </c>
      <c r="B22" s="114">
        <v>0</v>
      </c>
      <c r="C22" s="36">
        <v>0</v>
      </c>
      <c r="D22" s="124">
        <v>0</v>
      </c>
      <c r="E22" s="36">
        <v>0</v>
      </c>
      <c r="F22" s="133">
        <f t="shared" si="1"/>
        <v>0</v>
      </c>
      <c r="G22" s="41">
        <f>IF(ISBLANK(F22),"  ",IF(F84&gt;0,F22/F84,IF(F22&gt;0,1,0)))</f>
        <v>0</v>
      </c>
      <c r="H22" s="114">
        <v>0</v>
      </c>
      <c r="I22" s="35">
        <v>0</v>
      </c>
      <c r="J22" s="124">
        <v>0</v>
      </c>
      <c r="K22" s="36">
        <v>0</v>
      </c>
      <c r="L22" s="133">
        <f t="shared" si="0"/>
        <v>0</v>
      </c>
      <c r="M22" s="41">
        <f>IF(ISBLANK(L22),"  ",IF(L84&gt;0,L22/L84,IF(L22&gt;0,1,0)))</f>
        <v>0</v>
      </c>
    </row>
    <row r="23" spans="1:13" ht="15" customHeight="1" x14ac:dyDescent="0.2">
      <c r="A23" s="171" t="s">
        <v>22</v>
      </c>
      <c r="B23" s="114">
        <v>0</v>
      </c>
      <c r="C23" s="36">
        <v>0</v>
      </c>
      <c r="D23" s="124">
        <v>0</v>
      </c>
      <c r="E23" s="36">
        <v>0</v>
      </c>
      <c r="F23" s="133">
        <f t="shared" si="1"/>
        <v>0</v>
      </c>
      <c r="G23" s="41">
        <f>IF(ISBLANK(F23),"  ",IF(F84&gt;0,F23/F84,IF(F23&gt;0,1,0)))</f>
        <v>0</v>
      </c>
      <c r="H23" s="114">
        <v>0</v>
      </c>
      <c r="I23" s="35">
        <v>0</v>
      </c>
      <c r="J23" s="124">
        <v>0</v>
      </c>
      <c r="K23" s="36">
        <v>0</v>
      </c>
      <c r="L23" s="133">
        <f t="shared" si="0"/>
        <v>0</v>
      </c>
      <c r="M23" s="41">
        <f>IF(ISBLANK(L23),"  ",IF(L84&gt;0,L23/L84,IF(L23&gt;0,1,0)))</f>
        <v>0</v>
      </c>
    </row>
    <row r="24" spans="1:13" ht="15" customHeight="1" x14ac:dyDescent="0.2">
      <c r="A24" s="171" t="s">
        <v>23</v>
      </c>
      <c r="B24" s="114">
        <v>0</v>
      </c>
      <c r="C24" s="36">
        <v>0</v>
      </c>
      <c r="D24" s="124">
        <v>0</v>
      </c>
      <c r="E24" s="36">
        <v>0</v>
      </c>
      <c r="F24" s="133">
        <f t="shared" si="1"/>
        <v>0</v>
      </c>
      <c r="G24" s="41">
        <f>IF(ISBLANK(F24),"  ",IF(F84&gt;0,F24/F84,IF(F24&gt;0,1,0)))</f>
        <v>0</v>
      </c>
      <c r="H24" s="114">
        <v>0</v>
      </c>
      <c r="I24" s="35">
        <v>0</v>
      </c>
      <c r="J24" s="124">
        <v>0</v>
      </c>
      <c r="K24" s="36">
        <v>0</v>
      </c>
      <c r="L24" s="133">
        <f t="shared" si="0"/>
        <v>0</v>
      </c>
      <c r="M24" s="41">
        <f>IF(ISBLANK(L24),"  ",IF(L84&gt;0,L24/L84,IF(L24&gt;0,1,0)))</f>
        <v>0</v>
      </c>
    </row>
    <row r="25" spans="1:13" ht="15" customHeight="1" x14ac:dyDescent="0.2">
      <c r="A25" s="171" t="s">
        <v>24</v>
      </c>
      <c r="B25" s="114">
        <v>0</v>
      </c>
      <c r="C25" s="36">
        <v>0</v>
      </c>
      <c r="D25" s="124">
        <v>0</v>
      </c>
      <c r="E25" s="36">
        <v>0</v>
      </c>
      <c r="F25" s="133">
        <f t="shared" si="1"/>
        <v>0</v>
      </c>
      <c r="G25" s="41">
        <f>IF(ISBLANK(F25),"  ",IF(F84&gt;0,F25/F84,IF(F25&gt;0,1,0)))</f>
        <v>0</v>
      </c>
      <c r="H25" s="114">
        <v>0</v>
      </c>
      <c r="I25" s="35">
        <v>0</v>
      </c>
      <c r="J25" s="124">
        <v>0</v>
      </c>
      <c r="K25" s="36">
        <v>0</v>
      </c>
      <c r="L25" s="133">
        <f t="shared" si="0"/>
        <v>0</v>
      </c>
      <c r="M25" s="41">
        <f>IF(ISBLANK(L25),"  ",IF(L84&gt;0,L25/L84,IF(L25&gt;0,1,0)))</f>
        <v>0</v>
      </c>
    </row>
    <row r="26" spans="1:13" ht="15" customHeight="1" x14ac:dyDescent="0.2">
      <c r="A26" s="171" t="s">
        <v>25</v>
      </c>
      <c r="B26" s="114">
        <v>0</v>
      </c>
      <c r="C26" s="36">
        <v>0</v>
      </c>
      <c r="D26" s="124">
        <v>0</v>
      </c>
      <c r="E26" s="36">
        <v>0</v>
      </c>
      <c r="F26" s="133">
        <f t="shared" si="1"/>
        <v>0</v>
      </c>
      <c r="G26" s="41">
        <f>IF(ISBLANK(F26),"  ",IF(F84&gt;0,F26/F84,IF(F26&gt;0,1,0)))</f>
        <v>0</v>
      </c>
      <c r="H26" s="114">
        <v>0</v>
      </c>
      <c r="I26" s="35">
        <v>0</v>
      </c>
      <c r="J26" s="124">
        <v>0</v>
      </c>
      <c r="K26" s="36">
        <v>0</v>
      </c>
      <c r="L26" s="133">
        <f t="shared" si="0"/>
        <v>0</v>
      </c>
      <c r="M26" s="41">
        <f>IF(ISBLANK(L26),"  ",IF(L84&gt;0,L26/L84,IF(L26&gt;0,1,0)))</f>
        <v>0</v>
      </c>
    </row>
    <row r="27" spans="1:13" ht="15" customHeight="1" x14ac:dyDescent="0.2">
      <c r="A27" s="171" t="s">
        <v>26</v>
      </c>
      <c r="B27" s="114">
        <v>0</v>
      </c>
      <c r="C27" s="36">
        <v>0</v>
      </c>
      <c r="D27" s="124">
        <v>0</v>
      </c>
      <c r="E27" s="36">
        <v>0</v>
      </c>
      <c r="F27" s="133">
        <f t="shared" si="1"/>
        <v>0</v>
      </c>
      <c r="G27" s="41">
        <f>IF(ISBLANK(F27),"  ",IF(F84&gt;0,F27/F84,IF(F27&gt;0,1,0)))</f>
        <v>0</v>
      </c>
      <c r="H27" s="114">
        <v>0</v>
      </c>
      <c r="I27" s="35">
        <v>0</v>
      </c>
      <c r="J27" s="124">
        <v>0</v>
      </c>
      <c r="K27" s="36">
        <v>0</v>
      </c>
      <c r="L27" s="133">
        <f t="shared" si="0"/>
        <v>0</v>
      </c>
      <c r="M27" s="41">
        <f>IF(ISBLANK(L27),"  ",IF(L84&gt;0,L27/L84,IF(L27&gt;0,1,0)))</f>
        <v>0</v>
      </c>
    </row>
    <row r="28" spans="1:13" ht="15" customHeight="1" x14ac:dyDescent="0.2">
      <c r="A28" s="172" t="s">
        <v>27</v>
      </c>
      <c r="B28" s="114">
        <v>0</v>
      </c>
      <c r="C28" s="36">
        <v>0</v>
      </c>
      <c r="D28" s="124">
        <v>0</v>
      </c>
      <c r="E28" s="36">
        <v>0</v>
      </c>
      <c r="F28" s="133">
        <f t="shared" si="1"/>
        <v>0</v>
      </c>
      <c r="G28" s="41">
        <f>IF(ISBLANK(F28),"  ",IF(F84&gt;0,F28/F84,IF(F28&gt;0,1,0)))</f>
        <v>0</v>
      </c>
      <c r="H28" s="114">
        <v>0</v>
      </c>
      <c r="I28" s="35">
        <v>0</v>
      </c>
      <c r="J28" s="124">
        <v>0</v>
      </c>
      <c r="K28" s="36">
        <v>0</v>
      </c>
      <c r="L28" s="133">
        <f t="shared" si="0"/>
        <v>0</v>
      </c>
      <c r="M28" s="41">
        <f>IF(ISBLANK(L28),"  ",IF(L84&gt;0,L28/L84,IF(L28&gt;0,1,0)))</f>
        <v>0</v>
      </c>
    </row>
    <row r="29" spans="1:13" ht="15" customHeight="1" x14ac:dyDescent="0.2">
      <c r="A29" s="172" t="s">
        <v>28</v>
      </c>
      <c r="B29" s="114">
        <v>0</v>
      </c>
      <c r="C29" s="36">
        <v>0</v>
      </c>
      <c r="D29" s="124">
        <v>0</v>
      </c>
      <c r="E29" s="36">
        <v>0</v>
      </c>
      <c r="F29" s="133">
        <f t="shared" si="1"/>
        <v>0</v>
      </c>
      <c r="G29" s="41">
        <f>IF(ISBLANK(F29),"  ",IF(F84&gt;0,F29/F84,IF(F29&gt;0,1,0)))</f>
        <v>0</v>
      </c>
      <c r="H29" s="114">
        <v>0</v>
      </c>
      <c r="I29" s="35">
        <v>0</v>
      </c>
      <c r="J29" s="124">
        <v>0</v>
      </c>
      <c r="K29" s="36">
        <v>0</v>
      </c>
      <c r="L29" s="133">
        <f t="shared" si="0"/>
        <v>0</v>
      </c>
      <c r="M29" s="41">
        <f>IF(ISBLANK(L29),"  ",IF(L84&gt;0,L29/L84,IF(L29&gt;0,1,0)))</f>
        <v>0</v>
      </c>
    </row>
    <row r="30" spans="1:13" ht="15" customHeight="1" x14ac:dyDescent="0.2">
      <c r="A30" s="172" t="s">
        <v>71</v>
      </c>
      <c r="B30" s="114">
        <v>0</v>
      </c>
      <c r="C30" s="36">
        <v>0</v>
      </c>
      <c r="D30" s="124">
        <v>0</v>
      </c>
      <c r="E30" s="36">
        <v>0</v>
      </c>
      <c r="F30" s="133">
        <f t="shared" si="1"/>
        <v>0</v>
      </c>
      <c r="G30" s="41">
        <f>IF(ISBLANK(F30),"  ",IF(F84&gt;0,F30/F84,IF(F30&gt;0,1,0)))</f>
        <v>0</v>
      </c>
      <c r="H30" s="114">
        <v>0</v>
      </c>
      <c r="I30" s="35">
        <v>0</v>
      </c>
      <c r="J30" s="124">
        <v>0</v>
      </c>
      <c r="K30" s="36">
        <v>0</v>
      </c>
      <c r="L30" s="133">
        <f t="shared" si="0"/>
        <v>0</v>
      </c>
      <c r="M30" s="41">
        <f>IF(ISBLANK(L30),"  ",IF(L84&gt;0,L30/L84,IF(L30&gt;0,1,0)))</f>
        <v>0</v>
      </c>
    </row>
    <row r="31" spans="1:13" ht="15" customHeight="1" x14ac:dyDescent="0.2">
      <c r="A31" s="172" t="s">
        <v>182</v>
      </c>
      <c r="B31" s="114">
        <v>0</v>
      </c>
      <c r="C31" s="36">
        <v>0</v>
      </c>
      <c r="D31" s="124">
        <v>0</v>
      </c>
      <c r="E31" s="36">
        <v>0</v>
      </c>
      <c r="F31" s="133">
        <f t="shared" si="1"/>
        <v>0</v>
      </c>
      <c r="G31" s="41">
        <f>IF(ISBLANK(F31),"  ",IF(F84&gt;0,F31/F84,IF(F31&gt;0,1,0)))</f>
        <v>0</v>
      </c>
      <c r="H31" s="114">
        <v>0</v>
      </c>
      <c r="I31" s="35">
        <v>0</v>
      </c>
      <c r="J31" s="124">
        <v>0</v>
      </c>
      <c r="K31" s="36">
        <v>0</v>
      </c>
      <c r="L31" s="133">
        <f t="shared" si="0"/>
        <v>0</v>
      </c>
      <c r="M31" s="41">
        <f>IF(ISBLANK(L31),"  ",IF(L84&gt;0,L31/L84,IF(L31&gt;0,1,0)))</f>
        <v>0</v>
      </c>
    </row>
    <row r="32" spans="1:13" ht="15" customHeight="1" x14ac:dyDescent="0.2">
      <c r="A32" s="173" t="s">
        <v>183</v>
      </c>
      <c r="B32" s="114">
        <v>0</v>
      </c>
      <c r="C32" s="36">
        <v>0</v>
      </c>
      <c r="D32" s="124">
        <v>0</v>
      </c>
      <c r="E32" s="36">
        <v>0</v>
      </c>
      <c r="F32" s="133">
        <f t="shared" si="1"/>
        <v>0</v>
      </c>
      <c r="G32" s="41">
        <f>IF(ISBLANK(F32),"  ",IF(F84&gt;0,F32/F84,IF(F32&gt;0,1,0)))</f>
        <v>0</v>
      </c>
      <c r="H32" s="114">
        <v>0</v>
      </c>
      <c r="I32" s="35">
        <v>0</v>
      </c>
      <c r="J32" s="124">
        <v>0</v>
      </c>
      <c r="K32" s="36">
        <v>0</v>
      </c>
      <c r="L32" s="133">
        <f t="shared" si="0"/>
        <v>0</v>
      </c>
      <c r="M32" s="41">
        <f>IF(ISBLANK(L32),"  ",IF(L84&gt;0,L32/L84,IF(L32&gt;0,1,0)))</f>
        <v>0</v>
      </c>
    </row>
    <row r="33" spans="1:13" ht="15" customHeight="1" x14ac:dyDescent="0.2">
      <c r="A33" s="172" t="s">
        <v>175</v>
      </c>
      <c r="B33" s="114">
        <v>0</v>
      </c>
      <c r="C33" s="36">
        <v>0</v>
      </c>
      <c r="D33" s="124">
        <v>0</v>
      </c>
      <c r="E33" s="36">
        <v>0</v>
      </c>
      <c r="F33" s="133">
        <f t="shared" si="1"/>
        <v>0</v>
      </c>
      <c r="G33" s="41">
        <f>IF(ISBLANK(F33),"  ",IF(F84&gt;0,F33/F84,IF(F33&gt;0,1,0)))</f>
        <v>0</v>
      </c>
      <c r="H33" s="114">
        <v>0</v>
      </c>
      <c r="I33" s="35">
        <v>0</v>
      </c>
      <c r="J33" s="124">
        <v>0</v>
      </c>
      <c r="K33" s="36">
        <v>0</v>
      </c>
      <c r="L33" s="133">
        <f t="shared" si="0"/>
        <v>0</v>
      </c>
      <c r="M33" s="41">
        <f>IF(ISBLANK(L33),"  ",IF(L84&gt;0,L33/L84,IF(L33&gt;0,1,0)))</f>
        <v>0</v>
      </c>
    </row>
    <row r="34" spans="1:13" ht="15" customHeight="1" x14ac:dyDescent="0.2">
      <c r="A34" s="171" t="s">
        <v>184</v>
      </c>
      <c r="B34" s="114">
        <v>0</v>
      </c>
      <c r="C34" s="36">
        <v>0</v>
      </c>
      <c r="D34" s="124">
        <v>0</v>
      </c>
      <c r="E34" s="36">
        <v>0</v>
      </c>
      <c r="F34" s="133">
        <f t="shared" si="1"/>
        <v>0</v>
      </c>
      <c r="G34" s="41">
        <f>IF(ISBLANK(F34),"  ",IF(F84&gt;0,F34/F84,IF(F34&gt;0,1,0)))</f>
        <v>0</v>
      </c>
      <c r="H34" s="114">
        <v>0</v>
      </c>
      <c r="I34" s="35">
        <v>0</v>
      </c>
      <c r="J34" s="124">
        <v>0</v>
      </c>
      <c r="K34" s="36">
        <v>0</v>
      </c>
      <c r="L34" s="133">
        <f t="shared" si="0"/>
        <v>0</v>
      </c>
      <c r="M34" s="41">
        <f>IF(ISBLANK(L34),"  ",IF(L84&gt;0,L34/L84,IF(L34&gt;0,1,0)))</f>
        <v>0</v>
      </c>
    </row>
    <row r="35" spans="1:13" ht="15" customHeight="1" x14ac:dyDescent="0.2">
      <c r="A35" s="171" t="s">
        <v>185</v>
      </c>
      <c r="B35" s="114">
        <v>0</v>
      </c>
      <c r="C35" s="36">
        <v>0</v>
      </c>
      <c r="D35" s="124">
        <v>0</v>
      </c>
      <c r="E35" s="36">
        <v>0</v>
      </c>
      <c r="F35" s="133">
        <f t="shared" ref="F35:F41" si="2">D35+B35</f>
        <v>0</v>
      </c>
      <c r="G35" s="41">
        <f>IF(ISBLANK(F35),"  ",IF(F85&gt;0,F35/F85,IF(F35&gt;0,1,0)))</f>
        <v>0</v>
      </c>
      <c r="H35" s="114">
        <v>0</v>
      </c>
      <c r="I35" s="35">
        <v>0</v>
      </c>
      <c r="J35" s="124">
        <v>0</v>
      </c>
      <c r="K35" s="36">
        <v>0</v>
      </c>
      <c r="L35" s="133">
        <f t="shared" ref="L35" si="3">J35+H35</f>
        <v>0</v>
      </c>
      <c r="M35" s="41">
        <f>IF(ISBLANK(L35),"  ",IF(L85&gt;0,L35/L85,IF(L35&gt;0,1,0)))</f>
        <v>0</v>
      </c>
    </row>
    <row r="36" spans="1:13" ht="15" customHeight="1" x14ac:dyDescent="0.2">
      <c r="A36" s="218" t="s">
        <v>193</v>
      </c>
      <c r="B36" s="114">
        <v>0</v>
      </c>
      <c r="C36" s="36">
        <v>0</v>
      </c>
      <c r="D36" s="124">
        <v>0</v>
      </c>
      <c r="E36" s="36">
        <v>0</v>
      </c>
      <c r="F36" s="133">
        <f t="shared" ref="F36:F37" si="4">D36+B36</f>
        <v>0</v>
      </c>
      <c r="G36" s="41">
        <f t="shared" ref="G36:G37" si="5">IF(ISBLANK(F36),"  ",IF(F86&gt;0,F36/F86,IF(F36&gt;0,1,0)))</f>
        <v>0</v>
      </c>
      <c r="H36" s="114">
        <v>0</v>
      </c>
      <c r="I36" s="35">
        <v>0</v>
      </c>
      <c r="J36" s="124">
        <v>0</v>
      </c>
      <c r="K36" s="36">
        <v>0</v>
      </c>
      <c r="L36" s="133">
        <f t="shared" ref="L36:L37" si="6">J36+H36</f>
        <v>0</v>
      </c>
      <c r="M36" s="41">
        <f t="shared" ref="M36:M37" si="7">IF(ISBLANK(L36),"  ",IF(L86&gt;0,L36/L86,IF(L36&gt;0,1,0)))</f>
        <v>0</v>
      </c>
    </row>
    <row r="37" spans="1:13" ht="15" customHeight="1" x14ac:dyDescent="0.2">
      <c r="A37" s="218" t="s">
        <v>194</v>
      </c>
      <c r="B37" s="114">
        <v>0</v>
      </c>
      <c r="C37" s="36">
        <v>0</v>
      </c>
      <c r="D37" s="124">
        <v>0</v>
      </c>
      <c r="E37" s="36">
        <v>0</v>
      </c>
      <c r="F37" s="133">
        <f t="shared" si="4"/>
        <v>0</v>
      </c>
      <c r="G37" s="41">
        <f t="shared" si="5"/>
        <v>0</v>
      </c>
      <c r="H37" s="114">
        <v>0</v>
      </c>
      <c r="I37" s="35">
        <v>0</v>
      </c>
      <c r="J37" s="124">
        <v>0</v>
      </c>
      <c r="K37" s="36">
        <v>0</v>
      </c>
      <c r="L37" s="133">
        <f t="shared" si="6"/>
        <v>0</v>
      </c>
      <c r="M37" s="41">
        <f t="shared" si="7"/>
        <v>0</v>
      </c>
    </row>
    <row r="38" spans="1:13" ht="15" customHeight="1" x14ac:dyDescent="0.2">
      <c r="A38" s="171" t="s">
        <v>187</v>
      </c>
      <c r="B38" s="114">
        <v>0</v>
      </c>
      <c r="C38" s="36">
        <v>0</v>
      </c>
      <c r="D38" s="124">
        <v>0</v>
      </c>
      <c r="E38" s="36">
        <v>0</v>
      </c>
      <c r="F38" s="133">
        <f t="shared" si="2"/>
        <v>0</v>
      </c>
      <c r="G38" s="41">
        <f>IF(ISBLANK(F38),"  ",IF(F86&gt;0,F38/F86,IF(F38&gt;0,1,0)))</f>
        <v>0</v>
      </c>
      <c r="H38" s="114">
        <v>0</v>
      </c>
      <c r="I38" s="35">
        <v>0</v>
      </c>
      <c r="J38" s="124">
        <v>0</v>
      </c>
      <c r="K38" s="36">
        <v>0</v>
      </c>
      <c r="L38" s="133">
        <f t="shared" ref="L38" si="8">J38+H38</f>
        <v>0</v>
      </c>
      <c r="M38" s="41">
        <f>IF(ISBLANK(L38),"  ",IF(L86&gt;0,L38/L86,IF(L38&gt;0,1,0)))</f>
        <v>0</v>
      </c>
    </row>
    <row r="39" spans="1:13" ht="15" customHeight="1" x14ac:dyDescent="0.2">
      <c r="A39" s="171" t="s">
        <v>192</v>
      </c>
      <c r="B39" s="114">
        <v>0</v>
      </c>
      <c r="C39" s="36">
        <v>0</v>
      </c>
      <c r="D39" s="124">
        <v>0</v>
      </c>
      <c r="E39" s="36">
        <v>0</v>
      </c>
      <c r="F39" s="133">
        <f t="shared" ref="F39" si="9">D39+B39</f>
        <v>0</v>
      </c>
      <c r="G39" s="41">
        <f>IF(ISBLANK(F39),"  ",IF(F87&gt;0,F39/F87,IF(F39&gt;0,1,0)))</f>
        <v>0</v>
      </c>
      <c r="H39" s="114">
        <v>0</v>
      </c>
      <c r="I39" s="35">
        <v>0</v>
      </c>
      <c r="J39" s="124">
        <v>0</v>
      </c>
      <c r="K39" s="36">
        <v>0</v>
      </c>
      <c r="L39" s="133">
        <f t="shared" ref="L39" si="10">J39+H39</f>
        <v>0</v>
      </c>
      <c r="M39" s="41">
        <f>IF(ISBLANK(L39),"  ",IF(L87&gt;0,L39/L87,IF(L39&gt;0,1,0)))</f>
        <v>0</v>
      </c>
    </row>
    <row r="40" spans="1:13" ht="15" customHeight="1" x14ac:dyDescent="0.2">
      <c r="A40" s="171" t="s">
        <v>188</v>
      </c>
      <c r="B40" s="114">
        <v>0</v>
      </c>
      <c r="C40" s="36">
        <v>0</v>
      </c>
      <c r="D40" s="124">
        <v>0</v>
      </c>
      <c r="E40" s="36">
        <v>0</v>
      </c>
      <c r="F40" s="133">
        <f t="shared" si="2"/>
        <v>0</v>
      </c>
      <c r="G40" s="41">
        <f t="shared" ref="G40:G41" si="11">IF(ISBLANK(F40),"  ",IF(F87&gt;0,F40/F87,IF(F40&gt;0,1,0)))</f>
        <v>0</v>
      </c>
      <c r="H40" s="114">
        <v>0</v>
      </c>
      <c r="I40" s="35">
        <v>0</v>
      </c>
      <c r="J40" s="124">
        <v>0</v>
      </c>
      <c r="K40" s="35">
        <v>0</v>
      </c>
      <c r="L40" s="133">
        <v>0</v>
      </c>
      <c r="M40" s="44">
        <v>0</v>
      </c>
    </row>
    <row r="41" spans="1:13" ht="15" customHeight="1" x14ac:dyDescent="0.2">
      <c r="A41" s="171" t="s">
        <v>189</v>
      </c>
      <c r="B41" s="114">
        <v>0</v>
      </c>
      <c r="C41" s="36">
        <v>0</v>
      </c>
      <c r="D41" s="124">
        <v>0</v>
      </c>
      <c r="E41" s="36">
        <v>0</v>
      </c>
      <c r="F41" s="133">
        <f t="shared" si="2"/>
        <v>0</v>
      </c>
      <c r="G41" s="41">
        <f t="shared" si="11"/>
        <v>0</v>
      </c>
      <c r="H41" s="114">
        <v>0</v>
      </c>
      <c r="I41" s="35">
        <v>0</v>
      </c>
      <c r="J41" s="124">
        <v>0</v>
      </c>
      <c r="K41" s="36">
        <v>0</v>
      </c>
      <c r="L41" s="133">
        <v>1</v>
      </c>
      <c r="M41" s="44">
        <v>1</v>
      </c>
    </row>
    <row r="42" spans="1:13" ht="15" customHeight="1" x14ac:dyDescent="0.25">
      <c r="A42" s="47" t="s">
        <v>29</v>
      </c>
      <c r="B42" s="143"/>
      <c r="C42" s="162"/>
      <c r="D42" s="124"/>
      <c r="E42" s="162"/>
      <c r="F42" s="133"/>
      <c r="G42" s="50"/>
      <c r="H42" s="143" t="s">
        <v>4</v>
      </c>
      <c r="I42" s="164" t="s">
        <v>4</v>
      </c>
      <c r="J42" s="124"/>
      <c r="K42" s="162" t="s">
        <v>4</v>
      </c>
      <c r="L42" s="133"/>
      <c r="M42" s="50" t="s">
        <v>4</v>
      </c>
    </row>
    <row r="43" spans="1:13" ht="15" customHeight="1" x14ac:dyDescent="0.2">
      <c r="A43" s="45" t="s">
        <v>30</v>
      </c>
      <c r="B43" s="142">
        <v>0</v>
      </c>
      <c r="C43" s="36">
        <v>0</v>
      </c>
      <c r="D43" s="127">
        <v>0</v>
      </c>
      <c r="E43" s="36">
        <v>0</v>
      </c>
      <c r="F43" s="132">
        <f t="shared" si="1"/>
        <v>0</v>
      </c>
      <c r="G43" s="37">
        <f>IF(ISBLANK(F43),"  ",IF(F84&gt;0,F43/F84,IF(F43&gt;0,1,0)))</f>
        <v>0</v>
      </c>
      <c r="H43" s="142">
        <v>0</v>
      </c>
      <c r="I43" s="35">
        <v>0</v>
      </c>
      <c r="J43" s="127">
        <v>0</v>
      </c>
      <c r="K43" s="36">
        <v>0</v>
      </c>
      <c r="L43" s="132">
        <f>J43+H43</f>
        <v>0</v>
      </c>
      <c r="M43" s="37">
        <f>IF(ISBLANK(L43),"  ",IF(L84&gt;0,L43/L84,IF(L43&gt;0,1,0)))</f>
        <v>0</v>
      </c>
    </row>
    <row r="44" spans="1:13" ht="15" customHeight="1" x14ac:dyDescent="0.25">
      <c r="A44" s="47" t="s">
        <v>31</v>
      </c>
      <c r="B44" s="143"/>
      <c r="C44" s="162" t="s">
        <v>4</v>
      </c>
      <c r="D44" s="124"/>
      <c r="E44" s="162"/>
      <c r="F44" s="133">
        <f t="shared" si="1"/>
        <v>0</v>
      </c>
      <c r="G44" s="50" t="s">
        <v>4</v>
      </c>
      <c r="H44" s="143"/>
      <c r="I44" s="164" t="s">
        <v>4</v>
      </c>
      <c r="J44" s="124"/>
      <c r="K44" s="162" t="s">
        <v>4</v>
      </c>
      <c r="L44" s="133"/>
      <c r="M44" s="50" t="s">
        <v>4</v>
      </c>
    </row>
    <row r="45" spans="1:13" ht="15" customHeight="1" x14ac:dyDescent="0.2">
      <c r="A45" s="45" t="s">
        <v>30</v>
      </c>
      <c r="B45" s="142">
        <v>0</v>
      </c>
      <c r="C45" s="36">
        <v>0</v>
      </c>
      <c r="D45" s="127">
        <v>0</v>
      </c>
      <c r="E45" s="36">
        <v>0</v>
      </c>
      <c r="F45" s="132">
        <f t="shared" si="1"/>
        <v>0</v>
      </c>
      <c r="G45" s="37">
        <f>IF(ISBLANK(F45),"  ",IF(F84&gt;0,F45/F84,IF(F45&gt;0,1,0)))</f>
        <v>0</v>
      </c>
      <c r="H45" s="142">
        <v>0</v>
      </c>
      <c r="I45" s="35">
        <v>0</v>
      </c>
      <c r="J45" s="127">
        <v>0</v>
      </c>
      <c r="K45" s="36">
        <v>0</v>
      </c>
      <c r="L45" s="132">
        <f>J45+H45</f>
        <v>0</v>
      </c>
      <c r="M45" s="37">
        <f>IF(ISBLANK(L45),"  ",IF(L84&gt;0,L45/L84,IF(L45&gt;0,1,0)))</f>
        <v>0</v>
      </c>
    </row>
    <row r="46" spans="1:13" ht="15" customHeight="1" x14ac:dyDescent="0.2">
      <c r="A46" s="46" t="s">
        <v>101</v>
      </c>
      <c r="B46" s="114"/>
      <c r="C46" s="36" t="s">
        <v>10</v>
      </c>
      <c r="D46" s="124"/>
      <c r="E46" s="36"/>
      <c r="F46" s="133">
        <f t="shared" si="1"/>
        <v>0</v>
      </c>
      <c r="G46" s="41">
        <f>IF(ISBLANK(F46),"  ",IF(F84&gt;0,F46/F84,IF(F46&gt;0,1,0)))</f>
        <v>0</v>
      </c>
      <c r="H46" s="114"/>
      <c r="I46" s="35" t="s">
        <v>10</v>
      </c>
      <c r="J46" s="124"/>
      <c r="K46" s="36" t="s">
        <v>10</v>
      </c>
      <c r="L46" s="133">
        <f>J46+H46</f>
        <v>0</v>
      </c>
      <c r="M46" s="41">
        <f>IF(ISBLANK(L46),"  ",IF(L84&gt;0,L46/L84,IF(L46&gt;0,1,0)))</f>
        <v>0</v>
      </c>
    </row>
    <row r="47" spans="1:13" s="55" customFormat="1" ht="15" customHeight="1" x14ac:dyDescent="0.25">
      <c r="A47" s="47" t="s">
        <v>33</v>
      </c>
      <c r="B47" s="115">
        <v>14935240</v>
      </c>
      <c r="C47" s="52">
        <v>1</v>
      </c>
      <c r="D47" s="128">
        <v>0</v>
      </c>
      <c r="E47" s="52">
        <v>0</v>
      </c>
      <c r="F47" s="115">
        <f t="shared" si="1"/>
        <v>14935240</v>
      </c>
      <c r="G47" s="53">
        <f>IF(ISBLANK(F47),"  ",IF(F84&gt;0,F47/F84,IF(F47&gt;0,1,0)))</f>
        <v>0.14465888109395053</v>
      </c>
      <c r="H47" s="115">
        <v>13777408</v>
      </c>
      <c r="I47" s="35">
        <v>1</v>
      </c>
      <c r="J47" s="128">
        <v>0</v>
      </c>
      <c r="K47" s="52">
        <v>0</v>
      </c>
      <c r="L47" s="115">
        <f>L46+L45+L43+L34+L29+L28+L26+L27+L25+L24+L23+L22+L21+L20+L19+L18+L17+L16+L14+L13+L30+L31+L32+L33</f>
        <v>13777408</v>
      </c>
      <c r="M47" s="53">
        <f>IF(ISBLANK(L47),"  ",IF(L84&gt;0,L47/L84,IF(L47&gt;0,1,0)))</f>
        <v>0.11980764837307822</v>
      </c>
    </row>
    <row r="48" spans="1:13" ht="15" customHeight="1" x14ac:dyDescent="0.25">
      <c r="A48" s="56" t="s">
        <v>34</v>
      </c>
      <c r="B48" s="116"/>
      <c r="C48" s="109" t="s">
        <v>4</v>
      </c>
      <c r="D48" s="124"/>
      <c r="E48" s="43" t="s">
        <v>4</v>
      </c>
      <c r="F48" s="133">
        <f t="shared" si="1"/>
        <v>0</v>
      </c>
      <c r="G48" s="50" t="s">
        <v>4</v>
      </c>
      <c r="H48" s="116"/>
      <c r="I48" s="42" t="s">
        <v>4</v>
      </c>
      <c r="J48" s="124"/>
      <c r="K48" s="43" t="s">
        <v>4</v>
      </c>
      <c r="L48" s="133"/>
      <c r="M48" s="50" t="s">
        <v>4</v>
      </c>
    </row>
    <row r="49" spans="1:13" ht="15" customHeight="1" x14ac:dyDescent="0.2">
      <c r="A49" s="7" t="s">
        <v>35</v>
      </c>
      <c r="B49" s="142">
        <v>0</v>
      </c>
      <c r="C49" s="36">
        <v>0</v>
      </c>
      <c r="D49" s="127">
        <v>0</v>
      </c>
      <c r="E49" s="36">
        <v>0</v>
      </c>
      <c r="F49" s="132">
        <f t="shared" si="1"/>
        <v>0</v>
      </c>
      <c r="G49" s="37">
        <f>IF(ISBLANK(F49),"  ",IF(D84&gt;0,F49/D84,IF(F49&gt;0,1,0)))</f>
        <v>0</v>
      </c>
      <c r="H49" s="142">
        <v>0</v>
      </c>
      <c r="I49" s="35">
        <v>0</v>
      </c>
      <c r="J49" s="127">
        <v>0</v>
      </c>
      <c r="K49" s="36">
        <v>0</v>
      </c>
      <c r="L49" s="132">
        <f>J49+H49</f>
        <v>0</v>
      </c>
      <c r="M49" s="37">
        <f>IF(ISBLANK(L49),"  ",IF(J84&gt;0,L49/J84,IF(L49&gt;0,1,0)))</f>
        <v>0</v>
      </c>
    </row>
    <row r="50" spans="1:13" ht="15" customHeight="1" x14ac:dyDescent="0.2">
      <c r="A50" s="58" t="s">
        <v>36</v>
      </c>
      <c r="B50" s="114">
        <v>0</v>
      </c>
      <c r="C50" s="36">
        <v>0</v>
      </c>
      <c r="D50" s="124">
        <v>0</v>
      </c>
      <c r="E50" s="36">
        <v>0</v>
      </c>
      <c r="F50" s="133">
        <f t="shared" si="1"/>
        <v>0</v>
      </c>
      <c r="G50" s="41">
        <f>IF(ISBLANK(F50),"  ",IF(D84&gt;0,F50/D84,IF(F50&gt;0,1,0)))</f>
        <v>0</v>
      </c>
      <c r="H50" s="114">
        <v>0</v>
      </c>
      <c r="I50" s="35">
        <v>0</v>
      </c>
      <c r="J50" s="124">
        <v>0</v>
      </c>
      <c r="K50" s="36">
        <v>0</v>
      </c>
      <c r="L50" s="133">
        <f>J50+H50</f>
        <v>0</v>
      </c>
      <c r="M50" s="41">
        <f>IF(ISBLANK(L50),"  ",IF(J84&gt;0,L50/J84,IF(L50&gt;0,1,0)))</f>
        <v>0</v>
      </c>
    </row>
    <row r="51" spans="1:13" ht="15" customHeight="1" x14ac:dyDescent="0.2">
      <c r="A51" s="7" t="s">
        <v>37</v>
      </c>
      <c r="B51" s="114">
        <v>0</v>
      </c>
      <c r="C51" s="36">
        <v>0</v>
      </c>
      <c r="D51" s="124">
        <v>0</v>
      </c>
      <c r="E51" s="36">
        <v>0</v>
      </c>
      <c r="F51" s="133">
        <f t="shared" si="1"/>
        <v>0</v>
      </c>
      <c r="G51" s="41">
        <f>IF(ISBLANK(F51),"  ",IF(D84&gt;0,F51/D84,IF(F51&gt;0,1,0)))</f>
        <v>0</v>
      </c>
      <c r="H51" s="114">
        <v>0</v>
      </c>
      <c r="I51" s="35">
        <v>0</v>
      </c>
      <c r="J51" s="124">
        <v>0</v>
      </c>
      <c r="K51" s="36">
        <v>0</v>
      </c>
      <c r="L51" s="133">
        <f>J51+H51</f>
        <v>0</v>
      </c>
      <c r="M51" s="41">
        <f>IF(ISBLANK(L51),"  ",IF(J84&gt;0,L51/J84,IF(L51&gt;0,1,0)))</f>
        <v>0</v>
      </c>
    </row>
    <row r="52" spans="1:13" ht="15" customHeight="1" x14ac:dyDescent="0.2">
      <c r="A52" s="25" t="s">
        <v>38</v>
      </c>
      <c r="B52" s="114">
        <v>0</v>
      </c>
      <c r="C52" s="36">
        <v>0</v>
      </c>
      <c r="D52" s="124">
        <v>0</v>
      </c>
      <c r="E52" s="36">
        <v>0</v>
      </c>
      <c r="F52" s="133">
        <f t="shared" si="1"/>
        <v>0</v>
      </c>
      <c r="G52" s="41">
        <f>IF(ISBLANK(F52),"  ",IF(D84&gt;0,F52/D84,IF(F52&gt;0,1,0)))</f>
        <v>0</v>
      </c>
      <c r="H52" s="114">
        <v>0</v>
      </c>
      <c r="I52" s="35">
        <v>0</v>
      </c>
      <c r="J52" s="124">
        <v>0</v>
      </c>
      <c r="K52" s="36">
        <v>0</v>
      </c>
      <c r="L52" s="133">
        <f>J52+H52</f>
        <v>0</v>
      </c>
      <c r="M52" s="41">
        <f>IF(ISBLANK(L52),"  ",IF(J84&gt;0,L52/J84,IF(L52&gt;0,1,0)))</f>
        <v>0</v>
      </c>
    </row>
    <row r="53" spans="1:13" ht="15" customHeight="1" x14ac:dyDescent="0.2">
      <c r="A53" s="58" t="s">
        <v>39</v>
      </c>
      <c r="B53" s="114">
        <v>0</v>
      </c>
      <c r="C53" s="36">
        <v>0</v>
      </c>
      <c r="D53" s="124">
        <v>0</v>
      </c>
      <c r="E53" s="36">
        <v>0</v>
      </c>
      <c r="F53" s="133">
        <f t="shared" si="1"/>
        <v>0</v>
      </c>
      <c r="G53" s="41">
        <f>IF(ISBLANK(F53),"  ",IF(F84&gt;0,F53/F84,IF(F53&gt;0,1,0)))</f>
        <v>0</v>
      </c>
      <c r="H53" s="114">
        <v>0</v>
      </c>
      <c r="I53" s="35">
        <v>0</v>
      </c>
      <c r="J53" s="124">
        <v>0</v>
      </c>
      <c r="K53" s="36">
        <v>0</v>
      </c>
      <c r="L53" s="133">
        <f>J53+H53</f>
        <v>0</v>
      </c>
      <c r="M53" s="41">
        <f>IF(ISBLANK(L53),"  ",IF(L84&gt;0,L53/L84,IF(L53&gt;0,1,0)))</f>
        <v>0</v>
      </c>
    </row>
    <row r="54" spans="1:13" s="55" customFormat="1" ht="15" customHeight="1" x14ac:dyDescent="0.25">
      <c r="A54" s="56" t="s">
        <v>40</v>
      </c>
      <c r="B54" s="115">
        <v>0</v>
      </c>
      <c r="C54" s="52">
        <v>0</v>
      </c>
      <c r="D54" s="128">
        <v>0</v>
      </c>
      <c r="E54" s="52">
        <v>0</v>
      </c>
      <c r="F54" s="134">
        <f t="shared" si="1"/>
        <v>0</v>
      </c>
      <c r="G54" s="53">
        <f>IF(ISBLANK(F54),"  ",IF(F84&gt;0,F54/F84,IF(F54&gt;0,1,0)))</f>
        <v>0</v>
      </c>
      <c r="H54" s="115">
        <v>0</v>
      </c>
      <c r="I54" s="35">
        <v>0</v>
      </c>
      <c r="J54" s="128">
        <v>0</v>
      </c>
      <c r="K54" s="52">
        <v>0</v>
      </c>
      <c r="L54" s="134">
        <f>L53+L52+L51+L50+L49</f>
        <v>0</v>
      </c>
      <c r="M54" s="53">
        <f>IF(ISBLANK(L54),"  ",IF(L84&gt;0,L54/L84,IF(L54&gt;0,1,0)))</f>
        <v>0</v>
      </c>
    </row>
    <row r="55" spans="1:13" s="55" customFormat="1" ht="15" customHeight="1" x14ac:dyDescent="0.25">
      <c r="A55" s="60" t="s">
        <v>82</v>
      </c>
      <c r="B55" s="144">
        <v>0</v>
      </c>
      <c r="C55" s="52">
        <v>0</v>
      </c>
      <c r="D55" s="129">
        <v>0</v>
      </c>
      <c r="E55" s="52">
        <v>0</v>
      </c>
      <c r="F55" s="135">
        <f t="shared" si="1"/>
        <v>0</v>
      </c>
      <c r="G55" s="53">
        <f>IF(ISBLANK(F55),"  ",IF(F84&gt;0,F55/F84,IF(F55&gt;0,1,0)))</f>
        <v>0</v>
      </c>
      <c r="H55" s="144">
        <v>0</v>
      </c>
      <c r="I55" s="35">
        <v>0</v>
      </c>
      <c r="J55" s="129">
        <v>0</v>
      </c>
      <c r="K55" s="52">
        <v>0</v>
      </c>
      <c r="L55" s="135">
        <f>J55+H55</f>
        <v>0</v>
      </c>
      <c r="M55" s="53">
        <f>IF(ISBLANK(L55),"  ",IF(L84&gt;0,L55/L84,IF(L55&gt;0,1,0)))</f>
        <v>0</v>
      </c>
    </row>
    <row r="56" spans="1:13" ht="15" customHeight="1" x14ac:dyDescent="0.25">
      <c r="A56" s="9" t="s">
        <v>42</v>
      </c>
      <c r="B56" s="119"/>
      <c r="C56" s="109" t="s">
        <v>4</v>
      </c>
      <c r="D56" s="127"/>
      <c r="E56" s="43" t="s">
        <v>4</v>
      </c>
      <c r="F56" s="132">
        <f t="shared" si="1"/>
        <v>0</v>
      </c>
      <c r="G56" s="63" t="s">
        <v>4</v>
      </c>
      <c r="H56" s="119"/>
      <c r="I56" s="42" t="s">
        <v>4</v>
      </c>
      <c r="J56" s="127"/>
      <c r="K56" s="43" t="s">
        <v>4</v>
      </c>
      <c r="L56" s="132"/>
      <c r="M56" s="63" t="s">
        <v>4</v>
      </c>
    </row>
    <row r="57" spans="1:13" ht="15" customHeight="1" x14ac:dyDescent="0.2">
      <c r="A57" s="7" t="s">
        <v>43</v>
      </c>
      <c r="B57" s="119">
        <v>38237732.910000004</v>
      </c>
      <c r="C57" s="36">
        <v>0.64895972640685129</v>
      </c>
      <c r="D57" s="127">
        <v>20683847.82</v>
      </c>
      <c r="E57" s="36">
        <v>0.35104027359314871</v>
      </c>
      <c r="F57" s="136">
        <f t="shared" si="1"/>
        <v>58921580.730000004</v>
      </c>
      <c r="G57" s="37">
        <f>IF(ISBLANK(F57),"  ",IF(F84&gt;0,F57/F84,IF(F57&gt;0,1,0)))</f>
        <v>0.57069922818037588</v>
      </c>
      <c r="H57" s="119">
        <v>51946897</v>
      </c>
      <c r="I57" s="35">
        <v>0.72201719832336897</v>
      </c>
      <c r="J57" s="127">
        <v>20000000</v>
      </c>
      <c r="K57" s="36">
        <v>0.27798280167663103</v>
      </c>
      <c r="L57" s="136">
        <f t="shared" ref="L57:L73" si="12">J57+H57</f>
        <v>71946897</v>
      </c>
      <c r="M57" s="37">
        <f>IF(ISBLANK(L57),"  ",IF(L84&gt;0,L57/L84,IF(L57&gt;0,1,0)))</f>
        <v>0.62564660473944567</v>
      </c>
    </row>
    <row r="58" spans="1:13" ht="15" customHeight="1" x14ac:dyDescent="0.2">
      <c r="A58" s="25" t="s">
        <v>44</v>
      </c>
      <c r="B58" s="116">
        <v>44761.09</v>
      </c>
      <c r="C58" s="36">
        <v>1</v>
      </c>
      <c r="D58" s="124">
        <v>0</v>
      </c>
      <c r="E58" s="36">
        <v>0</v>
      </c>
      <c r="F58" s="137">
        <f t="shared" si="1"/>
        <v>44761.09</v>
      </c>
      <c r="G58" s="41">
        <f>IF(ISBLANK(F58),"  ",IF(F84&gt;0,F58/F84,IF(F58&gt;0,1,0)))</f>
        <v>4.3354436861715092E-4</v>
      </c>
      <c r="H58" s="116">
        <v>105000</v>
      </c>
      <c r="I58" s="35">
        <v>1</v>
      </c>
      <c r="J58" s="124">
        <v>0</v>
      </c>
      <c r="K58" s="36">
        <v>0</v>
      </c>
      <c r="L58" s="137">
        <f t="shared" si="12"/>
        <v>105000</v>
      </c>
      <c r="M58" s="41">
        <f>IF(ISBLANK(L58),"  ",IF(L84&gt;0,L58/L84,IF(L58&gt;0,1,0)))</f>
        <v>9.1307472923595021E-4</v>
      </c>
    </row>
    <row r="59" spans="1:13" ht="15" customHeight="1" x14ac:dyDescent="0.2">
      <c r="A59" s="64" t="s">
        <v>45</v>
      </c>
      <c r="B59" s="145">
        <v>2076815.14</v>
      </c>
      <c r="C59" s="36">
        <v>1</v>
      </c>
      <c r="D59" s="123">
        <v>0</v>
      </c>
      <c r="E59" s="36">
        <v>0</v>
      </c>
      <c r="F59" s="138">
        <f t="shared" si="1"/>
        <v>2076815.14</v>
      </c>
      <c r="G59" s="41">
        <f>IF(ISBLANK(F59),"  ",IF(F84&gt;0,F59/F84,IF(F59&gt;0,1,0)))</f>
        <v>2.0115495592395984E-2</v>
      </c>
      <c r="H59" s="145">
        <v>2080000</v>
      </c>
      <c r="I59" s="35">
        <v>1</v>
      </c>
      <c r="J59" s="123">
        <v>0</v>
      </c>
      <c r="K59" s="36">
        <v>0</v>
      </c>
      <c r="L59" s="138">
        <f t="shared" si="12"/>
        <v>2080000</v>
      </c>
      <c r="M59" s="41">
        <f>IF(ISBLANK(L59),"  ",IF(L84&gt;0,L59/L84,IF(L59&gt;0,1,0)))</f>
        <v>1.8087575588674062E-2</v>
      </c>
    </row>
    <row r="60" spans="1:13" ht="15" customHeight="1" x14ac:dyDescent="0.2">
      <c r="A60" s="64" t="s">
        <v>46</v>
      </c>
      <c r="B60" s="145">
        <v>867212.68</v>
      </c>
      <c r="C60" s="36">
        <v>1</v>
      </c>
      <c r="D60" s="123">
        <v>0</v>
      </c>
      <c r="E60" s="36">
        <v>0</v>
      </c>
      <c r="F60" s="138">
        <f t="shared" si="1"/>
        <v>867212.68</v>
      </c>
      <c r="G60" s="41">
        <f>IF(ISBLANK(F60),"  ",IF(F84&gt;0,F60/F84,IF(F60&gt;0,1,0)))</f>
        <v>8.3995982628525673E-3</v>
      </c>
      <c r="H60" s="145">
        <v>850000</v>
      </c>
      <c r="I60" s="35">
        <v>1</v>
      </c>
      <c r="J60" s="123">
        <v>0</v>
      </c>
      <c r="K60" s="36">
        <v>0</v>
      </c>
      <c r="L60" s="138">
        <f t="shared" si="12"/>
        <v>850000</v>
      </c>
      <c r="M60" s="41">
        <f>IF(ISBLANK(L60),"  ",IF(L84&gt;0,L60/L84,IF(L60&gt;0,1,0)))</f>
        <v>7.3915573319100732E-3</v>
      </c>
    </row>
    <row r="61" spans="1:13" ht="15" customHeight="1" x14ac:dyDescent="0.2">
      <c r="A61" s="64" t="s">
        <v>47</v>
      </c>
      <c r="B61" s="145">
        <v>0</v>
      </c>
      <c r="C61" s="36">
        <v>0</v>
      </c>
      <c r="D61" s="123">
        <v>2554038.2799999998</v>
      </c>
      <c r="E61" s="36">
        <v>1</v>
      </c>
      <c r="F61" s="138">
        <f t="shared" si="1"/>
        <v>2554038.2799999998</v>
      </c>
      <c r="G61" s="41">
        <f>IF(ISBLANK(F61),"  ",IF(F84&gt;0,F61/F84,IF(F61&gt;0,1,0)))</f>
        <v>2.4737755794745707E-2</v>
      </c>
      <c r="H61" s="145">
        <v>0</v>
      </c>
      <c r="I61" s="35">
        <v>0</v>
      </c>
      <c r="J61" s="123">
        <v>2297444</v>
      </c>
      <c r="K61" s="36">
        <v>1</v>
      </c>
      <c r="L61" s="138">
        <f t="shared" si="12"/>
        <v>2297444</v>
      </c>
      <c r="M61" s="41">
        <f>IF(ISBLANK(L61),"  ",IF(L84&gt;0,L61/L84,IF(L61&gt;0,1,0)))</f>
        <v>1.9978457697473889E-2</v>
      </c>
    </row>
    <row r="62" spans="1:13" ht="15" customHeight="1" x14ac:dyDescent="0.2">
      <c r="A62" s="25" t="s">
        <v>48</v>
      </c>
      <c r="B62" s="116">
        <v>653846.58000000007</v>
      </c>
      <c r="C62" s="36">
        <v>8.4349224443106566E-2</v>
      </c>
      <c r="D62" s="124">
        <v>7097814.2600000007</v>
      </c>
      <c r="E62" s="36">
        <v>0.91565077555689345</v>
      </c>
      <c r="F62" s="137">
        <f t="shared" si="1"/>
        <v>7751660.8400000008</v>
      </c>
      <c r="G62" s="41">
        <f>IF(ISBLANK(F62),"  ",IF(F84&gt;0,F62/F84,IF(F62&gt;0,1,0)))</f>
        <v>7.5080586835845467E-2</v>
      </c>
      <c r="H62" s="116">
        <v>728000</v>
      </c>
      <c r="I62" s="35">
        <v>9.3717816683831098E-2</v>
      </c>
      <c r="J62" s="124">
        <v>7040000</v>
      </c>
      <c r="K62" s="36">
        <v>0.90628218331616894</v>
      </c>
      <c r="L62" s="137">
        <f t="shared" si="12"/>
        <v>7768000</v>
      </c>
      <c r="M62" s="41">
        <f>IF(ISBLANK(L62),"  ",IF(L84&gt;0,L62/L84,IF(L62&gt;0,1,0)))</f>
        <v>6.7550138063855819E-2</v>
      </c>
    </row>
    <row r="63" spans="1:13" s="55" customFormat="1" ht="15" customHeight="1" x14ac:dyDescent="0.25">
      <c r="A63" s="60" t="s">
        <v>49</v>
      </c>
      <c r="B63" s="146">
        <v>41880368.400000006</v>
      </c>
      <c r="C63" s="36">
        <v>0.57993143519323309</v>
      </c>
      <c r="D63" s="128">
        <v>30335700.360000003</v>
      </c>
      <c r="E63" s="52">
        <v>0.42006856480676696</v>
      </c>
      <c r="F63" s="137">
        <f t="shared" si="1"/>
        <v>72216068.760000005</v>
      </c>
      <c r="G63" s="53">
        <f>IF(ISBLANK(F63),"  ",IF(F84&gt;0,F63/F84,IF(F63&gt;0,1,0)))</f>
        <v>0.6994662090348327</v>
      </c>
      <c r="H63" s="146">
        <v>55709897</v>
      </c>
      <c r="I63" s="35">
        <v>0.65504572329898003</v>
      </c>
      <c r="J63" s="128">
        <v>29337444</v>
      </c>
      <c r="K63" s="52">
        <v>0.34495427670101997</v>
      </c>
      <c r="L63" s="137">
        <f t="shared" si="12"/>
        <v>85047341</v>
      </c>
      <c r="M63" s="53">
        <f>IF(ISBLANK(L63),"  ",IF(L84&gt;0,L63/L84,IF(L63&gt;0,1,0)))</f>
        <v>0.73956740815059552</v>
      </c>
    </row>
    <row r="64" spans="1:13" ht="15" customHeight="1" x14ac:dyDescent="0.2">
      <c r="A64" s="34" t="s">
        <v>50</v>
      </c>
      <c r="B64" s="147">
        <v>0</v>
      </c>
      <c r="C64" s="36">
        <v>0</v>
      </c>
      <c r="D64" s="148">
        <v>0</v>
      </c>
      <c r="E64" s="36">
        <v>0</v>
      </c>
      <c r="F64" s="140">
        <f t="shared" si="1"/>
        <v>0</v>
      </c>
      <c r="G64" s="41">
        <f>IF(ISBLANK(F64),"  ",IF(F84&gt;0,F64/F84,IF(F64&gt;0,1,0)))</f>
        <v>0</v>
      </c>
      <c r="H64" s="147">
        <v>0</v>
      </c>
      <c r="I64" s="35">
        <v>0</v>
      </c>
      <c r="J64" s="148">
        <v>0</v>
      </c>
      <c r="K64" s="36">
        <v>0</v>
      </c>
      <c r="L64" s="140">
        <f t="shared" si="12"/>
        <v>0</v>
      </c>
      <c r="M64" s="41">
        <f>IF(ISBLANK(L64),"  ",IF(L84&gt;0,L64/L84,IF(L64&gt;0,1,0)))</f>
        <v>0</v>
      </c>
    </row>
    <row r="65" spans="1:13" ht="15" customHeight="1" x14ac:dyDescent="0.2">
      <c r="A65" s="65" t="s">
        <v>51</v>
      </c>
      <c r="B65" s="114">
        <v>0</v>
      </c>
      <c r="C65" s="36">
        <v>0</v>
      </c>
      <c r="D65" s="124">
        <v>0</v>
      </c>
      <c r="E65" s="36">
        <v>0</v>
      </c>
      <c r="F65" s="133">
        <f t="shared" si="1"/>
        <v>0</v>
      </c>
      <c r="G65" s="41">
        <f>IF(ISBLANK(F65),"  ",IF(F84&gt;0,F65/F84,IF(F65&gt;0,1,0)))</f>
        <v>0</v>
      </c>
      <c r="H65" s="114">
        <v>0</v>
      </c>
      <c r="I65" s="35">
        <v>0</v>
      </c>
      <c r="J65" s="124">
        <v>0</v>
      </c>
      <c r="K65" s="36">
        <v>0</v>
      </c>
      <c r="L65" s="133">
        <f t="shared" si="12"/>
        <v>0</v>
      </c>
      <c r="M65" s="41">
        <f>IF(ISBLANK(L65),"  ",IF(L84&gt;0,L65/L84,IF(L65&gt;0,1,0)))</f>
        <v>0</v>
      </c>
    </row>
    <row r="66" spans="1:13" ht="15" customHeight="1" x14ac:dyDescent="0.2">
      <c r="A66" s="7" t="s">
        <v>52</v>
      </c>
      <c r="B66" s="114">
        <v>197132.38</v>
      </c>
      <c r="C66" s="36">
        <v>0.17260760154244348</v>
      </c>
      <c r="D66" s="124">
        <v>944951.62</v>
      </c>
      <c r="E66" s="36">
        <v>0.82739239845755652</v>
      </c>
      <c r="F66" s="133">
        <f t="shared" si="1"/>
        <v>1142084</v>
      </c>
      <c r="G66" s="41">
        <f>IF(ISBLANK(F66),"  ",IF(F84&gt;0,F66/F84,IF(F66&gt;0,1,0)))</f>
        <v>1.1061930946894954E-2</v>
      </c>
      <c r="H66" s="114">
        <v>250000</v>
      </c>
      <c r="I66" s="35">
        <v>1</v>
      </c>
      <c r="J66" s="124">
        <v>0</v>
      </c>
      <c r="K66" s="36">
        <v>0</v>
      </c>
      <c r="L66" s="133">
        <f t="shared" si="12"/>
        <v>250000</v>
      </c>
      <c r="M66" s="41">
        <f>IF(ISBLANK(L66),"  ",IF(L84&gt;0,L66/L84,IF(L66&gt;0,1,0)))</f>
        <v>2.1739874505617863E-3</v>
      </c>
    </row>
    <row r="67" spans="1:13" ht="15" customHeight="1" x14ac:dyDescent="0.2">
      <c r="A67" s="58" t="s">
        <v>53</v>
      </c>
      <c r="B67" s="114">
        <v>0</v>
      </c>
      <c r="C67" s="36">
        <v>0</v>
      </c>
      <c r="D67" s="124">
        <v>1200676.25</v>
      </c>
      <c r="E67" s="36">
        <v>1</v>
      </c>
      <c r="F67" s="133">
        <f t="shared" si="1"/>
        <v>1200676.25</v>
      </c>
      <c r="G67" s="41">
        <f>IF(ISBLANK(F67),"  ",IF(F84&gt;0,F67/F84,IF(F67&gt;0,1,0)))</f>
        <v>1.1629440362597481E-2</v>
      </c>
      <c r="H67" s="114">
        <v>0</v>
      </c>
      <c r="I67" s="35">
        <v>0</v>
      </c>
      <c r="J67" s="124">
        <v>1200000</v>
      </c>
      <c r="K67" s="36">
        <v>1</v>
      </c>
      <c r="L67" s="133">
        <f t="shared" si="12"/>
        <v>1200000</v>
      </c>
      <c r="M67" s="41">
        <f>IF(ISBLANK(L67),"  ",IF(L84&gt;0,L67/L84,IF(L67&gt;0,1,0)))</f>
        <v>1.0435139762696574E-2</v>
      </c>
    </row>
    <row r="68" spans="1:13" ht="15" customHeight="1" x14ac:dyDescent="0.2">
      <c r="A68" s="65" t="s">
        <v>54</v>
      </c>
      <c r="B68" s="114">
        <v>0</v>
      </c>
      <c r="C68" s="36">
        <v>0</v>
      </c>
      <c r="D68" s="124">
        <v>0</v>
      </c>
      <c r="E68" s="36">
        <v>0</v>
      </c>
      <c r="F68" s="133">
        <f t="shared" si="1"/>
        <v>0</v>
      </c>
      <c r="G68" s="41">
        <f>IF(ISBLANK(F68),"  ",IF(F84&gt;0,F68/F84,IF(F68&gt;0,1,0)))</f>
        <v>0</v>
      </c>
      <c r="H68" s="114">
        <v>0</v>
      </c>
      <c r="I68" s="35">
        <v>0</v>
      </c>
      <c r="J68" s="124">
        <v>0</v>
      </c>
      <c r="K68" s="36">
        <v>0</v>
      </c>
      <c r="L68" s="133">
        <f t="shared" si="12"/>
        <v>0</v>
      </c>
      <c r="M68" s="41">
        <f>IF(ISBLANK(L68),"  ",IF(L84&gt;0,L68/L84,IF(L68&gt;0,1,0)))</f>
        <v>0</v>
      </c>
    </row>
    <row r="69" spans="1:13" ht="15" customHeight="1" x14ac:dyDescent="0.2">
      <c r="A69" s="65" t="s">
        <v>55</v>
      </c>
      <c r="B69" s="114">
        <v>0</v>
      </c>
      <c r="C69" s="36">
        <v>0</v>
      </c>
      <c r="D69" s="124">
        <v>42034.770000000019</v>
      </c>
      <c r="E69" s="36">
        <v>1</v>
      </c>
      <c r="F69" s="133">
        <f t="shared" si="1"/>
        <v>42034.770000000019</v>
      </c>
      <c r="G69" s="41">
        <f>IF(ISBLANK(F69),"  ",IF(F84&gt;0,F69/F84,IF(F69&gt;0,1,0)))</f>
        <v>4.0713793653410061E-4</v>
      </c>
      <c r="H69" s="114">
        <v>0</v>
      </c>
      <c r="I69" s="35">
        <v>0</v>
      </c>
      <c r="J69" s="124">
        <v>108750</v>
      </c>
      <c r="K69" s="36">
        <v>1</v>
      </c>
      <c r="L69" s="133">
        <f t="shared" si="12"/>
        <v>108750</v>
      </c>
      <c r="M69" s="41">
        <f>IF(ISBLANK(L69),"  ",IF(L84&gt;0,L69/L84,IF(L69&gt;0,1,0)))</f>
        <v>9.4568454099437703E-4</v>
      </c>
    </row>
    <row r="70" spans="1:13" ht="15" customHeight="1" x14ac:dyDescent="0.2">
      <c r="A70" s="34" t="s">
        <v>56</v>
      </c>
      <c r="B70" s="114">
        <v>0</v>
      </c>
      <c r="C70" s="36">
        <v>0</v>
      </c>
      <c r="D70" s="124">
        <v>2814838.83</v>
      </c>
      <c r="E70" s="36">
        <v>1</v>
      </c>
      <c r="F70" s="133">
        <f t="shared" si="1"/>
        <v>2814838.83</v>
      </c>
      <c r="G70" s="41">
        <f>IF(ISBLANK(F70),"  ",IF(F84&gt;0,F70/F84,IF(F70&gt;0,1,0)))</f>
        <v>2.7263802631066179E-2</v>
      </c>
      <c r="H70" s="114">
        <v>0</v>
      </c>
      <c r="I70" s="35">
        <v>0</v>
      </c>
      <c r="J70" s="124">
        <v>3848065</v>
      </c>
      <c r="K70" s="36">
        <v>1</v>
      </c>
      <c r="L70" s="133">
        <f t="shared" si="12"/>
        <v>3848065</v>
      </c>
      <c r="M70" s="41">
        <f>IF(ISBLANK(L70),"  ",IF(L84&gt;0,L70/L84,IF(L70&gt;0,1,0)))</f>
        <v>3.3462580075784162E-2</v>
      </c>
    </row>
    <row r="71" spans="1:13" ht="15" customHeight="1" x14ac:dyDescent="0.2">
      <c r="A71" s="34" t="s">
        <v>57</v>
      </c>
      <c r="B71" s="114">
        <v>0</v>
      </c>
      <c r="C71" s="36">
        <v>0</v>
      </c>
      <c r="D71" s="124">
        <v>0</v>
      </c>
      <c r="E71" s="36">
        <v>0</v>
      </c>
      <c r="F71" s="133">
        <f t="shared" si="1"/>
        <v>0</v>
      </c>
      <c r="G71" s="41">
        <f>IF(ISBLANK(F71),"  ",IF(F84&gt;0,F71/F84,IF(F71&gt;0,1,0)))</f>
        <v>0</v>
      </c>
      <c r="H71" s="114">
        <v>0</v>
      </c>
      <c r="I71" s="35">
        <v>0</v>
      </c>
      <c r="J71" s="124">
        <v>0</v>
      </c>
      <c r="K71" s="36">
        <v>0</v>
      </c>
      <c r="L71" s="133">
        <f t="shared" si="12"/>
        <v>0</v>
      </c>
      <c r="M71" s="41">
        <f>IF(ISBLANK(L71),"  ",IF(L84&gt;0,L71/L84,IF(L71&gt;0,1,0)))</f>
        <v>0</v>
      </c>
    </row>
    <row r="72" spans="1:13" ht="15" customHeight="1" x14ac:dyDescent="0.2">
      <c r="A72" s="7" t="s">
        <v>58</v>
      </c>
      <c r="B72" s="114">
        <v>0</v>
      </c>
      <c r="C72" s="36">
        <v>0</v>
      </c>
      <c r="D72" s="124">
        <v>2541627.86</v>
      </c>
      <c r="E72" s="36">
        <v>1</v>
      </c>
      <c r="F72" s="133">
        <f t="shared" si="1"/>
        <v>2541627.86</v>
      </c>
      <c r="G72" s="41">
        <f>IF(ISBLANK(F72),"  ",IF(F84&gt;0,F72/F84,IF(F72&gt;0,1,0)))</f>
        <v>2.4617551668725236E-2</v>
      </c>
      <c r="H72" s="114">
        <v>0</v>
      </c>
      <c r="I72" s="35">
        <v>0</v>
      </c>
      <c r="J72" s="124">
        <v>2550000</v>
      </c>
      <c r="K72" s="36">
        <v>1</v>
      </c>
      <c r="L72" s="133">
        <f t="shared" si="12"/>
        <v>2550000</v>
      </c>
      <c r="M72" s="41">
        <f>IF(ISBLANK(L72),"  ",IF(L84&gt;0,L72/L84,IF(L72&gt;0,1,0)))</f>
        <v>2.217467199573022E-2</v>
      </c>
    </row>
    <row r="73" spans="1:13" ht="15" customHeight="1" x14ac:dyDescent="0.2">
      <c r="A73" s="58" t="s">
        <v>59</v>
      </c>
      <c r="B73" s="114">
        <v>200482.87</v>
      </c>
      <c r="C73" s="36">
        <v>0.10715138398371096</v>
      </c>
      <c r="D73" s="124">
        <v>1670541.68</v>
      </c>
      <c r="E73" s="36">
        <v>0.89284861601628907</v>
      </c>
      <c r="F73" s="133">
        <f t="shared" si="1"/>
        <v>1871024.5499999998</v>
      </c>
      <c r="G73" s="41">
        <f>IF(ISBLANK(F73),"  ",IF(F84&gt;0,F73/F84,IF(F73&gt;0,1,0)))</f>
        <v>1.8122261035129816E-2</v>
      </c>
      <c r="H73" s="114">
        <v>34500</v>
      </c>
      <c r="I73" s="35">
        <v>1.9013502342243041E-2</v>
      </c>
      <c r="J73" s="124">
        <v>1780000</v>
      </c>
      <c r="K73" s="36">
        <v>0.98098649765775692</v>
      </c>
      <c r="L73" s="133">
        <f t="shared" si="12"/>
        <v>1814500</v>
      </c>
      <c r="M73" s="41">
        <f>IF(ISBLANK(L73),"  ",IF(L84&gt;0,L73/L84,IF(L73&gt;0,1,0)))</f>
        <v>1.5778800916177445E-2</v>
      </c>
    </row>
    <row r="74" spans="1:13" ht="15" customHeight="1" x14ac:dyDescent="0.2">
      <c r="A74" s="34" t="s">
        <v>186</v>
      </c>
      <c r="B74" s="114">
        <v>0</v>
      </c>
      <c r="C74" s="36">
        <v>0</v>
      </c>
      <c r="D74" s="124">
        <v>0</v>
      </c>
      <c r="E74" s="36">
        <v>0</v>
      </c>
      <c r="F74" s="133">
        <f t="shared" ref="F74" si="13">D74+B74</f>
        <v>0</v>
      </c>
      <c r="G74" s="41">
        <f>IF(ISBLANK(F74),"  ",IF(F85&gt;0,F74/F85,IF(F74&gt;0,1,0)))</f>
        <v>0</v>
      </c>
      <c r="H74" s="114">
        <v>0</v>
      </c>
      <c r="I74" s="35">
        <v>0</v>
      </c>
      <c r="J74" s="124">
        <v>0</v>
      </c>
      <c r="K74" s="36">
        <v>0</v>
      </c>
      <c r="L74" s="133">
        <f t="shared" ref="L74" si="14">J74+H74</f>
        <v>0</v>
      </c>
      <c r="M74" s="41">
        <f>IF(ISBLANK(L74),"  ",IF(L85&gt;0,L74/L85,IF(L74&gt;0,1,0)))</f>
        <v>0</v>
      </c>
    </row>
    <row r="75" spans="1:13" s="55" customFormat="1" ht="15" customHeight="1" x14ac:dyDescent="0.25">
      <c r="A75" s="66" t="s">
        <v>60</v>
      </c>
      <c r="B75" s="115">
        <v>42277983.650000006</v>
      </c>
      <c r="C75" s="52">
        <v>0.51666666939188333</v>
      </c>
      <c r="D75" s="128">
        <v>39550371.370000005</v>
      </c>
      <c r="E75" s="52">
        <v>0.48333333060811662</v>
      </c>
      <c r="F75" s="115">
        <f>F74+F73+F72+F71+F70+F69+F68+F67+F66+F65+F64+F63</f>
        <v>81828355.020000011</v>
      </c>
      <c r="G75" s="53">
        <f>IF(ISBLANK(F75),"  ",IF(F84&gt;0,F75/F84,IF(F75&gt;0,1,0)))</f>
        <v>0.79256833361578061</v>
      </c>
      <c r="H75" s="115">
        <v>55994397</v>
      </c>
      <c r="I75" s="35">
        <v>0.59054198152734838</v>
      </c>
      <c r="J75" s="128">
        <v>38824259</v>
      </c>
      <c r="K75" s="52">
        <v>0.40945801847265162</v>
      </c>
      <c r="L75" s="115">
        <f>L74+L73+L72+L71+L70+L69+L68+L67+L66+L65+L64+L63</f>
        <v>94818656</v>
      </c>
      <c r="M75" s="53">
        <f>IF(ISBLANK(L75),"  ",IF(L84&gt;0,L75/L84,IF(L75&gt;0,1,0)))</f>
        <v>0.82453827289254</v>
      </c>
    </row>
    <row r="76" spans="1:13" ht="15" customHeight="1" x14ac:dyDescent="0.25">
      <c r="A76" s="9" t="s">
        <v>61</v>
      </c>
      <c r="B76" s="116"/>
      <c r="C76" s="109" t="s">
        <v>4</v>
      </c>
      <c r="D76" s="124"/>
      <c r="E76" s="43" t="s">
        <v>10</v>
      </c>
      <c r="F76" s="133">
        <f t="shared" si="1"/>
        <v>0</v>
      </c>
      <c r="G76" s="50" t="s">
        <v>4</v>
      </c>
      <c r="H76" s="116"/>
      <c r="I76" s="109" t="s">
        <v>4</v>
      </c>
      <c r="J76" s="124"/>
      <c r="K76" s="43" t="s">
        <v>4</v>
      </c>
      <c r="L76" s="133"/>
      <c r="M76" s="50" t="s">
        <v>4</v>
      </c>
    </row>
    <row r="77" spans="1:13" ht="15" customHeight="1" x14ac:dyDescent="0.2">
      <c r="A77" s="7" t="s">
        <v>62</v>
      </c>
      <c r="B77" s="142">
        <v>0</v>
      </c>
      <c r="C77" s="36">
        <v>0</v>
      </c>
      <c r="D77" s="127">
        <v>0</v>
      </c>
      <c r="E77" s="36">
        <v>0</v>
      </c>
      <c r="F77" s="132">
        <f t="shared" si="1"/>
        <v>0</v>
      </c>
      <c r="G77" s="37">
        <f>IF(ISBLANK(F77),"  ",IF(F84&gt;0,F77/F84,IF(F77&gt;0,1,0)))</f>
        <v>0</v>
      </c>
      <c r="H77" s="142">
        <v>0</v>
      </c>
      <c r="I77" s="35">
        <v>0</v>
      </c>
      <c r="J77" s="127">
        <v>0</v>
      </c>
      <c r="K77" s="36">
        <v>0</v>
      </c>
      <c r="L77" s="132">
        <f>J77+H77</f>
        <v>0</v>
      </c>
      <c r="M77" s="37">
        <f>IF(ISBLANK(L77),"  ",IF(L84&gt;0,L77/L84,IF(L77&gt;0,1,0)))</f>
        <v>0</v>
      </c>
    </row>
    <row r="78" spans="1:13" ht="15" customHeight="1" x14ac:dyDescent="0.2">
      <c r="A78" s="25" t="s">
        <v>63</v>
      </c>
      <c r="B78" s="114">
        <v>0</v>
      </c>
      <c r="C78" s="36">
        <v>0</v>
      </c>
      <c r="D78" s="124">
        <v>0</v>
      </c>
      <c r="E78" s="36">
        <v>0</v>
      </c>
      <c r="F78" s="133">
        <f t="shared" si="1"/>
        <v>0</v>
      </c>
      <c r="G78" s="41">
        <f>IF(ISBLANK(F78),"  ",IF(F84&gt;0,F78/F84,IF(F78&gt;0,1,0)))</f>
        <v>0</v>
      </c>
      <c r="H78" s="114">
        <v>0</v>
      </c>
      <c r="I78" s="35">
        <v>0</v>
      </c>
      <c r="J78" s="124">
        <v>0</v>
      </c>
      <c r="K78" s="36">
        <v>0</v>
      </c>
      <c r="L78" s="133">
        <f>J78+H78</f>
        <v>0</v>
      </c>
      <c r="M78" s="41">
        <f>IF(ISBLANK(L78),"  ",IF(L84&gt;0,L78/L84,IF(L78&gt;0,1,0)))</f>
        <v>0</v>
      </c>
    </row>
    <row r="79" spans="1:13" ht="15" customHeight="1" x14ac:dyDescent="0.25">
      <c r="A79" s="56" t="s">
        <v>64</v>
      </c>
      <c r="B79" s="116"/>
      <c r="C79" s="109" t="s">
        <v>4</v>
      </c>
      <c r="D79" s="124"/>
      <c r="E79" s="43" t="s">
        <v>10</v>
      </c>
      <c r="F79" s="133">
        <f t="shared" si="1"/>
        <v>0</v>
      </c>
      <c r="G79" s="50" t="s">
        <v>4</v>
      </c>
      <c r="H79" s="116"/>
      <c r="I79" s="42" t="s">
        <v>4</v>
      </c>
      <c r="J79" s="124"/>
      <c r="K79" s="43" t="s">
        <v>4</v>
      </c>
      <c r="L79" s="133"/>
      <c r="M79" s="50" t="s">
        <v>4</v>
      </c>
    </row>
    <row r="80" spans="1:13" ht="15" customHeight="1" x14ac:dyDescent="0.2">
      <c r="A80" s="7" t="s">
        <v>65</v>
      </c>
      <c r="B80" s="142">
        <v>0</v>
      </c>
      <c r="C80" s="36">
        <v>0</v>
      </c>
      <c r="D80" s="127">
        <v>6091120.3700000001</v>
      </c>
      <c r="E80" s="36">
        <v>1</v>
      </c>
      <c r="F80" s="132">
        <f t="shared" si="1"/>
        <v>6091120.3700000001</v>
      </c>
      <c r="G80" s="37">
        <f>IF(ISBLANK(F80),"  ",IF(F84&gt;0,F80/F84,IF(F80&gt;0,1,0)))</f>
        <v>5.8997020291121527E-2</v>
      </c>
      <c r="H80" s="142">
        <v>0</v>
      </c>
      <c r="I80" s="35">
        <v>0</v>
      </c>
      <c r="J80" s="127">
        <v>6100000</v>
      </c>
      <c r="K80" s="36">
        <v>1</v>
      </c>
      <c r="L80" s="132">
        <f>J80+H80</f>
        <v>6100000</v>
      </c>
      <c r="M80" s="37">
        <f>IF(ISBLANK(L80),"  ",IF(L84&gt;0,L80/L84,IF(L80&gt;0,1,0)))</f>
        <v>5.3045293793707586E-2</v>
      </c>
    </row>
    <row r="81" spans="1:13" ht="15" customHeight="1" x14ac:dyDescent="0.2">
      <c r="A81" s="25" t="s">
        <v>66</v>
      </c>
      <c r="B81" s="114">
        <v>0</v>
      </c>
      <c r="C81" s="36">
        <v>0</v>
      </c>
      <c r="D81" s="124">
        <v>389827.13</v>
      </c>
      <c r="E81" s="36">
        <v>1</v>
      </c>
      <c r="F81" s="133">
        <f t="shared" si="1"/>
        <v>389827.13</v>
      </c>
      <c r="G81" s="41">
        <f>IF(ISBLANK(F81),"  ",IF(F84&gt;0,F81/F84,IF(F81&gt;0,1,0)))</f>
        <v>3.7757649991473851E-3</v>
      </c>
      <c r="H81" s="114">
        <v>0</v>
      </c>
      <c r="I81" s="35">
        <v>0</v>
      </c>
      <c r="J81" s="124">
        <v>300000</v>
      </c>
      <c r="K81" s="36">
        <v>1</v>
      </c>
      <c r="L81" s="133">
        <f>J81+H81</f>
        <v>300000</v>
      </c>
      <c r="M81" s="41">
        <f>IF(ISBLANK(L81),"  ",IF(L84&gt;0,L81/L84,IF(L81&gt;0,1,0)))</f>
        <v>2.6087849406741435E-3</v>
      </c>
    </row>
    <row r="82" spans="1:13" s="55" customFormat="1" ht="15" customHeight="1" x14ac:dyDescent="0.25">
      <c r="A82" s="56" t="s">
        <v>67</v>
      </c>
      <c r="B82" s="120">
        <v>0</v>
      </c>
      <c r="C82" s="52">
        <v>0</v>
      </c>
      <c r="D82" s="129">
        <v>6480947.5</v>
      </c>
      <c r="E82" s="52">
        <v>1</v>
      </c>
      <c r="F82" s="134">
        <f t="shared" si="1"/>
        <v>6480947.5</v>
      </c>
      <c r="G82" s="53">
        <f>IF(ISBLANK(F82),"  ",IF(F84&gt;0,F82/F84,IF(F82&gt;0,1,0)))</f>
        <v>6.2772785290268918E-2</v>
      </c>
      <c r="H82" s="120">
        <v>0</v>
      </c>
      <c r="I82" s="35">
        <v>0</v>
      </c>
      <c r="J82" s="129">
        <v>6400000</v>
      </c>
      <c r="K82" s="52">
        <v>1</v>
      </c>
      <c r="L82" s="134">
        <f>L81+L80+L79+L78+L77</f>
        <v>6400000</v>
      </c>
      <c r="M82" s="53">
        <f>IF(ISBLANK(L82),"  ",IF(L84&gt;0,L82/L84,IF(L82&gt;0,1,0)))</f>
        <v>5.5654078734381725E-2</v>
      </c>
    </row>
    <row r="83" spans="1:13" s="55" customFormat="1" ht="15" customHeight="1" x14ac:dyDescent="0.25">
      <c r="A83" s="56" t="s">
        <v>68</v>
      </c>
      <c r="B83" s="120">
        <v>0</v>
      </c>
      <c r="C83" s="52">
        <v>0</v>
      </c>
      <c r="D83" s="129">
        <v>0</v>
      </c>
      <c r="E83" s="52">
        <v>0</v>
      </c>
      <c r="F83" s="141">
        <f t="shared" si="1"/>
        <v>0</v>
      </c>
      <c r="G83" s="53">
        <f>IF(ISBLANK(F83),"  ",IF(F84&gt;0,F83/F84,IF(F83&gt;0,1,0)))</f>
        <v>0</v>
      </c>
      <c r="H83" s="120">
        <v>0</v>
      </c>
      <c r="I83" s="35">
        <v>0</v>
      </c>
      <c r="J83" s="129">
        <v>0</v>
      </c>
      <c r="K83" s="52">
        <v>0</v>
      </c>
      <c r="L83" s="141">
        <f>J83+H83</f>
        <v>0</v>
      </c>
      <c r="M83" s="53">
        <f>IF(ISBLANK(L83),"  ",IF(L84&gt;0,L83/L84,IF(L83&gt;0,1,0)))</f>
        <v>0</v>
      </c>
    </row>
    <row r="84" spans="1:13" s="55" customFormat="1" ht="15" customHeight="1" thickBot="1" x14ac:dyDescent="0.3">
      <c r="A84" s="67" t="s">
        <v>69</v>
      </c>
      <c r="B84" s="121">
        <v>57213223.650000006</v>
      </c>
      <c r="C84" s="69">
        <v>0.55415252228869094</v>
      </c>
      <c r="D84" s="121">
        <v>46031318.870000005</v>
      </c>
      <c r="E84" s="69">
        <v>0.44584747771130906</v>
      </c>
      <c r="F84" s="121">
        <f>F82+F75+F54+F47+F55+F83</f>
        <v>103244542.52000001</v>
      </c>
      <c r="G84" s="70">
        <f>IF(ISBLANK(F84),"  ",IF(F84&gt;0,F84/F84,IF(F84&gt;0,1,0)))</f>
        <v>1</v>
      </c>
      <c r="H84" s="121">
        <v>69771805</v>
      </c>
      <c r="I84" s="69">
        <v>0.60673211389217629</v>
      </c>
      <c r="J84" s="121">
        <v>45224259</v>
      </c>
      <c r="K84" s="69">
        <v>0.39326788610782365</v>
      </c>
      <c r="L84" s="121">
        <f>L82+L75+L54+L47+L55+L83</f>
        <v>114996064</v>
      </c>
      <c r="M84" s="70">
        <f>IF(ISBLANK(L84),"  ",IF(L84&gt;0,L84/L84,IF(L84&gt;0,1,0)))</f>
        <v>1</v>
      </c>
    </row>
    <row r="85" spans="1:13" ht="15" thickTop="1" x14ac:dyDescent="0.2"/>
    <row r="86" spans="1:13" ht="16.5" customHeight="1" x14ac:dyDescent="0.2">
      <c r="A86" s="2" t="s">
        <v>4</v>
      </c>
    </row>
    <row r="87" spans="1:13" x14ac:dyDescent="0.2">
      <c r="A87" s="2" t="s">
        <v>70</v>
      </c>
    </row>
  </sheetData>
  <hyperlinks>
    <hyperlink ref="O2" location="Home!A1" tooltip="Home" display="Home" xr:uid="{00000000-0004-0000-19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O87"/>
  <sheetViews>
    <sheetView zoomScale="75" zoomScaleNormal="75" workbookViewId="0">
      <pane xSplit="1" ySplit="10" topLeftCell="B55" activePane="bottomRight" state="frozen"/>
      <selection activeCell="J36" sqref="J36"/>
      <selection pane="topRight" activeCell="J36" sqref="J36"/>
      <selection pane="bottomLeft" activeCell="J36" sqref="J36"/>
      <selection pane="bottomRight" activeCell="K30" sqref="K30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79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78" t="s">
        <v>3</v>
      </c>
      <c r="B3" s="79"/>
      <c r="C3" s="80"/>
      <c r="D3" s="79"/>
      <c r="E3" s="80"/>
      <c r="F3" s="79"/>
      <c r="G3" s="80"/>
      <c r="H3" s="79"/>
      <c r="I3" s="80"/>
      <c r="J3" s="79"/>
      <c r="K3" s="80"/>
      <c r="L3" s="79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190</v>
      </c>
      <c r="C6" s="11"/>
      <c r="D6" s="12"/>
      <c r="E6" s="11"/>
      <c r="F6" s="12"/>
      <c r="G6" s="13"/>
      <c r="H6" s="10" t="s">
        <v>191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2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v>6194070</v>
      </c>
      <c r="C13" s="36">
        <v>1</v>
      </c>
      <c r="D13" s="122">
        <v>0</v>
      </c>
      <c r="E13" s="36">
        <v>0</v>
      </c>
      <c r="F13" s="130">
        <f>D13+B13</f>
        <v>6194070</v>
      </c>
      <c r="G13" s="37">
        <f>IF(ISBLANK(F13),"  ",IF(F84&gt;0,F13/F84,IF(F13&gt;0,1,0)))</f>
        <v>0.19495789512273132</v>
      </c>
      <c r="H13" s="112">
        <v>7077720</v>
      </c>
      <c r="I13" s="35">
        <v>1</v>
      </c>
      <c r="J13" s="122">
        <v>0</v>
      </c>
      <c r="K13" s="36">
        <v>0</v>
      </c>
      <c r="L13" s="130">
        <f t="shared" ref="L13:L34" si="0">J13+H13</f>
        <v>7077720</v>
      </c>
      <c r="M13" s="37">
        <f>IF(ISBLANK(L13),"  ",IF(L84&gt;0,L13/L84,IF(L13&gt;0,1,0)))</f>
        <v>0.23688535182330453</v>
      </c>
    </row>
    <row r="14" spans="1:15" ht="15" customHeight="1" x14ac:dyDescent="0.2">
      <c r="A14" s="7" t="s">
        <v>13</v>
      </c>
      <c r="B14" s="142">
        <v>0</v>
      </c>
      <c r="C14" s="36">
        <v>0</v>
      </c>
      <c r="D14" s="127">
        <v>0</v>
      </c>
      <c r="E14" s="36">
        <v>0</v>
      </c>
      <c r="F14" s="131">
        <f t="shared" ref="F14:F83" si="1">D14+B14</f>
        <v>0</v>
      </c>
      <c r="G14" s="37">
        <f t="shared" ref="G14:G34" si="2">IF(ISBLANK(F14),"  ",IF($F$84&gt;0,F14/$F$84,IF(F14&gt;0,1,0)))</f>
        <v>0</v>
      </c>
      <c r="H14" s="142">
        <v>0</v>
      </c>
      <c r="I14" s="35">
        <v>0</v>
      </c>
      <c r="J14" s="127">
        <v>0</v>
      </c>
      <c r="K14" s="36">
        <v>0</v>
      </c>
      <c r="L14" s="131">
        <f t="shared" si="0"/>
        <v>0</v>
      </c>
      <c r="M14" s="41">
        <f>IF(ISBLANK(L14),"  ",IF(L84&gt;0,L14/L84,IF(L14&gt;0,1,0)))</f>
        <v>0</v>
      </c>
    </row>
    <row r="15" spans="1:15" ht="15" customHeight="1" x14ac:dyDescent="0.2">
      <c r="A15" s="169" t="s">
        <v>14</v>
      </c>
      <c r="B15" s="116">
        <v>246866</v>
      </c>
      <c r="C15" s="36">
        <v>1</v>
      </c>
      <c r="D15" s="124">
        <v>0</v>
      </c>
      <c r="E15" s="36">
        <v>0</v>
      </c>
      <c r="F15" s="132">
        <f t="shared" si="1"/>
        <v>246866</v>
      </c>
      <c r="G15" s="37">
        <f t="shared" si="2"/>
        <v>7.7700890912385861E-3</v>
      </c>
      <c r="H15" s="116">
        <v>241702</v>
      </c>
      <c r="I15" s="35">
        <v>1</v>
      </c>
      <c r="J15" s="124">
        <v>0</v>
      </c>
      <c r="K15" s="36">
        <v>0</v>
      </c>
      <c r="L15" s="132">
        <f t="shared" si="0"/>
        <v>241702</v>
      </c>
      <c r="M15" s="44">
        <f>IF(ISBLANK(L15),"  ",IF(L84&gt;0,L15/L84,IF(L15&gt;0,1,0)))</f>
        <v>8.0895632076991384E-3</v>
      </c>
    </row>
    <row r="16" spans="1:15" ht="15" customHeight="1" x14ac:dyDescent="0.2">
      <c r="A16" s="170" t="s">
        <v>15</v>
      </c>
      <c r="B16" s="142">
        <v>0</v>
      </c>
      <c r="C16" s="36">
        <v>0</v>
      </c>
      <c r="D16" s="127">
        <v>0</v>
      </c>
      <c r="E16" s="36">
        <v>0</v>
      </c>
      <c r="F16" s="132">
        <f t="shared" si="1"/>
        <v>0</v>
      </c>
      <c r="G16" s="37">
        <f t="shared" si="2"/>
        <v>0</v>
      </c>
      <c r="H16" s="142">
        <v>0</v>
      </c>
      <c r="I16" s="35">
        <v>0</v>
      </c>
      <c r="J16" s="127">
        <v>0</v>
      </c>
      <c r="K16" s="36">
        <v>0</v>
      </c>
      <c r="L16" s="132">
        <f t="shared" si="0"/>
        <v>0</v>
      </c>
      <c r="M16" s="37">
        <f>IF(ISBLANK(L16),"  ",IF(L84&gt;0,L16/L84,IF(L16&gt;0,1,0)))</f>
        <v>0</v>
      </c>
    </row>
    <row r="17" spans="1:13" ht="15" customHeight="1" x14ac:dyDescent="0.2">
      <c r="A17" s="171" t="s">
        <v>16</v>
      </c>
      <c r="B17" s="114">
        <v>246866</v>
      </c>
      <c r="C17" s="36">
        <v>1</v>
      </c>
      <c r="D17" s="124">
        <v>0</v>
      </c>
      <c r="E17" s="36">
        <v>0</v>
      </c>
      <c r="F17" s="133">
        <f t="shared" si="1"/>
        <v>246866</v>
      </c>
      <c r="G17" s="37">
        <f t="shared" si="2"/>
        <v>7.7700890912385861E-3</v>
      </c>
      <c r="H17" s="114">
        <v>241702</v>
      </c>
      <c r="I17" s="35">
        <v>1</v>
      </c>
      <c r="J17" s="124">
        <v>0</v>
      </c>
      <c r="K17" s="36">
        <v>0</v>
      </c>
      <c r="L17" s="133">
        <f t="shared" si="0"/>
        <v>241702</v>
      </c>
      <c r="M17" s="41">
        <f>IF(ISBLANK(L17),"  ",IF(L84&gt;0,L17/L84,IF(L17&gt;0,1,0)))</f>
        <v>8.0895632076991384E-3</v>
      </c>
    </row>
    <row r="18" spans="1:13" ht="15" customHeight="1" x14ac:dyDescent="0.2">
      <c r="A18" s="171" t="s">
        <v>17</v>
      </c>
      <c r="B18" s="114">
        <v>0</v>
      </c>
      <c r="C18" s="36">
        <v>0</v>
      </c>
      <c r="D18" s="124">
        <v>0</v>
      </c>
      <c r="E18" s="36">
        <v>0</v>
      </c>
      <c r="F18" s="133">
        <f t="shared" si="1"/>
        <v>0</v>
      </c>
      <c r="G18" s="37">
        <f t="shared" si="2"/>
        <v>0</v>
      </c>
      <c r="H18" s="114">
        <v>0</v>
      </c>
      <c r="I18" s="35">
        <v>0</v>
      </c>
      <c r="J18" s="124">
        <v>0</v>
      </c>
      <c r="K18" s="36">
        <v>0</v>
      </c>
      <c r="L18" s="133">
        <f t="shared" si="0"/>
        <v>0</v>
      </c>
      <c r="M18" s="41">
        <f>IF(ISBLANK(L18),"  ",IF(L84&gt;0,L18/L84,IF(L18&gt;0,1,0)))</f>
        <v>0</v>
      </c>
    </row>
    <row r="19" spans="1:13" ht="15" customHeight="1" x14ac:dyDescent="0.2">
      <c r="A19" s="171" t="s">
        <v>18</v>
      </c>
      <c r="B19" s="114">
        <v>0</v>
      </c>
      <c r="C19" s="36">
        <v>0</v>
      </c>
      <c r="D19" s="124">
        <v>0</v>
      </c>
      <c r="E19" s="36">
        <v>0</v>
      </c>
      <c r="F19" s="133">
        <f t="shared" si="1"/>
        <v>0</v>
      </c>
      <c r="G19" s="37">
        <f t="shared" si="2"/>
        <v>0</v>
      </c>
      <c r="H19" s="114">
        <v>0</v>
      </c>
      <c r="I19" s="35">
        <v>0</v>
      </c>
      <c r="J19" s="124">
        <v>0</v>
      </c>
      <c r="K19" s="36">
        <v>0</v>
      </c>
      <c r="L19" s="133">
        <f t="shared" si="0"/>
        <v>0</v>
      </c>
      <c r="M19" s="41">
        <f>IF(ISBLANK(L19),"  ",IF(L84&gt;0,L19/L84,IF(L19&gt;0,1,0)))</f>
        <v>0</v>
      </c>
    </row>
    <row r="20" spans="1:13" ht="15" customHeight="1" x14ac:dyDescent="0.2">
      <c r="A20" s="171" t="s">
        <v>19</v>
      </c>
      <c r="B20" s="114">
        <v>0</v>
      </c>
      <c r="C20" s="36">
        <v>0</v>
      </c>
      <c r="D20" s="124">
        <v>0</v>
      </c>
      <c r="E20" s="36">
        <v>0</v>
      </c>
      <c r="F20" s="133">
        <f t="shared" si="1"/>
        <v>0</v>
      </c>
      <c r="G20" s="37">
        <f t="shared" si="2"/>
        <v>0</v>
      </c>
      <c r="H20" s="114">
        <v>0</v>
      </c>
      <c r="I20" s="35">
        <v>0</v>
      </c>
      <c r="J20" s="124">
        <v>0</v>
      </c>
      <c r="K20" s="36">
        <v>0</v>
      </c>
      <c r="L20" s="133">
        <f t="shared" si="0"/>
        <v>0</v>
      </c>
      <c r="M20" s="41">
        <f>IF(ISBLANK(L20),"  ",IF(L84&gt;0,L20/L84,IF(L20&gt;0,1,0)))</f>
        <v>0</v>
      </c>
    </row>
    <row r="21" spans="1:13" ht="15" customHeight="1" x14ac:dyDescent="0.2">
      <c r="A21" s="171" t="s">
        <v>20</v>
      </c>
      <c r="B21" s="114">
        <v>0</v>
      </c>
      <c r="C21" s="36">
        <v>0</v>
      </c>
      <c r="D21" s="124">
        <v>0</v>
      </c>
      <c r="E21" s="36">
        <v>0</v>
      </c>
      <c r="F21" s="133">
        <f t="shared" si="1"/>
        <v>0</v>
      </c>
      <c r="G21" s="37">
        <f t="shared" si="2"/>
        <v>0</v>
      </c>
      <c r="H21" s="114">
        <v>0</v>
      </c>
      <c r="I21" s="35">
        <v>0</v>
      </c>
      <c r="J21" s="124">
        <v>0</v>
      </c>
      <c r="K21" s="36">
        <v>0</v>
      </c>
      <c r="L21" s="133">
        <f t="shared" si="0"/>
        <v>0</v>
      </c>
      <c r="M21" s="41">
        <f>IF(ISBLANK(L21),"  ",IF(L84&gt;0,L21/L84,IF(L21&gt;0,1,0)))</f>
        <v>0</v>
      </c>
    </row>
    <row r="22" spans="1:13" ht="15" customHeight="1" x14ac:dyDescent="0.2">
      <c r="A22" s="171" t="s">
        <v>21</v>
      </c>
      <c r="B22" s="114">
        <v>0</v>
      </c>
      <c r="C22" s="36">
        <v>0</v>
      </c>
      <c r="D22" s="124">
        <v>0</v>
      </c>
      <c r="E22" s="36">
        <v>0</v>
      </c>
      <c r="F22" s="133">
        <f t="shared" si="1"/>
        <v>0</v>
      </c>
      <c r="G22" s="37">
        <f t="shared" si="2"/>
        <v>0</v>
      </c>
      <c r="H22" s="114">
        <v>0</v>
      </c>
      <c r="I22" s="35">
        <v>0</v>
      </c>
      <c r="J22" s="124">
        <v>0</v>
      </c>
      <c r="K22" s="36">
        <v>0</v>
      </c>
      <c r="L22" s="133">
        <f t="shared" si="0"/>
        <v>0</v>
      </c>
      <c r="M22" s="41">
        <f>IF(ISBLANK(L22),"  ",IF(L84&gt;0,L22/L84,IF(L22&gt;0,1,0)))</f>
        <v>0</v>
      </c>
    </row>
    <row r="23" spans="1:13" ht="15" customHeight="1" x14ac:dyDescent="0.2">
      <c r="A23" s="171" t="s">
        <v>22</v>
      </c>
      <c r="B23" s="114">
        <v>0</v>
      </c>
      <c r="C23" s="36">
        <v>0</v>
      </c>
      <c r="D23" s="124">
        <v>0</v>
      </c>
      <c r="E23" s="36">
        <v>0</v>
      </c>
      <c r="F23" s="133">
        <f t="shared" si="1"/>
        <v>0</v>
      </c>
      <c r="G23" s="37">
        <f t="shared" si="2"/>
        <v>0</v>
      </c>
      <c r="H23" s="114">
        <v>0</v>
      </c>
      <c r="I23" s="35">
        <v>0</v>
      </c>
      <c r="J23" s="124">
        <v>0</v>
      </c>
      <c r="K23" s="36">
        <v>0</v>
      </c>
      <c r="L23" s="133">
        <f t="shared" si="0"/>
        <v>0</v>
      </c>
      <c r="M23" s="41">
        <f>IF(ISBLANK(L23),"  ",IF(L84&gt;0,L23/L84,IF(L23&gt;0,1,0)))</f>
        <v>0</v>
      </c>
    </row>
    <row r="24" spans="1:13" ht="15" customHeight="1" x14ac:dyDescent="0.2">
      <c r="A24" s="171" t="s">
        <v>23</v>
      </c>
      <c r="B24" s="114">
        <v>0</v>
      </c>
      <c r="C24" s="36">
        <v>0</v>
      </c>
      <c r="D24" s="124">
        <v>0</v>
      </c>
      <c r="E24" s="36">
        <v>0</v>
      </c>
      <c r="F24" s="133">
        <f t="shared" si="1"/>
        <v>0</v>
      </c>
      <c r="G24" s="37">
        <f t="shared" si="2"/>
        <v>0</v>
      </c>
      <c r="H24" s="114">
        <v>0</v>
      </c>
      <c r="I24" s="35">
        <v>0</v>
      </c>
      <c r="J24" s="124">
        <v>0</v>
      </c>
      <c r="K24" s="36">
        <v>0</v>
      </c>
      <c r="L24" s="133">
        <f t="shared" si="0"/>
        <v>0</v>
      </c>
      <c r="M24" s="41">
        <f>IF(ISBLANK(L24),"  ",IF(L84&gt;0,L24/L84,IF(L24&gt;0,1,0)))</f>
        <v>0</v>
      </c>
    </row>
    <row r="25" spans="1:13" ht="15" customHeight="1" x14ac:dyDescent="0.2">
      <c r="A25" s="171" t="s">
        <v>24</v>
      </c>
      <c r="B25" s="114">
        <v>0</v>
      </c>
      <c r="C25" s="36">
        <v>0</v>
      </c>
      <c r="D25" s="124">
        <v>0</v>
      </c>
      <c r="E25" s="36">
        <v>0</v>
      </c>
      <c r="F25" s="133">
        <f t="shared" si="1"/>
        <v>0</v>
      </c>
      <c r="G25" s="37">
        <f t="shared" si="2"/>
        <v>0</v>
      </c>
      <c r="H25" s="114">
        <v>0</v>
      </c>
      <c r="I25" s="35">
        <v>0</v>
      </c>
      <c r="J25" s="124">
        <v>0</v>
      </c>
      <c r="K25" s="36">
        <v>0</v>
      </c>
      <c r="L25" s="133">
        <f t="shared" si="0"/>
        <v>0</v>
      </c>
      <c r="M25" s="41">
        <f>IF(ISBLANK(L25),"  ",IF(L84&gt;0,L25/L84,IF(L25&gt;0,1,0)))</f>
        <v>0</v>
      </c>
    </row>
    <row r="26" spans="1:13" ht="15" customHeight="1" x14ac:dyDescent="0.2">
      <c r="A26" s="171" t="s">
        <v>25</v>
      </c>
      <c r="B26" s="114">
        <v>0</v>
      </c>
      <c r="C26" s="36">
        <v>0</v>
      </c>
      <c r="D26" s="124">
        <v>0</v>
      </c>
      <c r="E26" s="36">
        <v>0</v>
      </c>
      <c r="F26" s="133">
        <f t="shared" si="1"/>
        <v>0</v>
      </c>
      <c r="G26" s="37">
        <f t="shared" si="2"/>
        <v>0</v>
      </c>
      <c r="H26" s="114">
        <v>0</v>
      </c>
      <c r="I26" s="35">
        <v>0</v>
      </c>
      <c r="J26" s="124">
        <v>0</v>
      </c>
      <c r="K26" s="36">
        <v>0</v>
      </c>
      <c r="L26" s="133">
        <f t="shared" si="0"/>
        <v>0</v>
      </c>
      <c r="M26" s="41">
        <f>IF(ISBLANK(L26),"  ",IF(L84&gt;0,L26/L84,IF(L26&gt;0,1,0)))</f>
        <v>0</v>
      </c>
    </row>
    <row r="27" spans="1:13" ht="15" customHeight="1" x14ac:dyDescent="0.2">
      <c r="A27" s="171" t="s">
        <v>26</v>
      </c>
      <c r="B27" s="114">
        <v>0</v>
      </c>
      <c r="C27" s="36">
        <v>0</v>
      </c>
      <c r="D27" s="124">
        <v>0</v>
      </c>
      <c r="E27" s="36">
        <v>0</v>
      </c>
      <c r="F27" s="133">
        <f t="shared" si="1"/>
        <v>0</v>
      </c>
      <c r="G27" s="37">
        <f t="shared" si="2"/>
        <v>0</v>
      </c>
      <c r="H27" s="114">
        <v>0</v>
      </c>
      <c r="I27" s="35">
        <v>0</v>
      </c>
      <c r="J27" s="124">
        <v>0</v>
      </c>
      <c r="K27" s="36">
        <v>0</v>
      </c>
      <c r="L27" s="133">
        <f t="shared" si="0"/>
        <v>0</v>
      </c>
      <c r="M27" s="41">
        <f>IF(ISBLANK(L27),"  ",IF(L84&gt;0,L27/L84,IF(L27&gt;0,1,0)))</f>
        <v>0</v>
      </c>
    </row>
    <row r="28" spans="1:13" ht="15" customHeight="1" x14ac:dyDescent="0.2">
      <c r="A28" s="172" t="s">
        <v>27</v>
      </c>
      <c r="B28" s="114">
        <v>0</v>
      </c>
      <c r="C28" s="36">
        <v>0</v>
      </c>
      <c r="D28" s="124">
        <v>0</v>
      </c>
      <c r="E28" s="36">
        <v>0</v>
      </c>
      <c r="F28" s="133">
        <f t="shared" si="1"/>
        <v>0</v>
      </c>
      <c r="G28" s="37">
        <f t="shared" si="2"/>
        <v>0</v>
      </c>
      <c r="H28" s="114">
        <v>0</v>
      </c>
      <c r="I28" s="35">
        <v>0</v>
      </c>
      <c r="J28" s="124">
        <v>0</v>
      </c>
      <c r="K28" s="36">
        <v>0</v>
      </c>
      <c r="L28" s="133">
        <f t="shared" si="0"/>
        <v>0</v>
      </c>
      <c r="M28" s="41">
        <f>IF(ISBLANK(L28),"  ",IF(L84&gt;0,L28/L84,IF(L28&gt;0,1,0)))</f>
        <v>0</v>
      </c>
    </row>
    <row r="29" spans="1:13" ht="15" customHeight="1" x14ac:dyDescent="0.2">
      <c r="A29" s="172" t="s">
        <v>28</v>
      </c>
      <c r="B29" s="114">
        <v>0</v>
      </c>
      <c r="C29" s="36">
        <v>0</v>
      </c>
      <c r="D29" s="124">
        <v>0</v>
      </c>
      <c r="E29" s="36">
        <v>0</v>
      </c>
      <c r="F29" s="133">
        <f t="shared" si="1"/>
        <v>0</v>
      </c>
      <c r="G29" s="37">
        <f t="shared" si="2"/>
        <v>0</v>
      </c>
      <c r="H29" s="114">
        <v>0</v>
      </c>
      <c r="I29" s="35">
        <v>0</v>
      </c>
      <c r="J29" s="124">
        <v>0</v>
      </c>
      <c r="K29" s="36">
        <v>0</v>
      </c>
      <c r="L29" s="133">
        <f t="shared" si="0"/>
        <v>0</v>
      </c>
      <c r="M29" s="41">
        <f>IF(ISBLANK(L29),"  ",IF(L84&gt;0,L29/L84,IF(L29&gt;0,1,0)))</f>
        <v>0</v>
      </c>
    </row>
    <row r="30" spans="1:13" ht="15" customHeight="1" x14ac:dyDescent="0.2">
      <c r="A30" s="172" t="s">
        <v>71</v>
      </c>
      <c r="B30" s="114">
        <v>0</v>
      </c>
      <c r="C30" s="36">
        <v>0</v>
      </c>
      <c r="D30" s="124">
        <v>0</v>
      </c>
      <c r="E30" s="36">
        <v>0</v>
      </c>
      <c r="F30" s="133">
        <f t="shared" si="1"/>
        <v>0</v>
      </c>
      <c r="G30" s="37">
        <f t="shared" si="2"/>
        <v>0</v>
      </c>
      <c r="H30" s="114">
        <v>0</v>
      </c>
      <c r="I30" s="35">
        <v>0</v>
      </c>
      <c r="J30" s="124">
        <v>0</v>
      </c>
      <c r="K30" s="36">
        <v>0</v>
      </c>
      <c r="L30" s="133">
        <f t="shared" si="0"/>
        <v>0</v>
      </c>
      <c r="M30" s="41">
        <f>IF(ISBLANK(L30),"  ",IF(L84&gt;0,L30/L84,IF(L30&gt;0,1,0)))</f>
        <v>0</v>
      </c>
    </row>
    <row r="31" spans="1:13" ht="15" customHeight="1" x14ac:dyDescent="0.2">
      <c r="A31" s="172" t="s">
        <v>182</v>
      </c>
      <c r="B31" s="114">
        <v>0</v>
      </c>
      <c r="C31" s="36">
        <v>0</v>
      </c>
      <c r="D31" s="124">
        <v>0</v>
      </c>
      <c r="E31" s="36">
        <v>0</v>
      </c>
      <c r="F31" s="133">
        <f t="shared" si="1"/>
        <v>0</v>
      </c>
      <c r="G31" s="37">
        <f t="shared" si="2"/>
        <v>0</v>
      </c>
      <c r="H31" s="114">
        <v>0</v>
      </c>
      <c r="I31" s="35">
        <v>0</v>
      </c>
      <c r="J31" s="124">
        <v>0</v>
      </c>
      <c r="K31" s="36">
        <v>0</v>
      </c>
      <c r="L31" s="133">
        <f t="shared" si="0"/>
        <v>0</v>
      </c>
      <c r="M31" s="41">
        <f>IF(ISBLANK(L31),"  ",IF(L84&gt;0,L31/L84,IF(L31&gt;0,1,0)))</f>
        <v>0</v>
      </c>
    </row>
    <row r="32" spans="1:13" ht="15" customHeight="1" x14ac:dyDescent="0.2">
      <c r="A32" s="173" t="s">
        <v>183</v>
      </c>
      <c r="B32" s="114">
        <v>0</v>
      </c>
      <c r="C32" s="36">
        <v>0</v>
      </c>
      <c r="D32" s="124">
        <v>0</v>
      </c>
      <c r="E32" s="36">
        <v>0</v>
      </c>
      <c r="F32" s="133">
        <f t="shared" si="1"/>
        <v>0</v>
      </c>
      <c r="G32" s="37">
        <f t="shared" si="2"/>
        <v>0</v>
      </c>
      <c r="H32" s="114">
        <v>0</v>
      </c>
      <c r="I32" s="35">
        <v>0</v>
      </c>
      <c r="J32" s="124">
        <v>0</v>
      </c>
      <c r="K32" s="36">
        <v>0</v>
      </c>
      <c r="L32" s="133">
        <f t="shared" si="0"/>
        <v>0</v>
      </c>
      <c r="M32" s="41">
        <f>IF(ISBLANK(L32),"  ",IF(L84&gt;0,L32/L84,IF(L32&gt;0,1,0)))</f>
        <v>0</v>
      </c>
    </row>
    <row r="33" spans="1:13" ht="15" customHeight="1" x14ac:dyDescent="0.2">
      <c r="A33" s="172" t="s">
        <v>175</v>
      </c>
      <c r="B33" s="114">
        <v>0</v>
      </c>
      <c r="C33" s="36">
        <v>0</v>
      </c>
      <c r="D33" s="124">
        <v>0</v>
      </c>
      <c r="E33" s="36">
        <v>0</v>
      </c>
      <c r="F33" s="133">
        <f t="shared" si="1"/>
        <v>0</v>
      </c>
      <c r="G33" s="37">
        <f t="shared" si="2"/>
        <v>0</v>
      </c>
      <c r="H33" s="114">
        <v>0</v>
      </c>
      <c r="I33" s="35">
        <v>0</v>
      </c>
      <c r="J33" s="124">
        <v>0</v>
      </c>
      <c r="K33" s="36">
        <v>0</v>
      </c>
      <c r="L33" s="133">
        <f t="shared" si="0"/>
        <v>0</v>
      </c>
      <c r="M33" s="41">
        <f>IF(ISBLANK(L33),"  ",IF(L84&gt;0,L33/L84,IF(L33&gt;0,1,0)))</f>
        <v>0</v>
      </c>
    </row>
    <row r="34" spans="1:13" ht="15" customHeight="1" x14ac:dyDescent="0.2">
      <c r="A34" s="171" t="s">
        <v>184</v>
      </c>
      <c r="B34" s="114">
        <v>0</v>
      </c>
      <c r="C34" s="36">
        <v>0</v>
      </c>
      <c r="D34" s="124">
        <v>0</v>
      </c>
      <c r="E34" s="36">
        <v>0</v>
      </c>
      <c r="F34" s="133">
        <f t="shared" si="1"/>
        <v>0</v>
      </c>
      <c r="G34" s="37">
        <f t="shared" si="2"/>
        <v>0</v>
      </c>
      <c r="H34" s="114">
        <v>0</v>
      </c>
      <c r="I34" s="35">
        <v>0</v>
      </c>
      <c r="J34" s="124">
        <v>0</v>
      </c>
      <c r="K34" s="36">
        <v>0</v>
      </c>
      <c r="L34" s="133">
        <f t="shared" si="0"/>
        <v>0</v>
      </c>
      <c r="M34" s="41">
        <f>IF(ISBLANK(L34),"  ",IF(L84&gt;0,L34/L84,IF(L34&gt;0,1,0)))</f>
        <v>0</v>
      </c>
    </row>
    <row r="35" spans="1:13" ht="15" customHeight="1" x14ac:dyDescent="0.2">
      <c r="A35" s="171" t="s">
        <v>185</v>
      </c>
      <c r="B35" s="114">
        <v>0</v>
      </c>
      <c r="C35" s="36">
        <v>0</v>
      </c>
      <c r="D35" s="124">
        <v>0</v>
      </c>
      <c r="E35" s="36">
        <v>0</v>
      </c>
      <c r="F35" s="133">
        <f t="shared" ref="F35:F41" si="3">D35+B35</f>
        <v>0</v>
      </c>
      <c r="G35" s="37">
        <f t="shared" ref="G35:G41" si="4">IF(ISBLANK(F35),"  ",IF($F$84&gt;0,F35/$F$84,IF(F35&gt;0,1,0)))</f>
        <v>0</v>
      </c>
      <c r="H35" s="114">
        <v>0</v>
      </c>
      <c r="I35" s="35">
        <v>0</v>
      </c>
      <c r="J35" s="124">
        <v>0</v>
      </c>
      <c r="K35" s="36">
        <v>0</v>
      </c>
      <c r="L35" s="133">
        <f t="shared" ref="L35" si="5">J35+H35</f>
        <v>0</v>
      </c>
      <c r="M35" s="41">
        <f>IF(ISBLANK(L35),"  ",IF(L85&gt;0,L35/L85,IF(L35&gt;0,1,0)))</f>
        <v>0</v>
      </c>
    </row>
    <row r="36" spans="1:13" ht="15" customHeight="1" x14ac:dyDescent="0.2">
      <c r="A36" s="218" t="s">
        <v>193</v>
      </c>
      <c r="B36" s="114">
        <v>0</v>
      </c>
      <c r="C36" s="36">
        <v>0</v>
      </c>
      <c r="D36" s="124">
        <v>0</v>
      </c>
      <c r="E36" s="36">
        <v>0</v>
      </c>
      <c r="F36" s="133">
        <f t="shared" ref="F36:F37" si="6">D36+B36</f>
        <v>0</v>
      </c>
      <c r="G36" s="37">
        <f t="shared" ref="G36:G37" si="7">IF(ISBLANK(F36),"  ",IF($F$84&gt;0,F36/$F$84,IF(F36&gt;0,1,0)))</f>
        <v>0</v>
      </c>
      <c r="H36" s="114">
        <v>0</v>
      </c>
      <c r="I36" s="35">
        <v>0</v>
      </c>
      <c r="J36" s="124">
        <v>0</v>
      </c>
      <c r="K36" s="36">
        <v>0</v>
      </c>
      <c r="L36" s="133">
        <f t="shared" ref="L36:L37" si="8">J36+H36</f>
        <v>0</v>
      </c>
      <c r="M36" s="41">
        <f t="shared" ref="M36:M37" si="9">IF(ISBLANK(L36),"  ",IF(L86&gt;0,L36/L86,IF(L36&gt;0,1,0)))</f>
        <v>0</v>
      </c>
    </row>
    <row r="37" spans="1:13" ht="15" customHeight="1" x14ac:dyDescent="0.2">
      <c r="A37" s="218" t="s">
        <v>194</v>
      </c>
      <c r="B37" s="114">
        <v>0</v>
      </c>
      <c r="C37" s="36">
        <v>0</v>
      </c>
      <c r="D37" s="124">
        <v>0</v>
      </c>
      <c r="E37" s="36">
        <v>0</v>
      </c>
      <c r="F37" s="133">
        <f t="shared" si="6"/>
        <v>0</v>
      </c>
      <c r="G37" s="37">
        <f t="shared" si="7"/>
        <v>0</v>
      </c>
      <c r="H37" s="114">
        <v>0</v>
      </c>
      <c r="I37" s="35">
        <v>0</v>
      </c>
      <c r="J37" s="124">
        <v>0</v>
      </c>
      <c r="K37" s="36">
        <v>0</v>
      </c>
      <c r="L37" s="133">
        <f t="shared" si="8"/>
        <v>0</v>
      </c>
      <c r="M37" s="41">
        <f t="shared" si="9"/>
        <v>0</v>
      </c>
    </row>
    <row r="38" spans="1:13" ht="15" customHeight="1" x14ac:dyDescent="0.2">
      <c r="A38" s="171" t="s">
        <v>187</v>
      </c>
      <c r="B38" s="114">
        <v>0</v>
      </c>
      <c r="C38" s="36">
        <v>0</v>
      </c>
      <c r="D38" s="124">
        <v>0</v>
      </c>
      <c r="E38" s="36">
        <v>0</v>
      </c>
      <c r="F38" s="133">
        <f t="shared" si="3"/>
        <v>0</v>
      </c>
      <c r="G38" s="37">
        <f t="shared" si="4"/>
        <v>0</v>
      </c>
      <c r="H38" s="114">
        <v>0</v>
      </c>
      <c r="I38" s="35">
        <v>0</v>
      </c>
      <c r="J38" s="124">
        <v>0</v>
      </c>
      <c r="K38" s="36">
        <v>0</v>
      </c>
      <c r="L38" s="133">
        <f t="shared" ref="L38" si="10">J38+H38</f>
        <v>0</v>
      </c>
      <c r="M38" s="41">
        <f>IF(ISBLANK(L38),"  ",IF(L86&gt;0,L38/L86,IF(L38&gt;0,1,0)))</f>
        <v>0</v>
      </c>
    </row>
    <row r="39" spans="1:13" ht="15" customHeight="1" x14ac:dyDescent="0.2">
      <c r="A39" s="171" t="s">
        <v>192</v>
      </c>
      <c r="B39" s="114">
        <v>0</v>
      </c>
      <c r="C39" s="36">
        <v>0</v>
      </c>
      <c r="D39" s="124">
        <v>0</v>
      </c>
      <c r="E39" s="36">
        <v>0</v>
      </c>
      <c r="F39" s="133">
        <f t="shared" ref="F39" si="11">D39+B39</f>
        <v>0</v>
      </c>
      <c r="G39" s="37">
        <f t="shared" ref="G39" si="12">IF(ISBLANK(F39),"  ",IF($F$84&gt;0,F39/$F$84,IF(F39&gt;0,1,0)))</f>
        <v>0</v>
      </c>
      <c r="H39" s="114">
        <v>0</v>
      </c>
      <c r="I39" s="35">
        <v>0</v>
      </c>
      <c r="J39" s="124">
        <v>0</v>
      </c>
      <c r="K39" s="36">
        <v>0</v>
      </c>
      <c r="L39" s="133">
        <f t="shared" ref="L39" si="13">J39+H39</f>
        <v>0</v>
      </c>
      <c r="M39" s="41">
        <f>IF(ISBLANK(L39),"  ",IF(L87&gt;0,L39/L87,IF(L39&gt;0,1,0)))</f>
        <v>0</v>
      </c>
    </row>
    <row r="40" spans="1:13" ht="15" customHeight="1" x14ac:dyDescent="0.2">
      <c r="A40" s="171" t="s">
        <v>188</v>
      </c>
      <c r="B40" s="114">
        <v>0</v>
      </c>
      <c r="C40" s="36">
        <v>0</v>
      </c>
      <c r="D40" s="124">
        <v>0</v>
      </c>
      <c r="E40" s="36">
        <v>0</v>
      </c>
      <c r="F40" s="133">
        <f t="shared" si="3"/>
        <v>0</v>
      </c>
      <c r="G40" s="37">
        <f t="shared" si="4"/>
        <v>0</v>
      </c>
      <c r="H40" s="114">
        <v>0</v>
      </c>
      <c r="I40" s="35">
        <v>0</v>
      </c>
      <c r="J40" s="124">
        <v>0</v>
      </c>
      <c r="K40" s="35">
        <v>0</v>
      </c>
      <c r="L40" s="133">
        <v>0</v>
      </c>
      <c r="M40" s="44">
        <v>0</v>
      </c>
    </row>
    <row r="41" spans="1:13" ht="15" customHeight="1" x14ac:dyDescent="0.2">
      <c r="A41" s="171" t="s">
        <v>189</v>
      </c>
      <c r="B41" s="114">
        <v>0</v>
      </c>
      <c r="C41" s="36">
        <v>0</v>
      </c>
      <c r="D41" s="124">
        <v>0</v>
      </c>
      <c r="E41" s="36">
        <v>0</v>
      </c>
      <c r="F41" s="133">
        <f t="shared" si="3"/>
        <v>0</v>
      </c>
      <c r="G41" s="37">
        <f t="shared" si="4"/>
        <v>0</v>
      </c>
      <c r="H41" s="114">
        <v>0</v>
      </c>
      <c r="I41" s="164">
        <v>0</v>
      </c>
      <c r="J41" s="124">
        <v>0</v>
      </c>
      <c r="K41" s="162">
        <v>0</v>
      </c>
      <c r="L41" s="133">
        <v>1</v>
      </c>
      <c r="M41" s="44">
        <v>1</v>
      </c>
    </row>
    <row r="42" spans="1:13" ht="15" customHeight="1" x14ac:dyDescent="0.25">
      <c r="A42" s="47" t="s">
        <v>29</v>
      </c>
      <c r="B42" s="143"/>
      <c r="C42" s="43"/>
      <c r="D42" s="124"/>
      <c r="E42" s="43"/>
      <c r="F42" s="133"/>
      <c r="G42" s="44"/>
      <c r="H42" s="143" t="s">
        <v>4</v>
      </c>
      <c r="I42" s="42" t="s">
        <v>4</v>
      </c>
      <c r="J42" s="124"/>
      <c r="K42" s="43" t="s">
        <v>4</v>
      </c>
      <c r="L42" s="133"/>
      <c r="M42" s="50" t="s">
        <v>4</v>
      </c>
    </row>
    <row r="43" spans="1:13" ht="15" customHeight="1" x14ac:dyDescent="0.2">
      <c r="A43" s="45" t="s">
        <v>30</v>
      </c>
      <c r="B43" s="142">
        <v>0</v>
      </c>
      <c r="C43" s="36">
        <v>0</v>
      </c>
      <c r="D43" s="127">
        <v>0</v>
      </c>
      <c r="E43" s="36">
        <v>0</v>
      </c>
      <c r="F43" s="132">
        <f t="shared" si="1"/>
        <v>0</v>
      </c>
      <c r="G43" s="37">
        <f t="shared" ref="G43:G47" si="14">IF(ISBLANK(F43),"  ",IF($F$84&gt;0,F43/$F$84,IF(F43&gt;0,1,0)))</f>
        <v>0</v>
      </c>
      <c r="H43" s="142">
        <v>0</v>
      </c>
      <c r="I43" s="35">
        <v>0</v>
      </c>
      <c r="J43" s="127">
        <v>0</v>
      </c>
      <c r="K43" s="36">
        <v>0</v>
      </c>
      <c r="L43" s="132">
        <f>J43+H43</f>
        <v>0</v>
      </c>
      <c r="M43" s="37">
        <f>IF(ISBLANK(L43),"  ",IF(L84&gt;0,L43/L84,IF(L43&gt;0,1,0)))</f>
        <v>0</v>
      </c>
    </row>
    <row r="44" spans="1:13" ht="15" customHeight="1" x14ac:dyDescent="0.25">
      <c r="A44" s="47" t="s">
        <v>31</v>
      </c>
      <c r="B44" s="143"/>
      <c r="C44" s="43" t="s">
        <v>4</v>
      </c>
      <c r="D44" s="124"/>
      <c r="E44" s="43"/>
      <c r="F44" s="133">
        <f t="shared" si="1"/>
        <v>0</v>
      </c>
      <c r="G44" s="44">
        <f t="shared" si="14"/>
        <v>0</v>
      </c>
      <c r="H44" s="143"/>
      <c r="I44" s="42" t="s">
        <v>4</v>
      </c>
      <c r="J44" s="124"/>
      <c r="K44" s="43" t="s">
        <v>4</v>
      </c>
      <c r="L44" s="133"/>
      <c r="M44" s="50" t="s">
        <v>4</v>
      </c>
    </row>
    <row r="45" spans="1:13" ht="15" customHeight="1" x14ac:dyDescent="0.2">
      <c r="A45" s="45" t="s">
        <v>30</v>
      </c>
      <c r="B45" s="142">
        <v>0</v>
      </c>
      <c r="C45" s="36">
        <v>0</v>
      </c>
      <c r="D45" s="127">
        <v>0</v>
      </c>
      <c r="E45" s="36">
        <v>0</v>
      </c>
      <c r="F45" s="132">
        <f t="shared" si="1"/>
        <v>0</v>
      </c>
      <c r="G45" s="37">
        <f t="shared" si="14"/>
        <v>0</v>
      </c>
      <c r="H45" s="142">
        <v>0</v>
      </c>
      <c r="I45" s="35">
        <v>0</v>
      </c>
      <c r="J45" s="127">
        <v>0</v>
      </c>
      <c r="K45" s="36">
        <v>0</v>
      </c>
      <c r="L45" s="132">
        <f>J45+H45</f>
        <v>0</v>
      </c>
      <c r="M45" s="37">
        <f>IF(ISBLANK(L45),"  ",IF(L84&gt;0,L45/L84,IF(L45&gt;0,1,0)))</f>
        <v>0</v>
      </c>
    </row>
    <row r="46" spans="1:13" ht="15" customHeight="1" x14ac:dyDescent="0.2">
      <c r="A46" s="105" t="s">
        <v>101</v>
      </c>
      <c r="B46" s="114"/>
      <c r="C46" s="36" t="s">
        <v>10</v>
      </c>
      <c r="D46" s="124"/>
      <c r="E46" s="36"/>
      <c r="F46" s="133">
        <v>249143.55</v>
      </c>
      <c r="G46" s="37">
        <f t="shared" si="14"/>
        <v>7.8417748090358948E-3</v>
      </c>
      <c r="H46" s="114"/>
      <c r="I46" s="35" t="s">
        <v>10</v>
      </c>
      <c r="J46" s="124"/>
      <c r="K46" s="36" t="s">
        <v>10</v>
      </c>
      <c r="L46" s="133">
        <f>J46+H46</f>
        <v>0</v>
      </c>
      <c r="M46" s="41">
        <f>IF(ISBLANK(L46),"  ",IF(L84&gt;0,L46/L84,IF(L46&gt;0,1,0)))</f>
        <v>0</v>
      </c>
    </row>
    <row r="47" spans="1:13" s="55" customFormat="1" ht="15" customHeight="1" x14ac:dyDescent="0.25">
      <c r="A47" s="104" t="s">
        <v>33</v>
      </c>
      <c r="B47" s="115">
        <v>6440936</v>
      </c>
      <c r="C47" s="52">
        <v>1</v>
      </c>
      <c r="D47" s="128">
        <v>0</v>
      </c>
      <c r="E47" s="52">
        <v>0</v>
      </c>
      <c r="F47" s="115">
        <f t="shared" si="1"/>
        <v>6440936</v>
      </c>
      <c r="G47" s="108">
        <f t="shared" si="14"/>
        <v>0.20272798421396993</v>
      </c>
      <c r="H47" s="115">
        <v>7319422</v>
      </c>
      <c r="I47" s="35">
        <v>1</v>
      </c>
      <c r="J47" s="128">
        <v>0</v>
      </c>
      <c r="K47" s="52">
        <v>0</v>
      </c>
      <c r="L47" s="115">
        <f>L46+L45+L43+L34+L29+L28+L26+L27+L25+L24+L23+L22+L21+L20+L19+L18+L17+L16+L14+L13+L30+L31+L32+L33</f>
        <v>7319422</v>
      </c>
      <c r="M47" s="53">
        <f>IF(ISBLANK(L47),"  ",IF(L84&gt;0,L47/L84,IF(L47&gt;0,1,0)))</f>
        <v>0.24497491503100366</v>
      </c>
    </row>
    <row r="48" spans="1:13" ht="15" customHeight="1" x14ac:dyDescent="0.25">
      <c r="A48" s="106" t="s">
        <v>34</v>
      </c>
      <c r="B48" s="116"/>
      <c r="C48" s="109" t="s">
        <v>4</v>
      </c>
      <c r="D48" s="124"/>
      <c r="E48" s="36" t="s">
        <v>4</v>
      </c>
      <c r="F48" s="133"/>
      <c r="G48" s="44"/>
      <c r="H48" s="116"/>
      <c r="I48" s="35" t="s">
        <v>4</v>
      </c>
      <c r="J48" s="124"/>
      <c r="K48" s="36" t="s">
        <v>4</v>
      </c>
      <c r="L48" s="133"/>
      <c r="M48" s="50" t="s">
        <v>4</v>
      </c>
    </row>
    <row r="49" spans="1:13" ht="15" customHeight="1" x14ac:dyDescent="0.2">
      <c r="A49" s="7" t="s">
        <v>35</v>
      </c>
      <c r="B49" s="142">
        <v>0</v>
      </c>
      <c r="C49" s="36">
        <v>0</v>
      </c>
      <c r="D49" s="127">
        <v>0</v>
      </c>
      <c r="E49" s="36">
        <v>0</v>
      </c>
      <c r="F49" s="132">
        <f t="shared" si="1"/>
        <v>0</v>
      </c>
      <c r="G49" s="37">
        <f t="shared" ref="G49:G55" si="15">IF(ISBLANK(F49),"  ",IF($F$84&gt;0,F49/$F$84,IF(F49&gt;0,1,0)))</f>
        <v>0</v>
      </c>
      <c r="H49" s="142">
        <v>0</v>
      </c>
      <c r="I49" s="35">
        <v>0</v>
      </c>
      <c r="J49" s="127">
        <v>0</v>
      </c>
      <c r="K49" s="36">
        <v>0</v>
      </c>
      <c r="L49" s="132">
        <f>J49+H49</f>
        <v>0</v>
      </c>
      <c r="M49" s="37">
        <f>IF(ISBLANK(L49),"  ",IF(J84&gt;0,L49/J84,IF(L49&gt;0,1,0)))</f>
        <v>0</v>
      </c>
    </row>
    <row r="50" spans="1:13" ht="15" customHeight="1" x14ac:dyDescent="0.2">
      <c r="A50" s="58" t="s">
        <v>36</v>
      </c>
      <c r="B50" s="114">
        <v>0</v>
      </c>
      <c r="C50" s="36">
        <v>0</v>
      </c>
      <c r="D50" s="124">
        <v>0</v>
      </c>
      <c r="E50" s="36">
        <v>0</v>
      </c>
      <c r="F50" s="133">
        <f t="shared" si="1"/>
        <v>0</v>
      </c>
      <c r="G50" s="37">
        <f t="shared" si="15"/>
        <v>0</v>
      </c>
      <c r="H50" s="114">
        <v>0</v>
      </c>
      <c r="I50" s="35">
        <v>0</v>
      </c>
      <c r="J50" s="124">
        <v>0</v>
      </c>
      <c r="K50" s="36">
        <v>0</v>
      </c>
      <c r="L50" s="133">
        <f>J50+H50</f>
        <v>0</v>
      </c>
      <c r="M50" s="41">
        <f>IF(ISBLANK(L50),"  ",IF(J84&gt;0,L50/J84,IF(L50&gt;0,1,0)))</f>
        <v>0</v>
      </c>
    </row>
    <row r="51" spans="1:13" ht="15" customHeight="1" x14ac:dyDescent="0.2">
      <c r="A51" s="7" t="s">
        <v>37</v>
      </c>
      <c r="B51" s="114">
        <v>0</v>
      </c>
      <c r="C51" s="36">
        <v>0</v>
      </c>
      <c r="D51" s="124">
        <v>0</v>
      </c>
      <c r="E51" s="36">
        <v>0</v>
      </c>
      <c r="F51" s="133">
        <f t="shared" si="1"/>
        <v>0</v>
      </c>
      <c r="G51" s="37">
        <f t="shared" si="15"/>
        <v>0</v>
      </c>
      <c r="H51" s="114">
        <v>0</v>
      </c>
      <c r="I51" s="35">
        <v>0</v>
      </c>
      <c r="J51" s="124">
        <v>0</v>
      </c>
      <c r="K51" s="36">
        <v>0</v>
      </c>
      <c r="L51" s="133">
        <f>J51+H51</f>
        <v>0</v>
      </c>
      <c r="M51" s="41">
        <f>IF(ISBLANK(L51),"  ",IF(J84&gt;0,L51/J84,IF(L51&gt;0,1,0)))</f>
        <v>0</v>
      </c>
    </row>
    <row r="52" spans="1:13" ht="15" customHeight="1" x14ac:dyDescent="0.2">
      <c r="A52" s="107" t="s">
        <v>38</v>
      </c>
      <c r="B52" s="114">
        <v>0</v>
      </c>
      <c r="C52" s="36">
        <v>0</v>
      </c>
      <c r="D52" s="124">
        <v>0</v>
      </c>
      <c r="E52" s="36">
        <v>0</v>
      </c>
      <c r="F52" s="133">
        <f t="shared" si="1"/>
        <v>0</v>
      </c>
      <c r="G52" s="37">
        <f t="shared" si="15"/>
        <v>0</v>
      </c>
      <c r="H52" s="114">
        <v>0</v>
      </c>
      <c r="I52" s="35">
        <v>0</v>
      </c>
      <c r="J52" s="124">
        <v>0</v>
      </c>
      <c r="K52" s="36">
        <v>0</v>
      </c>
      <c r="L52" s="133">
        <f>J52+H52</f>
        <v>0</v>
      </c>
      <c r="M52" s="41">
        <f>IF(ISBLANK(L52),"  ",IF(J84&gt;0,L52/J84,IF(L52&gt;0,1,0)))</f>
        <v>0</v>
      </c>
    </row>
    <row r="53" spans="1:13" ht="15" customHeight="1" x14ac:dyDescent="0.2">
      <c r="A53" s="58" t="s">
        <v>39</v>
      </c>
      <c r="B53" s="114">
        <v>0</v>
      </c>
      <c r="C53" s="36">
        <v>0</v>
      </c>
      <c r="D53" s="124">
        <v>0</v>
      </c>
      <c r="E53" s="36">
        <v>0</v>
      </c>
      <c r="F53" s="133">
        <f t="shared" si="1"/>
        <v>0</v>
      </c>
      <c r="G53" s="37">
        <f t="shared" si="15"/>
        <v>0</v>
      </c>
      <c r="H53" s="114">
        <v>0</v>
      </c>
      <c r="I53" s="35">
        <v>0</v>
      </c>
      <c r="J53" s="124">
        <v>0</v>
      </c>
      <c r="K53" s="36">
        <v>0</v>
      </c>
      <c r="L53" s="133">
        <f>J53+H53</f>
        <v>0</v>
      </c>
      <c r="M53" s="41">
        <f>IF(ISBLANK(L53),"  ",IF(L84&gt;0,L53/L84,IF(L53&gt;0,1,0)))</f>
        <v>0</v>
      </c>
    </row>
    <row r="54" spans="1:13" s="55" customFormat="1" ht="15" customHeight="1" x14ac:dyDescent="0.25">
      <c r="A54" s="106" t="s">
        <v>40</v>
      </c>
      <c r="B54" s="115">
        <v>0</v>
      </c>
      <c r="C54" s="52">
        <v>0</v>
      </c>
      <c r="D54" s="128">
        <v>0</v>
      </c>
      <c r="E54" s="52">
        <v>0</v>
      </c>
      <c r="F54" s="134">
        <f t="shared" si="1"/>
        <v>0</v>
      </c>
      <c r="G54" s="108">
        <f t="shared" si="15"/>
        <v>0</v>
      </c>
      <c r="H54" s="115">
        <v>0</v>
      </c>
      <c r="I54" s="35">
        <v>0</v>
      </c>
      <c r="J54" s="128">
        <v>0</v>
      </c>
      <c r="K54" s="52">
        <v>0</v>
      </c>
      <c r="L54" s="134">
        <f>L53+L52+L51+L50+L49</f>
        <v>0</v>
      </c>
      <c r="M54" s="53">
        <f>IF(ISBLANK(L54),"  ",IF(L84&gt;0,L54/L84,IF(L54&gt;0,1,0)))</f>
        <v>0</v>
      </c>
    </row>
    <row r="55" spans="1:13" s="55" customFormat="1" ht="15" customHeight="1" x14ac:dyDescent="0.25">
      <c r="A55" s="60" t="s">
        <v>82</v>
      </c>
      <c r="B55" s="144">
        <v>0</v>
      </c>
      <c r="C55" s="52">
        <v>0</v>
      </c>
      <c r="D55" s="129">
        <v>0</v>
      </c>
      <c r="E55" s="52">
        <v>0</v>
      </c>
      <c r="F55" s="135">
        <f t="shared" si="1"/>
        <v>0</v>
      </c>
      <c r="G55" s="108">
        <f t="shared" si="15"/>
        <v>0</v>
      </c>
      <c r="H55" s="144">
        <v>0</v>
      </c>
      <c r="I55" s="35">
        <v>0</v>
      </c>
      <c r="J55" s="129">
        <v>0</v>
      </c>
      <c r="K55" s="52">
        <v>0</v>
      </c>
      <c r="L55" s="135">
        <f>J55+H55</f>
        <v>0</v>
      </c>
      <c r="M55" s="53">
        <f>IF(ISBLANK(L55),"  ",IF(L84&gt;0,L55/L84,IF(L55&gt;0,1,0)))</f>
        <v>0</v>
      </c>
    </row>
    <row r="56" spans="1:13" ht="15" customHeight="1" x14ac:dyDescent="0.25">
      <c r="A56" s="9" t="s">
        <v>42</v>
      </c>
      <c r="B56" s="119"/>
      <c r="C56" s="109" t="s">
        <v>4</v>
      </c>
      <c r="D56" s="127"/>
      <c r="E56" s="43" t="s">
        <v>4</v>
      </c>
      <c r="F56" s="132"/>
      <c r="G56" s="44"/>
      <c r="H56" s="119"/>
      <c r="I56" s="42" t="s">
        <v>4</v>
      </c>
      <c r="J56" s="127"/>
      <c r="K56" s="43" t="s">
        <v>4</v>
      </c>
      <c r="L56" s="132"/>
      <c r="M56" s="63" t="s">
        <v>4</v>
      </c>
    </row>
    <row r="57" spans="1:13" ht="15" customHeight="1" x14ac:dyDescent="0.2">
      <c r="A57" s="7" t="s">
        <v>43</v>
      </c>
      <c r="B57" s="119">
        <v>8443906.3599999994</v>
      </c>
      <c r="C57" s="36">
        <v>1</v>
      </c>
      <c r="D57" s="127">
        <v>0</v>
      </c>
      <c r="E57" s="36">
        <v>0</v>
      </c>
      <c r="F57" s="136">
        <f t="shared" si="1"/>
        <v>8443906.3599999994</v>
      </c>
      <c r="G57" s="37">
        <f t="shared" ref="G57:G73" si="16">IF(ISBLANK(F57),"  ",IF($F$84&gt;0,F57/$F$84,IF(F57&gt;0,1,0)))</f>
        <v>0.26577132815080295</v>
      </c>
      <c r="H57" s="119">
        <v>7084383</v>
      </c>
      <c r="I57" s="35">
        <v>1</v>
      </c>
      <c r="J57" s="127">
        <v>0</v>
      </c>
      <c r="K57" s="36">
        <v>0</v>
      </c>
      <c r="L57" s="136">
        <f t="shared" ref="L57:L73" si="17">J57+H57</f>
        <v>7084383</v>
      </c>
      <c r="M57" s="37">
        <f>IF(ISBLANK(L57),"  ",IF(L84&gt;0,L57/L84,IF(L57&gt;0,1,0)))</f>
        <v>0.23710835684458237</v>
      </c>
    </row>
    <row r="58" spans="1:13" ht="15" customHeight="1" x14ac:dyDescent="0.2">
      <c r="A58" s="107" t="s">
        <v>44</v>
      </c>
      <c r="B58" s="116">
        <v>357376.5</v>
      </c>
      <c r="C58" s="36">
        <v>1</v>
      </c>
      <c r="D58" s="124">
        <v>0</v>
      </c>
      <c r="E58" s="36">
        <v>0</v>
      </c>
      <c r="F58" s="137">
        <f t="shared" si="1"/>
        <v>357376.5</v>
      </c>
      <c r="G58" s="37">
        <f t="shared" si="16"/>
        <v>1.1248398905134878E-2</v>
      </c>
      <c r="H58" s="116">
        <v>500000</v>
      </c>
      <c r="I58" s="35">
        <v>1</v>
      </c>
      <c r="J58" s="124">
        <v>0</v>
      </c>
      <c r="K58" s="36">
        <v>0</v>
      </c>
      <c r="L58" s="137">
        <f t="shared" si="17"/>
        <v>500000</v>
      </c>
      <c r="M58" s="41">
        <f>IF(ISBLANK(L58),"  ",IF(L84&gt;0,L58/L84,IF(L58&gt;0,1,0)))</f>
        <v>1.6734580615177241E-2</v>
      </c>
    </row>
    <row r="59" spans="1:13" ht="15" customHeight="1" x14ac:dyDescent="0.2">
      <c r="A59" s="64" t="s">
        <v>45</v>
      </c>
      <c r="B59" s="145">
        <v>435815.3</v>
      </c>
      <c r="C59" s="36">
        <v>1</v>
      </c>
      <c r="D59" s="123">
        <v>0</v>
      </c>
      <c r="E59" s="36">
        <v>0</v>
      </c>
      <c r="F59" s="138">
        <f t="shared" si="1"/>
        <v>435815.3</v>
      </c>
      <c r="G59" s="37">
        <f t="shared" si="16"/>
        <v>1.3717254333625821E-2</v>
      </c>
      <c r="H59" s="145">
        <v>575000</v>
      </c>
      <c r="I59" s="35">
        <v>1</v>
      </c>
      <c r="J59" s="123">
        <v>0</v>
      </c>
      <c r="K59" s="36">
        <v>0</v>
      </c>
      <c r="L59" s="138">
        <f t="shared" si="17"/>
        <v>575000</v>
      </c>
      <c r="M59" s="41">
        <f>IF(ISBLANK(L59),"  ",IF(L84&gt;0,L59/L84,IF(L59&gt;0,1,0)))</f>
        <v>1.9244767707453828E-2</v>
      </c>
    </row>
    <row r="60" spans="1:13" ht="15" customHeight="1" x14ac:dyDescent="0.2">
      <c r="A60" s="64" t="s">
        <v>46</v>
      </c>
      <c r="B60" s="145">
        <v>141640.38</v>
      </c>
      <c r="C60" s="36">
        <v>1</v>
      </c>
      <c r="D60" s="123">
        <v>0</v>
      </c>
      <c r="E60" s="36">
        <v>0</v>
      </c>
      <c r="F60" s="138">
        <f t="shared" si="1"/>
        <v>141640.38</v>
      </c>
      <c r="G60" s="37">
        <f t="shared" si="16"/>
        <v>4.4581204844607522E-3</v>
      </c>
      <c r="H60" s="145">
        <v>185000</v>
      </c>
      <c r="I60" s="35">
        <v>1</v>
      </c>
      <c r="J60" s="123">
        <v>0</v>
      </c>
      <c r="K60" s="36">
        <v>0</v>
      </c>
      <c r="L60" s="138">
        <f t="shared" si="17"/>
        <v>185000</v>
      </c>
      <c r="M60" s="41">
        <f>IF(ISBLANK(L60),"  ",IF(L84&gt;0,L60/L84,IF(L60&gt;0,1,0)))</f>
        <v>6.191794827615579E-3</v>
      </c>
    </row>
    <row r="61" spans="1:13" ht="15" customHeight="1" x14ac:dyDescent="0.2">
      <c r="A61" s="64" t="s">
        <v>47</v>
      </c>
      <c r="B61" s="145">
        <v>0</v>
      </c>
      <c r="C61" s="36">
        <v>0</v>
      </c>
      <c r="D61" s="123">
        <v>776511.53</v>
      </c>
      <c r="E61" s="36">
        <v>1</v>
      </c>
      <c r="F61" s="138">
        <f t="shared" si="1"/>
        <v>776511.53</v>
      </c>
      <c r="G61" s="37">
        <f t="shared" si="16"/>
        <v>2.4440642974220769E-2</v>
      </c>
      <c r="H61" s="145">
        <v>0</v>
      </c>
      <c r="I61" s="35">
        <v>0</v>
      </c>
      <c r="J61" s="123">
        <v>955000</v>
      </c>
      <c r="K61" s="36">
        <v>1</v>
      </c>
      <c r="L61" s="138">
        <f t="shared" si="17"/>
        <v>955000</v>
      </c>
      <c r="M61" s="41">
        <f>IF(ISBLANK(L61),"  ",IF(L84&gt;0,L61/L84,IF(L61&gt;0,1,0)))</f>
        <v>3.1963048974988528E-2</v>
      </c>
    </row>
    <row r="62" spans="1:13" ht="15" customHeight="1" x14ac:dyDescent="0.2">
      <c r="A62" s="107" t="s">
        <v>48</v>
      </c>
      <c r="B62" s="116">
        <v>1787653.85</v>
      </c>
      <c r="C62" s="36">
        <v>0.64383747978627848</v>
      </c>
      <c r="D62" s="124">
        <v>988906.86</v>
      </c>
      <c r="E62" s="36">
        <v>0.35616252021372152</v>
      </c>
      <c r="F62" s="137">
        <f t="shared" si="1"/>
        <v>2776560.71</v>
      </c>
      <c r="G62" s="37">
        <f t="shared" si="16"/>
        <v>8.739204298661081E-2</v>
      </c>
      <c r="H62" s="116">
        <v>2227500</v>
      </c>
      <c r="I62" s="35">
        <v>0.65921870375850844</v>
      </c>
      <c r="J62" s="124">
        <v>1151500</v>
      </c>
      <c r="K62" s="36">
        <v>0.34078129624149156</v>
      </c>
      <c r="L62" s="137">
        <f t="shared" si="17"/>
        <v>3379000</v>
      </c>
      <c r="M62" s="41">
        <f>IF(ISBLANK(L62),"  ",IF(L84&gt;0,L62/L84,IF(L62&gt;0,1,0)))</f>
        <v>0.11309229579736779</v>
      </c>
    </row>
    <row r="63" spans="1:13" s="55" customFormat="1" ht="15" customHeight="1" x14ac:dyDescent="0.25">
      <c r="A63" s="60" t="s">
        <v>49</v>
      </c>
      <c r="B63" s="152">
        <v>11166392.389999999</v>
      </c>
      <c r="C63" s="36">
        <v>0.86348250681719296</v>
      </c>
      <c r="D63" s="128">
        <v>1765418.3900000001</v>
      </c>
      <c r="E63" s="52">
        <v>0.13651749318280701</v>
      </c>
      <c r="F63" s="137">
        <f t="shared" si="1"/>
        <v>12931810.779999999</v>
      </c>
      <c r="G63" s="37">
        <f t="shared" si="16"/>
        <v>0.40702778783485594</v>
      </c>
      <c r="H63" s="152">
        <v>10571883</v>
      </c>
      <c r="I63" s="35">
        <v>0.83385105182577302</v>
      </c>
      <c r="J63" s="128">
        <v>2106500</v>
      </c>
      <c r="K63" s="52">
        <v>0.16614894817422696</v>
      </c>
      <c r="L63" s="137">
        <f t="shared" si="17"/>
        <v>12678383</v>
      </c>
      <c r="M63" s="53">
        <f>IF(ISBLANK(L63),"  ",IF(L84&gt;0,L63/L84,IF(L63&gt;0,1,0)))</f>
        <v>0.42433484476718536</v>
      </c>
    </row>
    <row r="64" spans="1:13" ht="15" customHeight="1" x14ac:dyDescent="0.2">
      <c r="A64" s="34" t="s">
        <v>50</v>
      </c>
      <c r="B64" s="147">
        <v>0</v>
      </c>
      <c r="C64" s="36">
        <v>0</v>
      </c>
      <c r="D64" s="148">
        <v>0</v>
      </c>
      <c r="E64" s="36">
        <v>0</v>
      </c>
      <c r="F64" s="140">
        <f t="shared" si="1"/>
        <v>0</v>
      </c>
      <c r="G64" s="37">
        <f t="shared" si="16"/>
        <v>0</v>
      </c>
      <c r="H64" s="147">
        <v>0</v>
      </c>
      <c r="I64" s="35">
        <v>0</v>
      </c>
      <c r="J64" s="148">
        <v>0</v>
      </c>
      <c r="K64" s="36">
        <v>0</v>
      </c>
      <c r="L64" s="140">
        <f t="shared" si="17"/>
        <v>0</v>
      </c>
      <c r="M64" s="41">
        <f>IF(ISBLANK(L64),"  ",IF(L84&gt;0,L64/L84,IF(L64&gt;0,1,0)))</f>
        <v>0</v>
      </c>
    </row>
    <row r="65" spans="1:13" ht="15" customHeight="1" x14ac:dyDescent="0.2">
      <c r="A65" s="65" t="s">
        <v>51</v>
      </c>
      <c r="B65" s="114">
        <v>0</v>
      </c>
      <c r="C65" s="36">
        <v>0</v>
      </c>
      <c r="D65" s="124">
        <v>0</v>
      </c>
      <c r="E65" s="36">
        <v>0</v>
      </c>
      <c r="F65" s="133">
        <f t="shared" si="1"/>
        <v>0</v>
      </c>
      <c r="G65" s="37">
        <f t="shared" si="16"/>
        <v>0</v>
      </c>
      <c r="H65" s="114">
        <v>0</v>
      </c>
      <c r="I65" s="35">
        <v>0</v>
      </c>
      <c r="J65" s="124">
        <v>0</v>
      </c>
      <c r="K65" s="36">
        <v>0</v>
      </c>
      <c r="L65" s="133">
        <f t="shared" si="17"/>
        <v>0</v>
      </c>
      <c r="M65" s="41">
        <f>IF(ISBLANK(L65),"  ",IF(L84&gt;0,L65/L84,IF(L65&gt;0,1,0)))</f>
        <v>0</v>
      </c>
    </row>
    <row r="66" spans="1:13" ht="15" customHeight="1" x14ac:dyDescent="0.2">
      <c r="A66" s="7" t="s">
        <v>52</v>
      </c>
      <c r="B66" s="114">
        <v>0</v>
      </c>
      <c r="C66" s="36">
        <v>0</v>
      </c>
      <c r="D66" s="124">
        <v>0</v>
      </c>
      <c r="E66" s="36">
        <v>0</v>
      </c>
      <c r="F66" s="133">
        <f t="shared" si="1"/>
        <v>0</v>
      </c>
      <c r="G66" s="37">
        <f t="shared" si="16"/>
        <v>0</v>
      </c>
      <c r="H66" s="114">
        <v>0</v>
      </c>
      <c r="I66" s="35">
        <v>0</v>
      </c>
      <c r="J66" s="124">
        <v>0</v>
      </c>
      <c r="K66" s="36">
        <v>0</v>
      </c>
      <c r="L66" s="133">
        <f t="shared" si="17"/>
        <v>0</v>
      </c>
      <c r="M66" s="41">
        <f>IF(ISBLANK(L66),"  ",IF(L84&gt;0,L66/L84,IF(L66&gt;0,1,0)))</f>
        <v>0</v>
      </c>
    </row>
    <row r="67" spans="1:13" ht="15" customHeight="1" x14ac:dyDescent="0.2">
      <c r="A67" s="58" t="s">
        <v>53</v>
      </c>
      <c r="B67" s="114">
        <v>0</v>
      </c>
      <c r="C67" s="36">
        <v>0</v>
      </c>
      <c r="D67" s="124">
        <v>589296.43999999994</v>
      </c>
      <c r="E67" s="36">
        <v>1</v>
      </c>
      <c r="F67" s="133">
        <f t="shared" si="1"/>
        <v>589296.43999999994</v>
      </c>
      <c r="G67" s="37">
        <f t="shared" si="16"/>
        <v>1.8548061863317485E-2</v>
      </c>
      <c r="H67" s="114">
        <v>0</v>
      </c>
      <c r="I67" s="35">
        <v>0</v>
      </c>
      <c r="J67" s="124">
        <v>185000</v>
      </c>
      <c r="K67" s="36">
        <v>1</v>
      </c>
      <c r="L67" s="133">
        <f t="shared" si="17"/>
        <v>185000</v>
      </c>
      <c r="M67" s="41">
        <f>IF(ISBLANK(L67),"  ",IF(L84&gt;0,L67/L84,IF(L67&gt;0,1,0)))</f>
        <v>6.191794827615579E-3</v>
      </c>
    </row>
    <row r="68" spans="1:13" ht="15" customHeight="1" x14ac:dyDescent="0.2">
      <c r="A68" s="65" t="s">
        <v>54</v>
      </c>
      <c r="B68" s="114">
        <v>0</v>
      </c>
      <c r="C68" s="36">
        <v>0</v>
      </c>
      <c r="D68" s="124">
        <v>0</v>
      </c>
      <c r="E68" s="36">
        <v>0</v>
      </c>
      <c r="F68" s="133">
        <f t="shared" si="1"/>
        <v>0</v>
      </c>
      <c r="G68" s="37">
        <f t="shared" si="16"/>
        <v>0</v>
      </c>
      <c r="H68" s="114">
        <v>0</v>
      </c>
      <c r="I68" s="35">
        <v>0</v>
      </c>
      <c r="J68" s="124">
        <v>0</v>
      </c>
      <c r="K68" s="36">
        <v>0</v>
      </c>
      <c r="L68" s="133">
        <f t="shared" si="17"/>
        <v>0</v>
      </c>
      <c r="M68" s="41">
        <f>IF(ISBLANK(L68),"  ",IF(L84&gt;0,L68/L84,IF(L68&gt;0,1,0)))</f>
        <v>0</v>
      </c>
    </row>
    <row r="69" spans="1:13" ht="15" customHeight="1" x14ac:dyDescent="0.2">
      <c r="A69" s="65" t="s">
        <v>55</v>
      </c>
      <c r="B69" s="114">
        <v>0</v>
      </c>
      <c r="C69" s="36">
        <v>0</v>
      </c>
      <c r="D69" s="124">
        <v>22281</v>
      </c>
      <c r="E69" s="36">
        <v>1</v>
      </c>
      <c r="F69" s="133">
        <f t="shared" si="1"/>
        <v>22281</v>
      </c>
      <c r="G69" s="37">
        <f t="shared" si="16"/>
        <v>7.0129282704741412E-4</v>
      </c>
      <c r="H69" s="114">
        <v>0</v>
      </c>
      <c r="I69" s="35">
        <v>0</v>
      </c>
      <c r="J69" s="124">
        <v>25000</v>
      </c>
      <c r="K69" s="36">
        <v>1</v>
      </c>
      <c r="L69" s="133">
        <f t="shared" si="17"/>
        <v>25000</v>
      </c>
      <c r="M69" s="41">
        <f>IF(ISBLANK(L69),"  ",IF(L84&gt;0,L69/L84,IF(L69&gt;0,1,0)))</f>
        <v>8.3672903075886207E-4</v>
      </c>
    </row>
    <row r="70" spans="1:13" ht="15" customHeight="1" x14ac:dyDescent="0.2">
      <c r="A70" s="34" t="s">
        <v>56</v>
      </c>
      <c r="B70" s="114">
        <v>0</v>
      </c>
      <c r="C70" s="36">
        <v>0</v>
      </c>
      <c r="D70" s="124">
        <v>3467621</v>
      </c>
      <c r="E70" s="36">
        <v>1</v>
      </c>
      <c r="F70" s="133">
        <f t="shared" si="1"/>
        <v>3467621</v>
      </c>
      <c r="G70" s="37">
        <f t="shared" si="16"/>
        <v>0.10914311450199637</v>
      </c>
      <c r="H70" s="114">
        <v>0</v>
      </c>
      <c r="I70" s="35">
        <v>0</v>
      </c>
      <c r="J70" s="124">
        <v>2835846</v>
      </c>
      <c r="K70" s="36">
        <v>1</v>
      </c>
      <c r="L70" s="133">
        <f t="shared" si="17"/>
        <v>2835846</v>
      </c>
      <c r="M70" s="41">
        <f>IF(ISBLANK(L70),"  ",IF(L84&gt;0,L70/L84,IF(L70&gt;0,1,0)))</f>
        <v>9.4913386998455834E-2</v>
      </c>
    </row>
    <row r="71" spans="1:13" ht="15" customHeight="1" x14ac:dyDescent="0.2">
      <c r="A71" s="34" t="s">
        <v>57</v>
      </c>
      <c r="B71" s="114">
        <v>0</v>
      </c>
      <c r="C71" s="36">
        <v>0</v>
      </c>
      <c r="D71" s="124">
        <v>0</v>
      </c>
      <c r="E71" s="36">
        <v>0</v>
      </c>
      <c r="F71" s="133">
        <f t="shared" si="1"/>
        <v>0</v>
      </c>
      <c r="G71" s="37">
        <f t="shared" si="16"/>
        <v>0</v>
      </c>
      <c r="H71" s="114">
        <v>0</v>
      </c>
      <c r="I71" s="35">
        <v>0</v>
      </c>
      <c r="J71" s="124">
        <v>0</v>
      </c>
      <c r="K71" s="36">
        <v>0</v>
      </c>
      <c r="L71" s="133">
        <f t="shared" si="17"/>
        <v>0</v>
      </c>
      <c r="M71" s="41">
        <f>IF(ISBLANK(L71),"  ",IF(L84&gt;0,L71/L84,IF(L71&gt;0,1,0)))</f>
        <v>0</v>
      </c>
    </row>
    <row r="72" spans="1:13" ht="15" customHeight="1" x14ac:dyDescent="0.2">
      <c r="A72" s="7" t="s">
        <v>58</v>
      </c>
      <c r="B72" s="114">
        <v>0</v>
      </c>
      <c r="C72" s="36">
        <v>0</v>
      </c>
      <c r="D72" s="124">
        <v>1063247.6100000001</v>
      </c>
      <c r="E72" s="36">
        <v>1</v>
      </c>
      <c r="F72" s="133">
        <f t="shared" si="1"/>
        <v>1063247.6100000001</v>
      </c>
      <c r="G72" s="37">
        <f t="shared" si="16"/>
        <v>3.3465639884579082E-2</v>
      </c>
      <c r="H72" s="114">
        <v>0</v>
      </c>
      <c r="I72" s="35">
        <v>0</v>
      </c>
      <c r="J72" s="124">
        <v>275000</v>
      </c>
      <c r="K72" s="36">
        <v>1</v>
      </c>
      <c r="L72" s="133">
        <f t="shared" si="17"/>
        <v>275000</v>
      </c>
      <c r="M72" s="41">
        <f>IF(ISBLANK(L72),"  ",IF(L84&gt;0,L72/L84,IF(L72&gt;0,1,0)))</f>
        <v>9.2040193383474828E-3</v>
      </c>
    </row>
    <row r="73" spans="1:13" ht="15" customHeight="1" x14ac:dyDescent="0.2">
      <c r="A73" s="58" t="s">
        <v>59</v>
      </c>
      <c r="B73" s="114">
        <v>48791.91</v>
      </c>
      <c r="C73" s="36">
        <v>0.61732428297219566</v>
      </c>
      <c r="D73" s="124">
        <v>30245.82</v>
      </c>
      <c r="E73" s="36">
        <v>0.38267571702780429</v>
      </c>
      <c r="F73" s="133">
        <f t="shared" si="1"/>
        <v>79037.73000000001</v>
      </c>
      <c r="G73" s="37">
        <f t="shared" si="16"/>
        <v>2.4877067059427414E-3</v>
      </c>
      <c r="H73" s="114">
        <v>56500</v>
      </c>
      <c r="I73" s="35">
        <v>0.55665024630541871</v>
      </c>
      <c r="J73" s="124">
        <v>45000</v>
      </c>
      <c r="K73" s="36">
        <v>0.44334975369458129</v>
      </c>
      <c r="L73" s="133">
        <f t="shared" si="17"/>
        <v>101500</v>
      </c>
      <c r="M73" s="41">
        <f>IF(ISBLANK(L73),"  ",IF(L84&gt;0,L73/L84,IF(L73&gt;0,1,0)))</f>
        <v>3.3971198648809799E-3</v>
      </c>
    </row>
    <row r="74" spans="1:13" ht="15" customHeight="1" x14ac:dyDescent="0.2">
      <c r="A74" s="34" t="s">
        <v>186</v>
      </c>
      <c r="B74" s="114">
        <v>0</v>
      </c>
      <c r="C74" s="36">
        <v>0</v>
      </c>
      <c r="D74" s="124">
        <v>0</v>
      </c>
      <c r="E74" s="36">
        <v>0</v>
      </c>
      <c r="F74" s="133">
        <f t="shared" ref="F74" si="18">D74+B74</f>
        <v>0</v>
      </c>
      <c r="G74" s="37">
        <f t="shared" ref="G74" si="19">IF(ISBLANK(F74),"  ",IF($F$84&gt;0,F74/$F$84,IF(F74&gt;0,1,0)))</f>
        <v>0</v>
      </c>
      <c r="H74" s="114">
        <v>0</v>
      </c>
      <c r="I74" s="35">
        <v>0</v>
      </c>
      <c r="J74" s="124">
        <v>0</v>
      </c>
      <c r="K74" s="36">
        <v>0</v>
      </c>
      <c r="L74" s="133">
        <f t="shared" ref="L74" si="20">J74+H74</f>
        <v>0</v>
      </c>
      <c r="M74" s="41">
        <f>IF(ISBLANK(L74),"  ",IF(L85&gt;0,L74/L85,IF(L74&gt;0,1,0)))</f>
        <v>0</v>
      </c>
    </row>
    <row r="75" spans="1:13" s="55" customFormat="1" ht="15" customHeight="1" x14ac:dyDescent="0.25">
      <c r="A75" s="66" t="s">
        <v>60</v>
      </c>
      <c r="B75" s="115">
        <v>11215184.299999999</v>
      </c>
      <c r="C75" s="52">
        <v>0.61780434746606128</v>
      </c>
      <c r="D75" s="128">
        <v>6938110.2599999998</v>
      </c>
      <c r="E75" s="52">
        <v>0.38219565253393872</v>
      </c>
      <c r="F75" s="115">
        <f>F74+F73+F72+F71+F70+F69+F68+F67+F66+F65+F64+F63</f>
        <v>18153294.559999999</v>
      </c>
      <c r="G75" s="37">
        <f>IF(ISBLANK(F75),"  ",IF($F$84&gt;0,F75/$F$84,IF(F75&gt;0,1,0)))</f>
        <v>0.57137360361773903</v>
      </c>
      <c r="H75" s="115">
        <v>10628383</v>
      </c>
      <c r="I75" s="35">
        <v>0.66011812260177782</v>
      </c>
      <c r="J75" s="128">
        <v>5472346</v>
      </c>
      <c r="K75" s="52">
        <v>0.33988187739822218</v>
      </c>
      <c r="L75" s="115">
        <f>L74+L73+L72+L71+L70+L69+L68+L67+L66+L65+L64+L63</f>
        <v>16100729</v>
      </c>
      <c r="M75" s="53">
        <f>IF(ISBLANK(L75),"  ",IF(L84&gt;0,L75/L84,IF(L75&gt;0,1,0)))</f>
        <v>0.53887789482724402</v>
      </c>
    </row>
    <row r="76" spans="1:13" ht="15" customHeight="1" x14ac:dyDescent="0.25">
      <c r="A76" s="9" t="s">
        <v>61</v>
      </c>
      <c r="B76" s="116"/>
      <c r="C76" s="109" t="s">
        <v>4</v>
      </c>
      <c r="D76" s="124"/>
      <c r="E76" s="43" t="s">
        <v>10</v>
      </c>
      <c r="F76" s="133"/>
      <c r="G76" s="44"/>
      <c r="H76" s="116"/>
      <c r="I76" s="109" t="s">
        <v>4</v>
      </c>
      <c r="J76" s="124"/>
      <c r="K76" s="43" t="s">
        <v>4</v>
      </c>
      <c r="L76" s="133"/>
      <c r="M76" s="50" t="s">
        <v>4</v>
      </c>
    </row>
    <row r="77" spans="1:13" ht="15" customHeight="1" x14ac:dyDescent="0.2">
      <c r="A77" s="7" t="s">
        <v>62</v>
      </c>
      <c r="B77" s="142">
        <v>0</v>
      </c>
      <c r="C77" s="36">
        <v>0</v>
      </c>
      <c r="D77" s="127">
        <v>620</v>
      </c>
      <c r="E77" s="36">
        <v>1</v>
      </c>
      <c r="F77" s="132">
        <f t="shared" si="1"/>
        <v>620</v>
      </c>
      <c r="G77" s="37">
        <f>IF(ISBLANK(F77),"  ",IF($F$84&gt;0,F77/$F$84,IF(F77&gt;0,1,0)))</f>
        <v>1.9514454143413525E-5</v>
      </c>
      <c r="H77" s="142">
        <v>0</v>
      </c>
      <c r="I77" s="35">
        <v>0</v>
      </c>
      <c r="J77" s="127">
        <v>8100</v>
      </c>
      <c r="K77" s="36">
        <v>1</v>
      </c>
      <c r="L77" s="132">
        <f>J77+H77</f>
        <v>8100</v>
      </c>
      <c r="M77" s="37">
        <f>IF(ISBLANK(L77),"  ",IF(L84&gt;0,L77/L84,IF(L77&gt;0,1,0)))</f>
        <v>2.7110020596587129E-4</v>
      </c>
    </row>
    <row r="78" spans="1:13" ht="15" customHeight="1" x14ac:dyDescent="0.2">
      <c r="A78" s="107" t="s">
        <v>63</v>
      </c>
      <c r="B78" s="114">
        <v>0</v>
      </c>
      <c r="C78" s="36">
        <v>0</v>
      </c>
      <c r="D78" s="124">
        <v>0</v>
      </c>
      <c r="E78" s="36">
        <v>0</v>
      </c>
      <c r="F78" s="133">
        <f t="shared" si="1"/>
        <v>0</v>
      </c>
      <c r="G78" s="37">
        <f>IF(ISBLANK(F78),"  ",IF($F$84&gt;0,F78/$F$84,IF(F78&gt;0,1,0)))</f>
        <v>0</v>
      </c>
      <c r="H78" s="114">
        <v>0</v>
      </c>
      <c r="I78" s="35">
        <v>0</v>
      </c>
      <c r="J78" s="124">
        <v>0</v>
      </c>
      <c r="K78" s="36">
        <v>0</v>
      </c>
      <c r="L78" s="133">
        <f>J78+H78</f>
        <v>0</v>
      </c>
      <c r="M78" s="41">
        <f>IF(ISBLANK(L78),"  ",IF(L84&gt;0,L78/L84,IF(L78&gt;0,1,0)))</f>
        <v>0</v>
      </c>
    </row>
    <row r="79" spans="1:13" ht="15" customHeight="1" x14ac:dyDescent="0.25">
      <c r="A79" s="106" t="s">
        <v>64</v>
      </c>
      <c r="B79" s="116"/>
      <c r="C79" s="109" t="s">
        <v>4</v>
      </c>
      <c r="D79" s="124"/>
      <c r="E79" s="43" t="s">
        <v>10</v>
      </c>
      <c r="F79" s="133"/>
      <c r="G79" s="37"/>
      <c r="H79" s="116"/>
      <c r="I79" s="35" t="s">
        <v>4</v>
      </c>
      <c r="J79" s="124"/>
      <c r="K79" s="36" t="s">
        <v>4</v>
      </c>
      <c r="L79" s="133"/>
      <c r="M79" s="50" t="s">
        <v>4</v>
      </c>
    </row>
    <row r="80" spans="1:13" ht="15" customHeight="1" x14ac:dyDescent="0.2">
      <c r="A80" s="7" t="s">
        <v>65</v>
      </c>
      <c r="B80" s="142">
        <v>0</v>
      </c>
      <c r="C80" s="36">
        <v>0</v>
      </c>
      <c r="D80" s="127">
        <v>6531662.1100000003</v>
      </c>
      <c r="E80" s="36">
        <v>1</v>
      </c>
      <c r="F80" s="132">
        <f t="shared" si="1"/>
        <v>6531662.1100000003</v>
      </c>
      <c r="G80" s="37">
        <f>IF(ISBLANK(F80),"  ",IF($F$84&gt;0,F80/$F$84,IF(F80&gt;0,1,0)))</f>
        <v>0.20558358181591393</v>
      </c>
      <c r="H80" s="142">
        <v>0</v>
      </c>
      <c r="I80" s="35">
        <v>0</v>
      </c>
      <c r="J80" s="127">
        <v>6100000</v>
      </c>
      <c r="K80" s="36">
        <v>1</v>
      </c>
      <c r="L80" s="132">
        <f>J80+H80</f>
        <v>6100000</v>
      </c>
      <c r="M80" s="37">
        <f>IF(ISBLANK(L80),"  ",IF(L84&gt;0,L80/L84,IF(L80&gt;0,1,0)))</f>
        <v>0.20416188350516234</v>
      </c>
    </row>
    <row r="81" spans="1:13" ht="15" customHeight="1" x14ac:dyDescent="0.2">
      <c r="A81" s="107" t="s">
        <v>66</v>
      </c>
      <c r="B81" s="114">
        <v>0</v>
      </c>
      <c r="C81" s="36">
        <v>0</v>
      </c>
      <c r="D81" s="124">
        <v>644809.01</v>
      </c>
      <c r="E81" s="36">
        <v>1</v>
      </c>
      <c r="F81" s="133">
        <f t="shared" si="1"/>
        <v>644809.01</v>
      </c>
      <c r="G81" s="37">
        <f>IF(ISBLANK(F81),"  ",IF($F$84&gt;0,F81/$F$84,IF(F81&gt;0,1,0)))</f>
        <v>2.0295315898233669E-2</v>
      </c>
      <c r="H81" s="114">
        <v>0</v>
      </c>
      <c r="I81" s="35">
        <v>0</v>
      </c>
      <c r="J81" s="124">
        <v>350000</v>
      </c>
      <c r="K81" s="36">
        <v>1</v>
      </c>
      <c r="L81" s="133">
        <f>J81+H81</f>
        <v>350000</v>
      </c>
      <c r="M81" s="41">
        <f>IF(ISBLANK(L81),"  ",IF(L84&gt;0,L81/L84,IF(L81&gt;0,1,0)))</f>
        <v>1.1714206430624069E-2</v>
      </c>
    </row>
    <row r="82" spans="1:13" s="55" customFormat="1" ht="15" customHeight="1" x14ac:dyDescent="0.25">
      <c r="A82" s="106" t="s">
        <v>67</v>
      </c>
      <c r="B82" s="120">
        <v>0</v>
      </c>
      <c r="C82" s="52">
        <v>0</v>
      </c>
      <c r="D82" s="129">
        <v>7177091.1200000001</v>
      </c>
      <c r="E82" s="52">
        <v>1</v>
      </c>
      <c r="F82" s="134">
        <f t="shared" si="1"/>
        <v>7177091.1200000001</v>
      </c>
      <c r="G82" s="108">
        <f>IF(ISBLANK(F82),"  ",IF($F$84&gt;0,F82/$F$84,IF(F82&gt;0,1,0)))</f>
        <v>0.22589841216829101</v>
      </c>
      <c r="H82" s="120">
        <v>0</v>
      </c>
      <c r="I82" s="35">
        <v>0</v>
      </c>
      <c r="J82" s="129">
        <v>6458100</v>
      </c>
      <c r="K82" s="52">
        <v>1</v>
      </c>
      <c r="L82" s="134">
        <f>L81+L80+L79+L78+L77</f>
        <v>6458100</v>
      </c>
      <c r="M82" s="53">
        <f>IF(ISBLANK(L82),"  ",IF(L84&gt;0,L82/L84,IF(L82&gt;0,1,0)))</f>
        <v>0.21614719014175227</v>
      </c>
    </row>
    <row r="83" spans="1:13" s="55" customFormat="1" ht="15" customHeight="1" x14ac:dyDescent="0.25">
      <c r="A83" s="106" t="s">
        <v>68</v>
      </c>
      <c r="B83" s="120">
        <v>0</v>
      </c>
      <c r="C83" s="52">
        <v>0</v>
      </c>
      <c r="D83" s="129">
        <v>0</v>
      </c>
      <c r="E83" s="52">
        <v>0</v>
      </c>
      <c r="F83" s="141">
        <f t="shared" si="1"/>
        <v>0</v>
      </c>
      <c r="G83" s="108">
        <f>IF(ISBLANK(F83),"  ",IF($F$84&gt;0,F83/$F$84,IF(F83&gt;0,1,0)))</f>
        <v>0</v>
      </c>
      <c r="H83" s="120">
        <v>0</v>
      </c>
      <c r="I83" s="35">
        <v>0</v>
      </c>
      <c r="J83" s="129">
        <v>0</v>
      </c>
      <c r="K83" s="52">
        <v>0</v>
      </c>
      <c r="L83" s="141">
        <f>J83+H83</f>
        <v>0</v>
      </c>
      <c r="M83" s="53">
        <f>IF(ISBLANK(L83),"  ",IF(L84&gt;0,L83/L84,IF(L83&gt;0,1,0)))</f>
        <v>0</v>
      </c>
    </row>
    <row r="84" spans="1:13" s="55" customFormat="1" ht="15" customHeight="1" thickBot="1" x14ac:dyDescent="0.3">
      <c r="A84" s="67" t="s">
        <v>69</v>
      </c>
      <c r="B84" s="121">
        <v>17656120.299999997</v>
      </c>
      <c r="C84" s="69">
        <v>0.55572508055635905</v>
      </c>
      <c r="D84" s="121">
        <v>14115201.379999999</v>
      </c>
      <c r="E84" s="69">
        <v>0.44427491944364084</v>
      </c>
      <c r="F84" s="121">
        <f>F82+F75+F54+F47+F55+F83</f>
        <v>31771321.68</v>
      </c>
      <c r="G84" s="69">
        <f>IF(ISBLANK(F84),"  ",IF($F$84&gt;0,F84/$F$84,IF(F84&gt;0,1,0)))</f>
        <v>1</v>
      </c>
      <c r="H84" s="121">
        <v>17947805</v>
      </c>
      <c r="I84" s="69">
        <v>0.60069797927596236</v>
      </c>
      <c r="J84" s="121">
        <v>11930446</v>
      </c>
      <c r="K84" s="69">
        <v>0.3993020207240377</v>
      </c>
      <c r="L84" s="121">
        <f>L82+L75+L54+L47+L55+L83</f>
        <v>29878251</v>
      </c>
      <c r="M84" s="70">
        <f>IF(ISBLANK(L84),"  ",IF(L84&gt;0,L84/L84,IF(L84&gt;0,1,0)))</f>
        <v>1</v>
      </c>
    </row>
    <row r="85" spans="1:13" ht="15" thickTop="1" x14ac:dyDescent="0.2"/>
    <row r="86" spans="1:13" ht="16.5" customHeight="1" x14ac:dyDescent="0.2">
      <c r="A86" s="2" t="s">
        <v>4</v>
      </c>
    </row>
    <row r="87" spans="1:13" x14ac:dyDescent="0.2">
      <c r="A87" s="2" t="s">
        <v>70</v>
      </c>
    </row>
  </sheetData>
  <hyperlinks>
    <hyperlink ref="O2" location="Home!A1" tooltip="Home" display="Home" xr:uid="{00000000-0004-0000-1A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O87"/>
  <sheetViews>
    <sheetView zoomScale="75" zoomScaleNormal="75" workbookViewId="0">
      <pane xSplit="1" ySplit="10" topLeftCell="B11" activePane="bottomRight" state="frozen"/>
      <selection activeCell="J36" sqref="J36"/>
      <selection pane="topRight" activeCell="J36" sqref="J36"/>
      <selection pane="bottomLeft" activeCell="J36" sqref="J36"/>
      <selection pane="bottomRight" activeCell="K87" sqref="K87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114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190</v>
      </c>
      <c r="C6" s="11"/>
      <c r="D6" s="12"/>
      <c r="E6" s="11"/>
      <c r="F6" s="12"/>
      <c r="G6" s="13"/>
      <c r="H6" s="10" t="s">
        <v>191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2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v>84795668</v>
      </c>
      <c r="C13" s="36">
        <v>1</v>
      </c>
      <c r="D13" s="122">
        <v>0</v>
      </c>
      <c r="E13" s="36">
        <v>0</v>
      </c>
      <c r="F13" s="130">
        <f>D13+B13</f>
        <v>84795668</v>
      </c>
      <c r="G13" s="37">
        <f>IF(ISBLANK(F13),"  ",IF(F84&gt;0,F13/F84,IF(F13&gt;0,1,0)))</f>
        <v>0.19670307210612634</v>
      </c>
      <c r="H13" s="112">
        <v>87965077</v>
      </c>
      <c r="I13" s="35">
        <v>1</v>
      </c>
      <c r="J13" s="122">
        <v>0</v>
      </c>
      <c r="K13" s="36">
        <v>0</v>
      </c>
      <c r="L13" s="130">
        <f>H13+J13</f>
        <v>87965077</v>
      </c>
      <c r="M13" s="38">
        <f>IF(ISBLANK(L13),"  ",IF(L84&gt;0,L13/L84,IF(L13&gt;0,1,0)))</f>
        <v>0.19991216871725942</v>
      </c>
    </row>
    <row r="14" spans="1:15" ht="15" customHeight="1" x14ac:dyDescent="0.2">
      <c r="A14" s="7" t="s">
        <v>13</v>
      </c>
      <c r="B14" s="142">
        <v>0</v>
      </c>
      <c r="C14" s="36">
        <v>0</v>
      </c>
      <c r="D14" s="127">
        <v>0</v>
      </c>
      <c r="E14" s="36">
        <v>0</v>
      </c>
      <c r="F14" s="131">
        <f t="shared" ref="F14:F83" si="0">D14+B14</f>
        <v>0</v>
      </c>
      <c r="G14" s="37">
        <f t="shared" ref="G14:G34" si="1">IF(ISBLANK(F14),"  ",IF($F$84&gt;0,F14/$F$84,IF(F14&gt;0,1,0)))</f>
        <v>0</v>
      </c>
      <c r="H14" s="142">
        <v>0</v>
      </c>
      <c r="I14" s="35">
        <v>0</v>
      </c>
      <c r="J14" s="127">
        <v>0</v>
      </c>
      <c r="K14" s="36">
        <v>0</v>
      </c>
      <c r="L14" s="131">
        <f>H14+J14</f>
        <v>0</v>
      </c>
      <c r="M14" s="41">
        <f>IF(ISBLANK(L14),"  ",IF(L84&gt;0,L14/L84,IF(L14&gt;0,1,0)))</f>
        <v>0</v>
      </c>
    </row>
    <row r="15" spans="1:15" ht="15" customHeight="1" x14ac:dyDescent="0.2">
      <c r="A15" s="169" t="s">
        <v>14</v>
      </c>
      <c r="B15" s="116">
        <v>6343177.8100000005</v>
      </c>
      <c r="C15" s="36">
        <v>1</v>
      </c>
      <c r="D15" s="124">
        <v>0</v>
      </c>
      <c r="E15" s="36">
        <v>0</v>
      </c>
      <c r="F15" s="132">
        <f t="shared" si="0"/>
        <v>6343177.8100000005</v>
      </c>
      <c r="G15" s="37">
        <f t="shared" si="1"/>
        <v>1.4714461146086032E-2</v>
      </c>
      <c r="H15" s="116">
        <v>6220930</v>
      </c>
      <c r="I15" s="35">
        <v>1</v>
      </c>
      <c r="J15" s="124">
        <v>0</v>
      </c>
      <c r="K15" s="36">
        <v>0</v>
      </c>
      <c r="L15" s="132">
        <f>H15+J15</f>
        <v>6220930</v>
      </c>
      <c r="M15" s="44">
        <f>IF(ISBLANK(L15),"  ",IF(L84&gt;0,L15/L84,IF(L15&gt;0,1,0)))</f>
        <v>1.4137878919133564E-2</v>
      </c>
    </row>
    <row r="16" spans="1:15" ht="15" customHeight="1" x14ac:dyDescent="0.2">
      <c r="A16" s="170" t="s">
        <v>15</v>
      </c>
      <c r="B16" s="142">
        <v>0</v>
      </c>
      <c r="C16" s="36">
        <v>0</v>
      </c>
      <c r="D16" s="127">
        <v>0</v>
      </c>
      <c r="E16" s="36">
        <v>0</v>
      </c>
      <c r="F16" s="132">
        <f t="shared" si="0"/>
        <v>0</v>
      </c>
      <c r="G16" s="37">
        <f t="shared" si="1"/>
        <v>0</v>
      </c>
      <c r="H16" s="142">
        <v>0</v>
      </c>
      <c r="I16" s="35">
        <v>0</v>
      </c>
      <c r="J16" s="127">
        <v>0</v>
      </c>
      <c r="K16" s="36">
        <v>0</v>
      </c>
      <c r="L16" s="132">
        <f>H16+J16</f>
        <v>0</v>
      </c>
      <c r="M16" s="37">
        <f>IF(ISBLANK(L16),"  ",IF(L84&gt;0,L16/L84,IF(L16&gt;0,1,0)))</f>
        <v>0</v>
      </c>
    </row>
    <row r="17" spans="1:13" ht="15" customHeight="1" x14ac:dyDescent="0.2">
      <c r="A17" s="171" t="s">
        <v>16</v>
      </c>
      <c r="B17" s="114">
        <v>2655232</v>
      </c>
      <c r="C17" s="36">
        <v>1</v>
      </c>
      <c r="D17" s="124">
        <v>0</v>
      </c>
      <c r="E17" s="36">
        <v>0</v>
      </c>
      <c r="F17" s="133">
        <f t="shared" si="0"/>
        <v>2655232</v>
      </c>
      <c r="G17" s="37">
        <f t="shared" si="1"/>
        <v>6.1594218652124312E-3</v>
      </c>
      <c r="H17" s="114">
        <v>2599685</v>
      </c>
      <c r="I17" s="35">
        <v>1</v>
      </c>
      <c r="J17" s="124">
        <v>0</v>
      </c>
      <c r="K17" s="36">
        <v>0</v>
      </c>
      <c r="L17" s="133">
        <f>H17+J17</f>
        <v>2599685</v>
      </c>
      <c r="M17" s="41">
        <f>IF(ISBLANK(L17),"  ",IF(L84&gt;0,L17/L84,IF(L17&gt;0,1,0)))</f>
        <v>5.9081249520389614E-3</v>
      </c>
    </row>
    <row r="18" spans="1:13" ht="15" customHeight="1" x14ac:dyDescent="0.2">
      <c r="A18" s="171" t="s">
        <v>17</v>
      </c>
      <c r="B18" s="114">
        <v>3137945.81</v>
      </c>
      <c r="C18" s="36">
        <v>1</v>
      </c>
      <c r="D18" s="124">
        <v>0</v>
      </c>
      <c r="E18" s="36">
        <v>0</v>
      </c>
      <c r="F18" s="133">
        <f t="shared" si="0"/>
        <v>3137945.81</v>
      </c>
      <c r="G18" s="37">
        <f t="shared" si="1"/>
        <v>7.2791876694638111E-3</v>
      </c>
      <c r="H18" s="114">
        <v>3421245</v>
      </c>
      <c r="I18" s="35">
        <v>1</v>
      </c>
      <c r="J18" s="124">
        <v>0</v>
      </c>
      <c r="K18" s="36">
        <v>0</v>
      </c>
      <c r="L18" s="133">
        <f t="shared" ref="L18:L41" si="2">H18+J18</f>
        <v>3421245</v>
      </c>
      <c r="M18" s="41">
        <f>IF(ISBLANK(L18),"  ",IF(L84&gt;0,L18/L84,IF(L18&gt;0,1,0)))</f>
        <v>7.7752277493382998E-3</v>
      </c>
    </row>
    <row r="19" spans="1:13" ht="15" customHeight="1" x14ac:dyDescent="0.2">
      <c r="A19" s="171" t="s">
        <v>18</v>
      </c>
      <c r="B19" s="114">
        <v>0</v>
      </c>
      <c r="C19" s="36">
        <v>0</v>
      </c>
      <c r="D19" s="124">
        <v>0</v>
      </c>
      <c r="E19" s="36">
        <v>0</v>
      </c>
      <c r="F19" s="133">
        <f t="shared" si="0"/>
        <v>0</v>
      </c>
      <c r="G19" s="37">
        <f t="shared" si="1"/>
        <v>0</v>
      </c>
      <c r="H19" s="114">
        <v>0</v>
      </c>
      <c r="I19" s="35">
        <v>0</v>
      </c>
      <c r="J19" s="124">
        <v>0</v>
      </c>
      <c r="K19" s="36">
        <v>0</v>
      </c>
      <c r="L19" s="133">
        <f t="shared" si="2"/>
        <v>0</v>
      </c>
      <c r="M19" s="41">
        <f>IF(ISBLANK(L19),"  ",IF(L84&gt;0,L19/L84,IF(L19&gt;0,1,0)))</f>
        <v>0</v>
      </c>
    </row>
    <row r="20" spans="1:13" ht="15" customHeight="1" x14ac:dyDescent="0.2">
      <c r="A20" s="171" t="s">
        <v>19</v>
      </c>
      <c r="B20" s="114">
        <v>0</v>
      </c>
      <c r="C20" s="36">
        <v>0</v>
      </c>
      <c r="D20" s="124">
        <v>0</v>
      </c>
      <c r="E20" s="36">
        <v>0</v>
      </c>
      <c r="F20" s="133">
        <f t="shared" si="0"/>
        <v>0</v>
      </c>
      <c r="G20" s="37">
        <f t="shared" si="1"/>
        <v>0</v>
      </c>
      <c r="H20" s="114">
        <v>0</v>
      </c>
      <c r="I20" s="35">
        <v>0</v>
      </c>
      <c r="J20" s="124">
        <v>0</v>
      </c>
      <c r="K20" s="36">
        <v>0</v>
      </c>
      <c r="L20" s="133">
        <f t="shared" si="2"/>
        <v>0</v>
      </c>
      <c r="M20" s="41">
        <f>IF(ISBLANK(L20),"  ",IF(L84&gt;0,L20/L84,IF(L20&gt;0,1,0)))</f>
        <v>0</v>
      </c>
    </row>
    <row r="21" spans="1:13" ht="15" customHeight="1" x14ac:dyDescent="0.2">
      <c r="A21" s="171" t="s">
        <v>20</v>
      </c>
      <c r="B21" s="114">
        <v>0</v>
      </c>
      <c r="C21" s="36">
        <v>0</v>
      </c>
      <c r="D21" s="124">
        <v>0</v>
      </c>
      <c r="E21" s="36">
        <v>0</v>
      </c>
      <c r="F21" s="133">
        <f t="shared" si="0"/>
        <v>0</v>
      </c>
      <c r="G21" s="37">
        <f t="shared" si="1"/>
        <v>0</v>
      </c>
      <c r="H21" s="114">
        <v>0</v>
      </c>
      <c r="I21" s="35">
        <v>0</v>
      </c>
      <c r="J21" s="124">
        <v>0</v>
      </c>
      <c r="K21" s="36">
        <v>0</v>
      </c>
      <c r="L21" s="133">
        <f t="shared" si="2"/>
        <v>0</v>
      </c>
      <c r="M21" s="41">
        <f>IF(ISBLANK(L21),"  ",IF(L84&gt;0,L21/L84,IF(L21&gt;0,1,0)))</f>
        <v>0</v>
      </c>
    </row>
    <row r="22" spans="1:13" ht="15" customHeight="1" x14ac:dyDescent="0.2">
      <c r="A22" s="171" t="s">
        <v>21</v>
      </c>
      <c r="B22" s="114">
        <v>0</v>
      </c>
      <c r="C22" s="36">
        <v>0</v>
      </c>
      <c r="D22" s="124">
        <v>0</v>
      </c>
      <c r="E22" s="36">
        <v>0</v>
      </c>
      <c r="F22" s="133">
        <f t="shared" si="0"/>
        <v>0</v>
      </c>
      <c r="G22" s="37">
        <f t="shared" si="1"/>
        <v>0</v>
      </c>
      <c r="H22" s="114">
        <v>0</v>
      </c>
      <c r="I22" s="35">
        <v>0</v>
      </c>
      <c r="J22" s="124">
        <v>0</v>
      </c>
      <c r="K22" s="36">
        <v>0</v>
      </c>
      <c r="L22" s="133">
        <f t="shared" si="2"/>
        <v>0</v>
      </c>
      <c r="M22" s="41">
        <f>IF(ISBLANK(L22),"  ",IF(L84&gt;0,L22/L84,IF(L22&gt;0,1,0)))</f>
        <v>0</v>
      </c>
    </row>
    <row r="23" spans="1:13" ht="15" customHeight="1" x14ac:dyDescent="0.2">
      <c r="A23" s="171" t="s">
        <v>22</v>
      </c>
      <c r="B23" s="114">
        <v>0</v>
      </c>
      <c r="C23" s="36">
        <v>0</v>
      </c>
      <c r="D23" s="124">
        <v>0</v>
      </c>
      <c r="E23" s="36">
        <v>0</v>
      </c>
      <c r="F23" s="133">
        <f t="shared" si="0"/>
        <v>0</v>
      </c>
      <c r="G23" s="37">
        <f t="shared" si="1"/>
        <v>0</v>
      </c>
      <c r="H23" s="114">
        <v>0</v>
      </c>
      <c r="I23" s="35">
        <v>0</v>
      </c>
      <c r="J23" s="124">
        <v>0</v>
      </c>
      <c r="K23" s="36">
        <v>0</v>
      </c>
      <c r="L23" s="133">
        <f t="shared" si="2"/>
        <v>0</v>
      </c>
      <c r="M23" s="41">
        <f>IF(ISBLANK(L23),"  ",IF(L84&gt;0,L23/L84,IF(L23&gt;0,1,0)))</f>
        <v>0</v>
      </c>
    </row>
    <row r="24" spans="1:13" ht="15" customHeight="1" x14ac:dyDescent="0.2">
      <c r="A24" s="171" t="s">
        <v>23</v>
      </c>
      <c r="B24" s="114">
        <v>0</v>
      </c>
      <c r="C24" s="36">
        <v>0</v>
      </c>
      <c r="D24" s="124">
        <v>0</v>
      </c>
      <c r="E24" s="36">
        <v>0</v>
      </c>
      <c r="F24" s="133">
        <f t="shared" si="0"/>
        <v>0</v>
      </c>
      <c r="G24" s="37">
        <f t="shared" si="1"/>
        <v>0</v>
      </c>
      <c r="H24" s="114">
        <v>0</v>
      </c>
      <c r="I24" s="35">
        <v>0</v>
      </c>
      <c r="J24" s="124">
        <v>0</v>
      </c>
      <c r="K24" s="36">
        <v>0</v>
      </c>
      <c r="L24" s="133">
        <f t="shared" si="2"/>
        <v>0</v>
      </c>
      <c r="M24" s="41">
        <f>IF(ISBLANK(L24),"  ",IF(L84&gt;0,L24/L84,IF(L24&gt;0,1,0)))</f>
        <v>0</v>
      </c>
    </row>
    <row r="25" spans="1:13" ht="15" customHeight="1" x14ac:dyDescent="0.2">
      <c r="A25" s="171" t="s">
        <v>24</v>
      </c>
      <c r="B25" s="114">
        <v>0</v>
      </c>
      <c r="C25" s="36">
        <v>0</v>
      </c>
      <c r="D25" s="124">
        <v>0</v>
      </c>
      <c r="E25" s="36">
        <v>0</v>
      </c>
      <c r="F25" s="133">
        <f t="shared" si="0"/>
        <v>0</v>
      </c>
      <c r="G25" s="37">
        <f t="shared" si="1"/>
        <v>0</v>
      </c>
      <c r="H25" s="114">
        <v>0</v>
      </c>
      <c r="I25" s="35">
        <v>0</v>
      </c>
      <c r="J25" s="124">
        <v>0</v>
      </c>
      <c r="K25" s="36">
        <v>0</v>
      </c>
      <c r="L25" s="133">
        <f t="shared" si="2"/>
        <v>0</v>
      </c>
      <c r="M25" s="41">
        <f>IF(ISBLANK(L25),"  ",IF(L84&gt;0,L25/L84,IF(L25&gt;0,1,0)))</f>
        <v>0</v>
      </c>
    </row>
    <row r="26" spans="1:13" ht="15" customHeight="1" x14ac:dyDescent="0.2">
      <c r="A26" s="171" t="s">
        <v>25</v>
      </c>
      <c r="B26" s="114">
        <v>0</v>
      </c>
      <c r="C26" s="36">
        <v>0</v>
      </c>
      <c r="D26" s="124">
        <v>0</v>
      </c>
      <c r="E26" s="36">
        <v>0</v>
      </c>
      <c r="F26" s="133">
        <f t="shared" si="0"/>
        <v>0</v>
      </c>
      <c r="G26" s="37">
        <f t="shared" si="1"/>
        <v>0</v>
      </c>
      <c r="H26" s="114">
        <v>0</v>
      </c>
      <c r="I26" s="35">
        <v>0</v>
      </c>
      <c r="J26" s="124">
        <v>0</v>
      </c>
      <c r="K26" s="36">
        <v>0</v>
      </c>
      <c r="L26" s="133">
        <f t="shared" si="2"/>
        <v>0</v>
      </c>
      <c r="M26" s="41">
        <f>IF(ISBLANK(L26),"  ",IF(L84&gt;0,L26/L84,IF(L26&gt;0,1,0)))</f>
        <v>0</v>
      </c>
    </row>
    <row r="27" spans="1:13" ht="15" customHeight="1" x14ac:dyDescent="0.2">
      <c r="A27" s="171" t="s">
        <v>26</v>
      </c>
      <c r="B27" s="114">
        <v>0</v>
      </c>
      <c r="C27" s="36">
        <v>0</v>
      </c>
      <c r="D27" s="124">
        <v>0</v>
      </c>
      <c r="E27" s="36">
        <v>0</v>
      </c>
      <c r="F27" s="133">
        <f t="shared" si="0"/>
        <v>0</v>
      </c>
      <c r="G27" s="37">
        <f t="shared" si="1"/>
        <v>0</v>
      </c>
      <c r="H27" s="114">
        <v>0</v>
      </c>
      <c r="I27" s="35">
        <v>0</v>
      </c>
      <c r="J27" s="124">
        <v>0</v>
      </c>
      <c r="K27" s="36">
        <v>0</v>
      </c>
      <c r="L27" s="133">
        <f t="shared" si="2"/>
        <v>0</v>
      </c>
      <c r="M27" s="41">
        <f>IF(ISBLANK(L27),"  ",IF(L84&gt;0,L27/L84,IF(L27&gt;0,1,0)))</f>
        <v>0</v>
      </c>
    </row>
    <row r="28" spans="1:13" ht="15" customHeight="1" x14ac:dyDescent="0.2">
      <c r="A28" s="172" t="s">
        <v>27</v>
      </c>
      <c r="B28" s="114">
        <v>0</v>
      </c>
      <c r="C28" s="36">
        <v>0</v>
      </c>
      <c r="D28" s="124">
        <v>0</v>
      </c>
      <c r="E28" s="36">
        <v>0</v>
      </c>
      <c r="F28" s="133">
        <f t="shared" si="0"/>
        <v>0</v>
      </c>
      <c r="G28" s="37">
        <f t="shared" si="1"/>
        <v>0</v>
      </c>
      <c r="H28" s="114">
        <v>0</v>
      </c>
      <c r="I28" s="35">
        <v>0</v>
      </c>
      <c r="J28" s="124">
        <v>0</v>
      </c>
      <c r="K28" s="36">
        <v>0</v>
      </c>
      <c r="L28" s="133">
        <f t="shared" si="2"/>
        <v>0</v>
      </c>
      <c r="M28" s="41">
        <f>IF(ISBLANK(L28),"  ",IF(L84&gt;0,L28/L84,IF(L28&gt;0,1,0)))</f>
        <v>0</v>
      </c>
    </row>
    <row r="29" spans="1:13" ht="15" customHeight="1" x14ac:dyDescent="0.2">
      <c r="A29" s="172" t="s">
        <v>28</v>
      </c>
      <c r="B29" s="114">
        <v>0</v>
      </c>
      <c r="C29" s="36">
        <v>0</v>
      </c>
      <c r="D29" s="124">
        <v>0</v>
      </c>
      <c r="E29" s="36">
        <v>0</v>
      </c>
      <c r="F29" s="133">
        <f t="shared" si="0"/>
        <v>0</v>
      </c>
      <c r="G29" s="37">
        <f t="shared" si="1"/>
        <v>0</v>
      </c>
      <c r="H29" s="114">
        <v>0</v>
      </c>
      <c r="I29" s="35">
        <v>0</v>
      </c>
      <c r="J29" s="124">
        <v>0</v>
      </c>
      <c r="K29" s="36">
        <v>0</v>
      </c>
      <c r="L29" s="133">
        <f t="shared" si="2"/>
        <v>0</v>
      </c>
      <c r="M29" s="41">
        <f>IF(ISBLANK(L29),"  ",IF(L84&gt;0,L29/L84,IF(L29&gt;0,1,0)))</f>
        <v>0</v>
      </c>
    </row>
    <row r="30" spans="1:13" ht="15" customHeight="1" x14ac:dyDescent="0.2">
      <c r="A30" s="172" t="s">
        <v>71</v>
      </c>
      <c r="B30" s="114">
        <v>0</v>
      </c>
      <c r="C30" s="36">
        <v>0</v>
      </c>
      <c r="D30" s="124">
        <v>0</v>
      </c>
      <c r="E30" s="36">
        <v>0</v>
      </c>
      <c r="F30" s="133">
        <f t="shared" si="0"/>
        <v>0</v>
      </c>
      <c r="G30" s="37">
        <f t="shared" si="1"/>
        <v>0</v>
      </c>
      <c r="H30" s="114">
        <v>0</v>
      </c>
      <c r="I30" s="35">
        <v>0</v>
      </c>
      <c r="J30" s="124">
        <v>0</v>
      </c>
      <c r="K30" s="36">
        <v>0</v>
      </c>
      <c r="L30" s="133">
        <f t="shared" si="2"/>
        <v>0</v>
      </c>
      <c r="M30" s="41">
        <f>IF(ISBLANK(L30),"  ",IF(L84&gt;0,L30/L84,IF(L30&gt;0,1,0)))</f>
        <v>0</v>
      </c>
    </row>
    <row r="31" spans="1:13" ht="15" customHeight="1" x14ac:dyDescent="0.2">
      <c r="A31" s="172" t="s">
        <v>182</v>
      </c>
      <c r="B31" s="114">
        <v>0</v>
      </c>
      <c r="C31" s="36">
        <v>0</v>
      </c>
      <c r="D31" s="124">
        <v>0</v>
      </c>
      <c r="E31" s="36">
        <v>0</v>
      </c>
      <c r="F31" s="133">
        <f t="shared" si="0"/>
        <v>0</v>
      </c>
      <c r="G31" s="37">
        <f t="shared" si="1"/>
        <v>0</v>
      </c>
      <c r="H31" s="114">
        <v>0</v>
      </c>
      <c r="I31" s="35">
        <v>0</v>
      </c>
      <c r="J31" s="124">
        <v>0</v>
      </c>
      <c r="K31" s="36">
        <v>0</v>
      </c>
      <c r="L31" s="133">
        <f t="shared" si="2"/>
        <v>0</v>
      </c>
      <c r="M31" s="41">
        <f>IF(ISBLANK(L31),"  ",IF(L84&gt;0,L31/L84,IF(L31&gt;0,1,0)))</f>
        <v>0</v>
      </c>
    </row>
    <row r="32" spans="1:13" ht="15" customHeight="1" x14ac:dyDescent="0.2">
      <c r="A32" s="173" t="s">
        <v>183</v>
      </c>
      <c r="B32" s="114">
        <v>0</v>
      </c>
      <c r="C32" s="36">
        <v>0</v>
      </c>
      <c r="D32" s="124">
        <v>0</v>
      </c>
      <c r="E32" s="36">
        <v>0</v>
      </c>
      <c r="F32" s="133">
        <f t="shared" si="0"/>
        <v>0</v>
      </c>
      <c r="G32" s="37">
        <f t="shared" si="1"/>
        <v>0</v>
      </c>
      <c r="H32" s="114">
        <v>0</v>
      </c>
      <c r="I32" s="35">
        <v>0</v>
      </c>
      <c r="J32" s="124">
        <v>0</v>
      </c>
      <c r="K32" s="36">
        <v>0</v>
      </c>
      <c r="L32" s="133">
        <f t="shared" si="2"/>
        <v>0</v>
      </c>
      <c r="M32" s="41">
        <f>IF(ISBLANK(L32),"  ",IF(L84&gt;0,L32/L84,IF(L32&gt;0,1,0)))</f>
        <v>0</v>
      </c>
    </row>
    <row r="33" spans="1:13" ht="15" customHeight="1" x14ac:dyDescent="0.2">
      <c r="A33" s="172" t="s">
        <v>175</v>
      </c>
      <c r="B33" s="114">
        <v>0</v>
      </c>
      <c r="C33" s="36">
        <v>0</v>
      </c>
      <c r="D33" s="124">
        <v>0</v>
      </c>
      <c r="E33" s="36">
        <v>0</v>
      </c>
      <c r="F33" s="133">
        <f t="shared" si="0"/>
        <v>0</v>
      </c>
      <c r="G33" s="37">
        <f t="shared" si="1"/>
        <v>0</v>
      </c>
      <c r="H33" s="114">
        <v>0</v>
      </c>
      <c r="I33" s="35">
        <v>0</v>
      </c>
      <c r="J33" s="124">
        <v>0</v>
      </c>
      <c r="K33" s="36">
        <v>0</v>
      </c>
      <c r="L33" s="133">
        <f t="shared" si="2"/>
        <v>0</v>
      </c>
      <c r="M33" s="41">
        <f>IF(ISBLANK(L33),"  ",IF(L84&gt;0,L33/L84,IF(L33&gt;0,1,0)))</f>
        <v>0</v>
      </c>
    </row>
    <row r="34" spans="1:13" ht="15" customHeight="1" x14ac:dyDescent="0.2">
      <c r="A34" s="171" t="s">
        <v>184</v>
      </c>
      <c r="B34" s="114">
        <v>550000</v>
      </c>
      <c r="C34" s="36">
        <v>1</v>
      </c>
      <c r="D34" s="124">
        <v>0</v>
      </c>
      <c r="E34" s="36">
        <v>0</v>
      </c>
      <c r="F34" s="133">
        <f t="shared" si="0"/>
        <v>550000</v>
      </c>
      <c r="G34" s="37">
        <f t="shared" si="1"/>
        <v>1.2758516114097891E-3</v>
      </c>
      <c r="H34" s="114">
        <v>200000</v>
      </c>
      <c r="I34" s="35">
        <v>1</v>
      </c>
      <c r="J34" s="124">
        <v>0</v>
      </c>
      <c r="K34" s="36">
        <v>0</v>
      </c>
      <c r="L34" s="133">
        <f t="shared" si="2"/>
        <v>200000</v>
      </c>
      <c r="M34" s="41">
        <f>IF(ISBLANK(L34),"  ",IF(L84&gt;0,L34/L84,IF(L34&gt;0,1,0)))</f>
        <v>4.5452621775630216E-4</v>
      </c>
    </row>
    <row r="35" spans="1:13" ht="15" customHeight="1" x14ac:dyDescent="0.2">
      <c r="A35" s="171" t="s">
        <v>185</v>
      </c>
      <c r="B35" s="114">
        <v>0</v>
      </c>
      <c r="C35" s="36">
        <v>0</v>
      </c>
      <c r="D35" s="124">
        <v>0</v>
      </c>
      <c r="E35" s="36">
        <v>0</v>
      </c>
      <c r="F35" s="133">
        <f t="shared" ref="F35:F41" si="3">D35+B35</f>
        <v>0</v>
      </c>
      <c r="G35" s="37">
        <f t="shared" ref="G35:G41" si="4">IF(ISBLANK(F35),"  ",IF($F$84&gt;0,F35/$F$84,IF(F35&gt;0,1,0)))</f>
        <v>0</v>
      </c>
      <c r="H35" s="114">
        <v>0</v>
      </c>
      <c r="I35" s="35">
        <v>0</v>
      </c>
      <c r="J35" s="124">
        <v>0</v>
      </c>
      <c r="K35" s="36">
        <v>0</v>
      </c>
      <c r="L35" s="133">
        <f t="shared" si="2"/>
        <v>0</v>
      </c>
      <c r="M35" s="41">
        <f>IF(ISBLANK(L35),"  ",IF(L85&gt;0,L35/L85,IF(L35&gt;0,1,0)))</f>
        <v>0</v>
      </c>
    </row>
    <row r="36" spans="1:13" ht="15" customHeight="1" x14ac:dyDescent="0.2">
      <c r="A36" s="218" t="s">
        <v>193</v>
      </c>
      <c r="B36" s="114">
        <v>0</v>
      </c>
      <c r="C36" s="36">
        <v>0</v>
      </c>
      <c r="D36" s="124">
        <v>0</v>
      </c>
      <c r="E36" s="36">
        <v>0</v>
      </c>
      <c r="F36" s="133">
        <f t="shared" ref="F36:F37" si="5">D36+B36</f>
        <v>0</v>
      </c>
      <c r="G36" s="37">
        <f t="shared" ref="G36:G37" si="6">IF(ISBLANK(F36),"  ",IF($F$84&gt;0,F36/$F$84,IF(F36&gt;0,1,0)))</f>
        <v>0</v>
      </c>
      <c r="H36" s="114">
        <v>0</v>
      </c>
      <c r="I36" s="35">
        <v>0</v>
      </c>
      <c r="J36" s="124">
        <v>0</v>
      </c>
      <c r="K36" s="36">
        <v>0</v>
      </c>
      <c r="L36" s="133">
        <f t="shared" si="2"/>
        <v>0</v>
      </c>
      <c r="M36" s="41">
        <f t="shared" ref="M36:M37" si="7">IF(ISBLANK(L36),"  ",IF(L86&gt;0,L36/L86,IF(L36&gt;0,1,0)))</f>
        <v>0</v>
      </c>
    </row>
    <row r="37" spans="1:13" ht="15" customHeight="1" x14ac:dyDescent="0.2">
      <c r="A37" s="218" t="s">
        <v>194</v>
      </c>
      <c r="B37" s="114">
        <v>0</v>
      </c>
      <c r="C37" s="36">
        <v>0</v>
      </c>
      <c r="D37" s="124">
        <v>0</v>
      </c>
      <c r="E37" s="36">
        <v>0</v>
      </c>
      <c r="F37" s="133">
        <f t="shared" si="5"/>
        <v>0</v>
      </c>
      <c r="G37" s="37">
        <f t="shared" si="6"/>
        <v>0</v>
      </c>
      <c r="H37" s="114">
        <v>0</v>
      </c>
      <c r="I37" s="35">
        <v>0</v>
      </c>
      <c r="J37" s="124">
        <v>0</v>
      </c>
      <c r="K37" s="36">
        <v>0</v>
      </c>
      <c r="L37" s="133">
        <f t="shared" si="2"/>
        <v>0</v>
      </c>
      <c r="M37" s="41">
        <f t="shared" si="7"/>
        <v>0</v>
      </c>
    </row>
    <row r="38" spans="1:13" ht="15" customHeight="1" x14ac:dyDescent="0.2">
      <c r="A38" s="171" t="s">
        <v>187</v>
      </c>
      <c r="B38" s="114">
        <v>0</v>
      </c>
      <c r="C38" s="36">
        <v>0</v>
      </c>
      <c r="D38" s="124">
        <v>0</v>
      </c>
      <c r="E38" s="36">
        <v>0</v>
      </c>
      <c r="F38" s="133">
        <f t="shared" si="3"/>
        <v>0</v>
      </c>
      <c r="G38" s="37">
        <f t="shared" si="4"/>
        <v>0</v>
      </c>
      <c r="H38" s="114">
        <v>0</v>
      </c>
      <c r="I38" s="35">
        <v>0</v>
      </c>
      <c r="J38" s="124">
        <v>0</v>
      </c>
      <c r="K38" s="36">
        <v>0</v>
      </c>
      <c r="L38" s="133">
        <f t="shared" si="2"/>
        <v>0</v>
      </c>
      <c r="M38" s="41">
        <f>IF(ISBLANK(L38),"  ",IF(L86&gt;0,L38/L86,IF(L38&gt;0,1,0)))</f>
        <v>0</v>
      </c>
    </row>
    <row r="39" spans="1:13" ht="15" customHeight="1" x14ac:dyDescent="0.2">
      <c r="A39" s="171" t="s">
        <v>192</v>
      </c>
      <c r="B39" s="114">
        <v>0</v>
      </c>
      <c r="C39" s="36">
        <v>0</v>
      </c>
      <c r="D39" s="124">
        <v>0</v>
      </c>
      <c r="E39" s="36">
        <v>0</v>
      </c>
      <c r="F39" s="133">
        <f t="shared" ref="F39" si="8">D39+B39</f>
        <v>0</v>
      </c>
      <c r="G39" s="37">
        <f t="shared" ref="G39" si="9">IF(ISBLANK(F39),"  ",IF($F$84&gt;0,F39/$F$84,IF(F39&gt;0,1,0)))</f>
        <v>0</v>
      </c>
      <c r="H39" s="114">
        <v>0</v>
      </c>
      <c r="I39" s="35">
        <v>0</v>
      </c>
      <c r="J39" s="124">
        <v>0</v>
      </c>
      <c r="K39" s="36">
        <v>0</v>
      </c>
      <c r="L39" s="133">
        <f t="shared" si="2"/>
        <v>0</v>
      </c>
      <c r="M39" s="41">
        <f>IF(ISBLANK(L39),"  ",IF(L87&gt;0,L39/L87,IF(L39&gt;0,1,0)))</f>
        <v>0</v>
      </c>
    </row>
    <row r="40" spans="1:13" ht="15" customHeight="1" x14ac:dyDescent="0.2">
      <c r="A40" s="171" t="s">
        <v>188</v>
      </c>
      <c r="B40" s="114">
        <v>0</v>
      </c>
      <c r="C40" s="36">
        <v>0</v>
      </c>
      <c r="D40" s="124">
        <v>0</v>
      </c>
      <c r="E40" s="36">
        <v>0</v>
      </c>
      <c r="F40" s="133">
        <f t="shared" si="3"/>
        <v>0</v>
      </c>
      <c r="G40" s="37">
        <f t="shared" si="4"/>
        <v>0</v>
      </c>
      <c r="H40" s="114">
        <v>0</v>
      </c>
      <c r="I40" s="35">
        <v>0</v>
      </c>
      <c r="J40" s="124">
        <v>0</v>
      </c>
      <c r="K40" s="35">
        <v>0</v>
      </c>
      <c r="L40" s="133">
        <f t="shared" si="2"/>
        <v>0</v>
      </c>
      <c r="M40" s="44">
        <v>0</v>
      </c>
    </row>
    <row r="41" spans="1:13" ht="15" customHeight="1" x14ac:dyDescent="0.2">
      <c r="A41" s="171" t="s">
        <v>189</v>
      </c>
      <c r="B41" s="114">
        <v>0</v>
      </c>
      <c r="C41" s="162">
        <v>0</v>
      </c>
      <c r="D41" s="124">
        <v>0</v>
      </c>
      <c r="E41" s="162">
        <v>0</v>
      </c>
      <c r="F41" s="133">
        <f t="shared" si="3"/>
        <v>0</v>
      </c>
      <c r="G41" s="37">
        <f t="shared" si="4"/>
        <v>0</v>
      </c>
      <c r="H41" s="114">
        <v>0</v>
      </c>
      <c r="I41" s="164">
        <v>0</v>
      </c>
      <c r="J41" s="124">
        <v>0</v>
      </c>
      <c r="K41" s="162">
        <v>0</v>
      </c>
      <c r="L41" s="133">
        <f t="shared" si="2"/>
        <v>0</v>
      </c>
      <c r="M41" s="44">
        <v>1</v>
      </c>
    </row>
    <row r="42" spans="1:13" ht="15" customHeight="1" x14ac:dyDescent="0.25">
      <c r="A42" s="47" t="s">
        <v>29</v>
      </c>
      <c r="B42" s="143"/>
      <c r="C42" s="43"/>
      <c r="D42" s="124"/>
      <c r="E42" s="43"/>
      <c r="F42" s="133"/>
      <c r="G42" s="44"/>
      <c r="H42" s="143" t="s">
        <v>4</v>
      </c>
      <c r="I42" s="42" t="s">
        <v>4</v>
      </c>
      <c r="J42" s="124"/>
      <c r="K42" s="43" t="s">
        <v>4</v>
      </c>
      <c r="L42" s="133"/>
      <c r="M42" s="50" t="s">
        <v>4</v>
      </c>
    </row>
    <row r="43" spans="1:13" ht="15" customHeight="1" x14ac:dyDescent="0.2">
      <c r="A43" s="45" t="s">
        <v>30</v>
      </c>
      <c r="B43" s="142">
        <v>0</v>
      </c>
      <c r="C43" s="36">
        <v>0</v>
      </c>
      <c r="D43" s="127">
        <v>0</v>
      </c>
      <c r="E43" s="36">
        <v>0</v>
      </c>
      <c r="F43" s="132">
        <f t="shared" si="0"/>
        <v>0</v>
      </c>
      <c r="G43" s="37">
        <f>IF(ISBLANK(F43),"  ",IF($F$84&gt;0,F43/$F$84,IF(F43&gt;0,1,0)))</f>
        <v>0</v>
      </c>
      <c r="H43" s="142">
        <v>0</v>
      </c>
      <c r="I43" s="35">
        <v>0</v>
      </c>
      <c r="J43" s="127">
        <v>0</v>
      </c>
      <c r="K43" s="36">
        <v>0</v>
      </c>
      <c r="L43" s="132">
        <f>H43+J43</f>
        <v>0</v>
      </c>
      <c r="M43" s="37">
        <f>IF(ISBLANK(L43),"  ",IF(L84&gt;0,L43/L84,IF(L43&gt;0,1,0)))</f>
        <v>0</v>
      </c>
    </row>
    <row r="44" spans="1:13" ht="15" customHeight="1" x14ac:dyDescent="0.25">
      <c r="A44" s="47" t="s">
        <v>31</v>
      </c>
      <c r="B44" s="143"/>
      <c r="C44" s="43" t="s">
        <v>4</v>
      </c>
      <c r="D44" s="124"/>
      <c r="E44" s="43"/>
      <c r="F44" s="133">
        <f t="shared" si="0"/>
        <v>0</v>
      </c>
      <c r="G44" s="44">
        <f>IF(ISBLANK(F44),"  ",IF($F$84&gt;0,F44/$F$84,IF(F44&gt;0,1,0)))</f>
        <v>0</v>
      </c>
      <c r="H44" s="143"/>
      <c r="I44" s="42" t="s">
        <v>4</v>
      </c>
      <c r="J44" s="124"/>
      <c r="K44" s="43" t="s">
        <v>4</v>
      </c>
      <c r="L44" s="133"/>
      <c r="M44" s="50" t="s">
        <v>4</v>
      </c>
    </row>
    <row r="45" spans="1:13" ht="15" customHeight="1" x14ac:dyDescent="0.2">
      <c r="A45" s="45" t="s">
        <v>30</v>
      </c>
      <c r="B45" s="142">
        <v>0</v>
      </c>
      <c r="C45" s="36">
        <v>0</v>
      </c>
      <c r="D45" s="127">
        <v>0</v>
      </c>
      <c r="E45" s="36">
        <v>0</v>
      </c>
      <c r="F45" s="132">
        <f t="shared" si="0"/>
        <v>0</v>
      </c>
      <c r="G45" s="37">
        <f>IF(ISBLANK(F45),"  ",IF($F$84&gt;0,F45/$F$84,IF(F45&gt;0,1,0)))</f>
        <v>0</v>
      </c>
      <c r="H45" s="142">
        <v>0</v>
      </c>
      <c r="I45" s="35">
        <v>0</v>
      </c>
      <c r="J45" s="127">
        <v>0</v>
      </c>
      <c r="K45" s="36">
        <v>0</v>
      </c>
      <c r="L45" s="132">
        <f>+H45+J45</f>
        <v>0</v>
      </c>
      <c r="M45" s="37">
        <f>IF(ISBLANK(L45),"  ",IF(L84&gt;0,L45/L84,IF(L45&gt;0,1,0)))</f>
        <v>0</v>
      </c>
    </row>
    <row r="46" spans="1:13" ht="15" customHeight="1" x14ac:dyDescent="0.2">
      <c r="A46" s="46" t="s">
        <v>101</v>
      </c>
      <c r="B46" s="114"/>
      <c r="C46" s="36" t="s">
        <v>10</v>
      </c>
      <c r="D46" s="124"/>
      <c r="E46" s="36"/>
      <c r="F46" s="133">
        <f t="shared" si="0"/>
        <v>0</v>
      </c>
      <c r="G46" s="37">
        <f>IF(ISBLANK(F46),"  ",IF($F$84&gt;0,F46/$F$84,IF(F46&gt;0,1,0)))</f>
        <v>0</v>
      </c>
      <c r="H46" s="114"/>
      <c r="I46" s="35" t="s">
        <v>10</v>
      </c>
      <c r="J46" s="124"/>
      <c r="K46" s="36" t="s">
        <v>10</v>
      </c>
      <c r="L46" s="133">
        <f>+H46+J46</f>
        <v>0</v>
      </c>
      <c r="M46" s="41">
        <f>IF(ISBLANK(L46),"  ",IF(L84&gt;0,L46/L84,IF(L46&gt;0,1,0)))</f>
        <v>0</v>
      </c>
    </row>
    <row r="47" spans="1:13" s="55" customFormat="1" ht="15" customHeight="1" x14ac:dyDescent="0.25">
      <c r="A47" s="47" t="s">
        <v>33</v>
      </c>
      <c r="B47" s="115">
        <v>91138845.810000002</v>
      </c>
      <c r="C47" s="52">
        <v>1</v>
      </c>
      <c r="D47" s="128">
        <v>0</v>
      </c>
      <c r="E47" s="52">
        <v>0</v>
      </c>
      <c r="F47" s="115">
        <f t="shared" si="0"/>
        <v>91138845.810000002</v>
      </c>
      <c r="G47" s="108">
        <f>IF(ISBLANK(F47),"  ",IF($F$84&gt;0,F47/$F$84,IF(F47&gt;0,1,0)))</f>
        <v>0.21141753325221238</v>
      </c>
      <c r="H47" s="115">
        <v>94186007</v>
      </c>
      <c r="I47" s="35">
        <v>1</v>
      </c>
      <c r="J47" s="128">
        <v>0</v>
      </c>
      <c r="K47" s="52">
        <v>0</v>
      </c>
      <c r="L47" s="115">
        <f>+H47+J47</f>
        <v>94186007</v>
      </c>
      <c r="M47" s="53">
        <f>IF(ISBLANK(L47),"  ",IF(L84&gt;0,L47/L84,IF(L47&gt;0,1,0)))</f>
        <v>0.21405004763639299</v>
      </c>
    </row>
    <row r="48" spans="1:13" ht="15" customHeight="1" x14ac:dyDescent="0.25">
      <c r="A48" s="56" t="s">
        <v>34</v>
      </c>
      <c r="B48" s="116"/>
      <c r="C48" s="109" t="s">
        <v>4</v>
      </c>
      <c r="D48" s="124"/>
      <c r="E48" s="43" t="s">
        <v>4</v>
      </c>
      <c r="F48" s="133"/>
      <c r="G48" s="44"/>
      <c r="H48" s="116"/>
      <c r="I48" s="42" t="s">
        <v>4</v>
      </c>
      <c r="J48" s="124"/>
      <c r="K48" s="43" t="s">
        <v>4</v>
      </c>
      <c r="L48" s="133"/>
      <c r="M48" s="50" t="s">
        <v>4</v>
      </c>
    </row>
    <row r="49" spans="1:13" ht="15" customHeight="1" x14ac:dyDescent="0.2">
      <c r="A49" s="7" t="s">
        <v>35</v>
      </c>
      <c r="B49" s="142">
        <v>0</v>
      </c>
      <c r="C49" s="36">
        <v>0</v>
      </c>
      <c r="D49" s="127">
        <v>0</v>
      </c>
      <c r="E49" s="36">
        <v>0</v>
      </c>
      <c r="F49" s="132">
        <f t="shared" si="0"/>
        <v>0</v>
      </c>
      <c r="G49" s="37">
        <f t="shared" ref="G49:G55" si="10">IF(ISBLANK(F49),"  ",IF($F$84&gt;0,F49/$F$84,IF(F49&gt;0,1,0)))</f>
        <v>0</v>
      </c>
      <c r="H49" s="142">
        <v>0</v>
      </c>
      <c r="I49" s="35">
        <v>0</v>
      </c>
      <c r="J49" s="127">
        <v>0</v>
      </c>
      <c r="K49" s="36">
        <v>0</v>
      </c>
      <c r="L49" s="132">
        <f>+H49+J49</f>
        <v>0</v>
      </c>
      <c r="M49" s="37">
        <f>IF(ISBLANK(L49),"  ",IF(J84&gt;0,L49/J84,IF(L49&gt;0,1,0)))</f>
        <v>0</v>
      </c>
    </row>
    <row r="50" spans="1:13" ht="15" customHeight="1" x14ac:dyDescent="0.2">
      <c r="A50" s="58" t="s">
        <v>36</v>
      </c>
      <c r="B50" s="114">
        <v>0</v>
      </c>
      <c r="C50" s="36">
        <v>0</v>
      </c>
      <c r="D50" s="124">
        <v>0</v>
      </c>
      <c r="E50" s="36">
        <v>0</v>
      </c>
      <c r="F50" s="133">
        <f t="shared" si="0"/>
        <v>0</v>
      </c>
      <c r="G50" s="37">
        <f t="shared" si="10"/>
        <v>0</v>
      </c>
      <c r="H50" s="114">
        <v>0</v>
      </c>
      <c r="I50" s="35">
        <v>0</v>
      </c>
      <c r="J50" s="124">
        <v>0</v>
      </c>
      <c r="K50" s="36">
        <v>0</v>
      </c>
      <c r="L50" s="133">
        <f>+H50+J50</f>
        <v>0</v>
      </c>
      <c r="M50" s="41">
        <f>IF(ISBLANK(L50),"  ",IF(J84&gt;0,L50/J84,IF(L50&gt;0,1,0)))</f>
        <v>0</v>
      </c>
    </row>
    <row r="51" spans="1:13" ht="15" customHeight="1" x14ac:dyDescent="0.2">
      <c r="A51" s="7" t="s">
        <v>37</v>
      </c>
      <c r="B51" s="114">
        <v>0</v>
      </c>
      <c r="C51" s="36">
        <v>0</v>
      </c>
      <c r="D51" s="124">
        <v>0</v>
      </c>
      <c r="E51" s="36">
        <v>0</v>
      </c>
      <c r="F51" s="133">
        <f t="shared" si="0"/>
        <v>0</v>
      </c>
      <c r="G51" s="37">
        <f t="shared" si="10"/>
        <v>0</v>
      </c>
      <c r="H51" s="114">
        <v>0</v>
      </c>
      <c r="I51" s="35">
        <v>0</v>
      </c>
      <c r="J51" s="124">
        <v>0</v>
      </c>
      <c r="K51" s="36">
        <v>0</v>
      </c>
      <c r="L51" s="133">
        <f t="shared" ref="L51:L53" si="11">+H51+J51</f>
        <v>0</v>
      </c>
      <c r="M51" s="41">
        <f>IF(ISBLANK(L51),"  ",IF(J84&gt;0,L51/J84,IF(L51&gt;0,1,0)))</f>
        <v>0</v>
      </c>
    </row>
    <row r="52" spans="1:13" ht="15" customHeight="1" x14ac:dyDescent="0.2">
      <c r="A52" s="25" t="s">
        <v>38</v>
      </c>
      <c r="B52" s="114">
        <v>0</v>
      </c>
      <c r="C52" s="36">
        <v>0</v>
      </c>
      <c r="D52" s="124">
        <v>0</v>
      </c>
      <c r="E52" s="36">
        <v>0</v>
      </c>
      <c r="F52" s="133">
        <f t="shared" si="0"/>
        <v>0</v>
      </c>
      <c r="G52" s="37">
        <f t="shared" si="10"/>
        <v>0</v>
      </c>
      <c r="H52" s="114">
        <v>0</v>
      </c>
      <c r="I52" s="35">
        <v>0</v>
      </c>
      <c r="J52" s="124">
        <v>0</v>
      </c>
      <c r="K52" s="36">
        <v>0</v>
      </c>
      <c r="L52" s="133">
        <f t="shared" si="11"/>
        <v>0</v>
      </c>
      <c r="M52" s="41">
        <f>IF(ISBLANK(L52),"  ",IF(J84&gt;0,L52/J84,IF(L52&gt;0,1,0)))</f>
        <v>0</v>
      </c>
    </row>
    <row r="53" spans="1:13" ht="15" customHeight="1" x14ac:dyDescent="0.2">
      <c r="A53" s="58" t="s">
        <v>39</v>
      </c>
      <c r="B53" s="114">
        <v>0</v>
      </c>
      <c r="C53" s="36">
        <v>0</v>
      </c>
      <c r="D53" s="124">
        <v>0</v>
      </c>
      <c r="E53" s="36">
        <v>0</v>
      </c>
      <c r="F53" s="133">
        <f t="shared" si="0"/>
        <v>0</v>
      </c>
      <c r="G53" s="37">
        <f t="shared" si="10"/>
        <v>0</v>
      </c>
      <c r="H53" s="114">
        <v>0</v>
      </c>
      <c r="I53" s="35">
        <v>0</v>
      </c>
      <c r="J53" s="124">
        <v>0</v>
      </c>
      <c r="K53" s="36">
        <v>0</v>
      </c>
      <c r="L53" s="133">
        <f t="shared" si="11"/>
        <v>0</v>
      </c>
      <c r="M53" s="41">
        <f>IF(ISBLANK(L53),"  ",IF(L84&gt;0,L53/L84,IF(L53&gt;0,1,0)))</f>
        <v>0</v>
      </c>
    </row>
    <row r="54" spans="1:13" s="55" customFormat="1" ht="15" customHeight="1" x14ac:dyDescent="0.25">
      <c r="A54" s="56" t="s">
        <v>40</v>
      </c>
      <c r="B54" s="115">
        <v>0</v>
      </c>
      <c r="C54" s="52">
        <v>0</v>
      </c>
      <c r="D54" s="128">
        <v>0</v>
      </c>
      <c r="E54" s="52">
        <v>0</v>
      </c>
      <c r="F54" s="134">
        <f t="shared" si="0"/>
        <v>0</v>
      </c>
      <c r="G54" s="108">
        <f t="shared" si="10"/>
        <v>0</v>
      </c>
      <c r="H54" s="115">
        <v>0</v>
      </c>
      <c r="I54" s="35">
        <v>0</v>
      </c>
      <c r="J54" s="128">
        <v>0</v>
      </c>
      <c r="K54" s="52">
        <v>0</v>
      </c>
      <c r="L54" s="139">
        <f>+H54+J54</f>
        <v>0</v>
      </c>
      <c r="M54" s="53">
        <f>IF(ISBLANK(L54),"  ",IF(L84&gt;0,L54/L84,IF(L54&gt;0,1,0)))</f>
        <v>0</v>
      </c>
    </row>
    <row r="55" spans="1:13" s="55" customFormat="1" ht="15" customHeight="1" x14ac:dyDescent="0.25">
      <c r="A55" s="60" t="s">
        <v>82</v>
      </c>
      <c r="B55" s="144">
        <v>0</v>
      </c>
      <c r="C55" s="52">
        <v>0</v>
      </c>
      <c r="D55" s="129">
        <v>0</v>
      </c>
      <c r="E55" s="52">
        <v>0</v>
      </c>
      <c r="F55" s="135">
        <f t="shared" si="0"/>
        <v>0</v>
      </c>
      <c r="G55" s="108">
        <f t="shared" si="10"/>
        <v>0</v>
      </c>
      <c r="H55" s="144">
        <v>0</v>
      </c>
      <c r="I55" s="35">
        <v>0</v>
      </c>
      <c r="J55" s="129">
        <v>0</v>
      </c>
      <c r="K55" s="52">
        <v>0</v>
      </c>
      <c r="L55" s="135">
        <f>+H55+J55</f>
        <v>0</v>
      </c>
      <c r="M55" s="53">
        <f>IF(ISBLANK(L55),"  ",IF(L84&gt;0,L55/L84,IF(L55&gt;0,1,0)))</f>
        <v>0</v>
      </c>
    </row>
    <row r="56" spans="1:13" ht="15" customHeight="1" x14ac:dyDescent="0.25">
      <c r="A56" s="9" t="s">
        <v>42</v>
      </c>
      <c r="B56" s="119"/>
      <c r="C56" s="109" t="s">
        <v>4</v>
      </c>
      <c r="D56" s="127"/>
      <c r="E56" s="43" t="s">
        <v>4</v>
      </c>
      <c r="F56" s="132"/>
      <c r="G56" s="44"/>
      <c r="H56" s="119"/>
      <c r="I56" s="42" t="s">
        <v>4</v>
      </c>
      <c r="J56" s="127"/>
      <c r="K56" s="43" t="s">
        <v>4</v>
      </c>
      <c r="L56" s="132"/>
      <c r="M56" s="63" t="s">
        <v>4</v>
      </c>
    </row>
    <row r="57" spans="1:13" ht="15" customHeight="1" x14ac:dyDescent="0.2">
      <c r="A57" s="7" t="s">
        <v>43</v>
      </c>
      <c r="B57" s="119">
        <v>22450741.469999999</v>
      </c>
      <c r="C57" s="36">
        <v>1</v>
      </c>
      <c r="D57" s="127">
        <v>0</v>
      </c>
      <c r="E57" s="36">
        <v>0</v>
      </c>
      <c r="F57" s="136">
        <f t="shared" si="0"/>
        <v>22450741.469999999</v>
      </c>
      <c r="G57" s="37">
        <f t="shared" ref="G57:G73" si="12">IF(ISBLANK(F57),"  ",IF($F$84&gt;0,F57/$F$84,IF(F57&gt;0,1,0)))</f>
        <v>5.2079663057898323E-2</v>
      </c>
      <c r="H57" s="119">
        <v>23544394</v>
      </c>
      <c r="I57" s="35">
        <v>1</v>
      </c>
      <c r="J57" s="127">
        <v>0</v>
      </c>
      <c r="K57" s="36">
        <v>0</v>
      </c>
      <c r="L57" s="136">
        <f>+H57+J57</f>
        <v>23544394</v>
      </c>
      <c r="M57" s="37">
        <f>IF(ISBLANK(L57),"  ",IF(L84&gt;0,L57/L84,IF(L57&gt;0,1,0)))</f>
        <v>5.350772177092087E-2</v>
      </c>
    </row>
    <row r="58" spans="1:13" ht="15" customHeight="1" x14ac:dyDescent="0.2">
      <c r="A58" s="25" t="s">
        <v>44</v>
      </c>
      <c r="B58" s="116">
        <v>1666138.45</v>
      </c>
      <c r="C58" s="36">
        <v>1</v>
      </c>
      <c r="D58" s="124">
        <v>0</v>
      </c>
      <c r="E58" s="36">
        <v>0</v>
      </c>
      <c r="F58" s="137">
        <f t="shared" si="0"/>
        <v>1666138.45</v>
      </c>
      <c r="G58" s="37">
        <f t="shared" si="12"/>
        <v>3.864991684116924E-3</v>
      </c>
      <c r="H58" s="116">
        <v>1865604</v>
      </c>
      <c r="I58" s="35">
        <v>1</v>
      </c>
      <c r="J58" s="124">
        <v>0</v>
      </c>
      <c r="K58" s="36">
        <v>0</v>
      </c>
      <c r="L58" s="137">
        <f>+H58+J58</f>
        <v>1865604</v>
      </c>
      <c r="M58" s="41">
        <f>IF(ISBLANK(L58),"  ",IF(L84&gt;0,L58/L84,IF(L58&gt;0,1,0)))</f>
        <v>4.2398296497551417E-3</v>
      </c>
    </row>
    <row r="59" spans="1:13" ht="15" customHeight="1" x14ac:dyDescent="0.2">
      <c r="A59" s="64" t="s">
        <v>45</v>
      </c>
      <c r="B59" s="145">
        <v>90683.4</v>
      </c>
      <c r="C59" s="36">
        <v>1</v>
      </c>
      <c r="D59" s="123">
        <v>0</v>
      </c>
      <c r="E59" s="36">
        <v>0</v>
      </c>
      <c r="F59" s="138">
        <f t="shared" si="0"/>
        <v>90683.4</v>
      </c>
      <c r="G59" s="37">
        <f t="shared" si="12"/>
        <v>2.1036102185112448E-4</v>
      </c>
      <c r="H59" s="145">
        <v>117230</v>
      </c>
      <c r="I59" s="35">
        <v>1</v>
      </c>
      <c r="J59" s="123">
        <v>0</v>
      </c>
      <c r="K59" s="36">
        <v>0</v>
      </c>
      <c r="L59" s="137">
        <f t="shared" ref="L59:L74" si="13">+H59+J59</f>
        <v>117230</v>
      </c>
      <c r="M59" s="41">
        <f>IF(ISBLANK(L59),"  ",IF(L84&gt;0,L59/L84,IF(L59&gt;0,1,0)))</f>
        <v>2.6642054253785651E-4</v>
      </c>
    </row>
    <row r="60" spans="1:13" ht="15" customHeight="1" x14ac:dyDescent="0.2">
      <c r="A60" s="64" t="s">
        <v>46</v>
      </c>
      <c r="B60" s="145">
        <v>303401.90999999997</v>
      </c>
      <c r="C60" s="36">
        <v>1</v>
      </c>
      <c r="D60" s="123">
        <v>0</v>
      </c>
      <c r="E60" s="36">
        <v>0</v>
      </c>
      <c r="F60" s="138">
        <f t="shared" si="0"/>
        <v>303401.90999999997</v>
      </c>
      <c r="G60" s="37">
        <f t="shared" si="12"/>
        <v>7.0381057414237776E-4</v>
      </c>
      <c r="H60" s="145">
        <v>296205</v>
      </c>
      <c r="I60" s="35">
        <v>1</v>
      </c>
      <c r="J60" s="123">
        <v>0</v>
      </c>
      <c r="K60" s="36">
        <v>0</v>
      </c>
      <c r="L60" s="137">
        <f t="shared" si="13"/>
        <v>296205</v>
      </c>
      <c r="M60" s="41">
        <f>IF(ISBLANK(L60),"  ",IF(L84&gt;0,L60/L84,IF(L60&gt;0,1,0)))</f>
        <v>6.7316469165252743E-4</v>
      </c>
    </row>
    <row r="61" spans="1:13" ht="15" customHeight="1" x14ac:dyDescent="0.2">
      <c r="A61" s="64" t="s">
        <v>47</v>
      </c>
      <c r="B61" s="145">
        <v>0</v>
      </c>
      <c r="C61" s="36">
        <v>0</v>
      </c>
      <c r="D61" s="123">
        <v>0</v>
      </c>
      <c r="E61" s="36">
        <v>0</v>
      </c>
      <c r="F61" s="138">
        <f t="shared" si="0"/>
        <v>0</v>
      </c>
      <c r="G61" s="37">
        <f t="shared" si="12"/>
        <v>0</v>
      </c>
      <c r="H61" s="145">
        <v>0</v>
      </c>
      <c r="I61" s="35">
        <v>0</v>
      </c>
      <c r="J61" s="123">
        <v>0</v>
      </c>
      <c r="K61" s="36">
        <v>0</v>
      </c>
      <c r="L61" s="137">
        <f t="shared" si="13"/>
        <v>0</v>
      </c>
      <c r="M61" s="41">
        <f>IF(ISBLANK(L61),"  ",IF(L84&gt;0,L61/L84,IF(L61&gt;0,1,0)))</f>
        <v>0</v>
      </c>
    </row>
    <row r="62" spans="1:13" ht="15" customHeight="1" x14ac:dyDescent="0.2">
      <c r="A62" s="25" t="s">
        <v>48</v>
      </c>
      <c r="B62" s="116">
        <v>0</v>
      </c>
      <c r="C62" s="36">
        <v>0</v>
      </c>
      <c r="D62" s="124">
        <v>430874.66000000003</v>
      </c>
      <c r="E62" s="36">
        <v>1</v>
      </c>
      <c r="F62" s="137">
        <f t="shared" si="0"/>
        <v>430874.66000000003</v>
      </c>
      <c r="G62" s="37">
        <f t="shared" si="12"/>
        <v>9.9951296232117276E-4</v>
      </c>
      <c r="H62" s="116">
        <v>0</v>
      </c>
      <c r="I62" s="35">
        <v>0</v>
      </c>
      <c r="J62" s="124">
        <v>450168</v>
      </c>
      <c r="K62" s="36">
        <v>1</v>
      </c>
      <c r="L62" s="137">
        <f t="shared" si="13"/>
        <v>450168</v>
      </c>
      <c r="M62" s="41">
        <f>IF(ISBLANK(L62),"  ",IF(L84&gt;0,L62/L84,IF(L62&gt;0,1,0)))</f>
        <v>1.0230657919745951E-3</v>
      </c>
    </row>
    <row r="63" spans="1:13" s="55" customFormat="1" ht="15" customHeight="1" x14ac:dyDescent="0.25">
      <c r="A63" s="60" t="s">
        <v>49</v>
      </c>
      <c r="B63" s="146">
        <v>24510965.229999997</v>
      </c>
      <c r="C63" s="36">
        <v>0.98272482455583576</v>
      </c>
      <c r="D63" s="128">
        <v>430874.66000000003</v>
      </c>
      <c r="E63" s="52">
        <v>1.7275175444164077E-2</v>
      </c>
      <c r="F63" s="137">
        <f t="shared" si="0"/>
        <v>24941839.889999997</v>
      </c>
      <c r="G63" s="37">
        <f t="shared" si="12"/>
        <v>5.7858339300329915E-2</v>
      </c>
      <c r="H63" s="146">
        <v>25823433</v>
      </c>
      <c r="I63" s="35">
        <v>0.98286614765901337</v>
      </c>
      <c r="J63" s="128">
        <v>450168</v>
      </c>
      <c r="K63" s="52">
        <v>1.7133852340986681E-2</v>
      </c>
      <c r="L63" s="149">
        <f t="shared" si="13"/>
        <v>26273601</v>
      </c>
      <c r="M63" s="53">
        <f>IF(ISBLANK(L63),"  ",IF(L84&gt;0,L63/L84,IF(L63&gt;0,1,0)))</f>
        <v>5.9710202446840992E-2</v>
      </c>
    </row>
    <row r="64" spans="1:13" ht="15" customHeight="1" x14ac:dyDescent="0.2">
      <c r="A64" s="34" t="s">
        <v>50</v>
      </c>
      <c r="B64" s="147">
        <v>0</v>
      </c>
      <c r="C64" s="36">
        <v>0</v>
      </c>
      <c r="D64" s="148">
        <v>0</v>
      </c>
      <c r="E64" s="36">
        <v>0</v>
      </c>
      <c r="F64" s="140">
        <f t="shared" si="0"/>
        <v>0</v>
      </c>
      <c r="G64" s="37">
        <f t="shared" si="12"/>
        <v>0</v>
      </c>
      <c r="H64" s="147">
        <v>0</v>
      </c>
      <c r="I64" s="35">
        <v>0</v>
      </c>
      <c r="J64" s="148">
        <v>0</v>
      </c>
      <c r="K64" s="36">
        <v>0</v>
      </c>
      <c r="L64" s="137">
        <f t="shared" si="13"/>
        <v>0</v>
      </c>
      <c r="M64" s="41">
        <f>IF(ISBLANK(L64),"  ",IF(L84&gt;0,L64/L84,IF(L64&gt;0,1,0)))</f>
        <v>0</v>
      </c>
    </row>
    <row r="65" spans="1:13" ht="15" customHeight="1" x14ac:dyDescent="0.2">
      <c r="A65" s="65" t="s">
        <v>51</v>
      </c>
      <c r="B65" s="114">
        <v>0</v>
      </c>
      <c r="C65" s="36">
        <v>0</v>
      </c>
      <c r="D65" s="124">
        <v>0</v>
      </c>
      <c r="E65" s="36">
        <v>0</v>
      </c>
      <c r="F65" s="133">
        <f t="shared" si="0"/>
        <v>0</v>
      </c>
      <c r="G65" s="37">
        <f t="shared" si="12"/>
        <v>0</v>
      </c>
      <c r="H65" s="114">
        <v>0</v>
      </c>
      <c r="I65" s="35">
        <v>0</v>
      </c>
      <c r="J65" s="124">
        <v>0</v>
      </c>
      <c r="K65" s="36">
        <v>0</v>
      </c>
      <c r="L65" s="137">
        <f t="shared" si="13"/>
        <v>0</v>
      </c>
      <c r="M65" s="41">
        <f>IF(ISBLANK(L65),"  ",IF(L84&gt;0,L65/L84,IF(L65&gt;0,1,0)))</f>
        <v>0</v>
      </c>
    </row>
    <row r="66" spans="1:13" ht="15" customHeight="1" x14ac:dyDescent="0.2">
      <c r="A66" s="7" t="s">
        <v>52</v>
      </c>
      <c r="B66" s="114">
        <v>0</v>
      </c>
      <c r="C66" s="36">
        <v>0</v>
      </c>
      <c r="D66" s="124">
        <v>5631410.9000000004</v>
      </c>
      <c r="E66" s="36">
        <v>1</v>
      </c>
      <c r="F66" s="133">
        <f t="shared" si="0"/>
        <v>5631410.9000000004</v>
      </c>
      <c r="G66" s="37">
        <f t="shared" si="12"/>
        <v>1.3063353947773911E-2</v>
      </c>
      <c r="H66" s="114">
        <v>0</v>
      </c>
      <c r="I66" s="35">
        <v>0</v>
      </c>
      <c r="J66" s="124">
        <v>6445597</v>
      </c>
      <c r="K66" s="36">
        <v>1</v>
      </c>
      <c r="L66" s="137">
        <f t="shared" si="13"/>
        <v>6445597</v>
      </c>
      <c r="M66" s="41">
        <f>IF(ISBLANK(L66),"  ",IF(L84&gt;0,L66/L84,IF(L66&gt;0,1,0)))</f>
        <v>1.4648464127956839E-2</v>
      </c>
    </row>
    <row r="67" spans="1:13" ht="15" customHeight="1" x14ac:dyDescent="0.2">
      <c r="A67" s="58" t="s">
        <v>53</v>
      </c>
      <c r="B67" s="114">
        <v>0</v>
      </c>
      <c r="C67" s="36">
        <v>0</v>
      </c>
      <c r="D67" s="124">
        <v>4629491.38</v>
      </c>
      <c r="E67" s="36">
        <v>1</v>
      </c>
      <c r="F67" s="133">
        <f t="shared" si="0"/>
        <v>4629491.38</v>
      </c>
      <c r="G67" s="37">
        <f t="shared" si="12"/>
        <v>1.0739170976692233E-2</v>
      </c>
      <c r="H67" s="114">
        <v>0</v>
      </c>
      <c r="I67" s="35">
        <v>0</v>
      </c>
      <c r="J67" s="124">
        <v>5309187</v>
      </c>
      <c r="K67" s="36">
        <v>1</v>
      </c>
      <c r="L67" s="137">
        <f t="shared" si="13"/>
        <v>5309187</v>
      </c>
      <c r="M67" s="41">
        <f>IF(ISBLANK(L67),"  ",IF(L84&gt;0,L67/L84,IF(L67&gt;0,1,0)))</f>
        <v>1.2065823432354643E-2</v>
      </c>
    </row>
    <row r="68" spans="1:13" ht="15" customHeight="1" x14ac:dyDescent="0.2">
      <c r="A68" s="65" t="s">
        <v>54</v>
      </c>
      <c r="B68" s="114">
        <v>0</v>
      </c>
      <c r="C68" s="36">
        <v>0</v>
      </c>
      <c r="D68" s="124">
        <v>0</v>
      </c>
      <c r="E68" s="36">
        <v>0</v>
      </c>
      <c r="F68" s="133">
        <f t="shared" si="0"/>
        <v>0</v>
      </c>
      <c r="G68" s="37">
        <f t="shared" si="12"/>
        <v>0</v>
      </c>
      <c r="H68" s="114">
        <v>0</v>
      </c>
      <c r="I68" s="35">
        <v>0</v>
      </c>
      <c r="J68" s="124">
        <v>0</v>
      </c>
      <c r="K68" s="36">
        <v>0</v>
      </c>
      <c r="L68" s="137">
        <f t="shared" si="13"/>
        <v>0</v>
      </c>
      <c r="M68" s="41">
        <f>IF(ISBLANK(L68),"  ",IF(L84&gt;0,L68/L84,IF(L68&gt;0,1,0)))</f>
        <v>0</v>
      </c>
    </row>
    <row r="69" spans="1:13" ht="15" customHeight="1" x14ac:dyDescent="0.2">
      <c r="A69" s="65" t="s">
        <v>55</v>
      </c>
      <c r="B69" s="114">
        <v>0</v>
      </c>
      <c r="C69" s="36">
        <v>0</v>
      </c>
      <c r="D69" s="124">
        <v>0</v>
      </c>
      <c r="E69" s="36">
        <v>0</v>
      </c>
      <c r="F69" s="133">
        <f t="shared" si="0"/>
        <v>0</v>
      </c>
      <c r="G69" s="37">
        <f t="shared" si="12"/>
        <v>0</v>
      </c>
      <c r="H69" s="114">
        <v>0</v>
      </c>
      <c r="I69" s="35">
        <v>0</v>
      </c>
      <c r="J69" s="124">
        <v>0</v>
      </c>
      <c r="K69" s="36">
        <v>0</v>
      </c>
      <c r="L69" s="137">
        <f t="shared" si="13"/>
        <v>0</v>
      </c>
      <c r="M69" s="41">
        <f>IF(ISBLANK(L69),"  ",IF(L84&gt;0,L69/L84,IF(L69&gt;0,1,0)))</f>
        <v>0</v>
      </c>
    </row>
    <row r="70" spans="1:13" ht="15" customHeight="1" x14ac:dyDescent="0.2">
      <c r="A70" s="34" t="s">
        <v>56</v>
      </c>
      <c r="B70" s="114">
        <v>0</v>
      </c>
      <c r="C70" s="36">
        <v>0</v>
      </c>
      <c r="D70" s="124">
        <v>2101599.2799999998</v>
      </c>
      <c r="E70" s="36">
        <v>1</v>
      </c>
      <c r="F70" s="133">
        <f t="shared" si="0"/>
        <v>2101599.2799999998</v>
      </c>
      <c r="G70" s="37">
        <f t="shared" si="12"/>
        <v>4.8751433235011861E-3</v>
      </c>
      <c r="H70" s="114">
        <v>0</v>
      </c>
      <c r="I70" s="35">
        <v>0</v>
      </c>
      <c r="J70" s="124">
        <v>2519280</v>
      </c>
      <c r="K70" s="36">
        <v>1</v>
      </c>
      <c r="L70" s="137">
        <f t="shared" si="13"/>
        <v>2519280</v>
      </c>
      <c r="M70" s="41">
        <f>IF(ISBLANK(L70),"  ",IF(L84&gt;0,L70/L84,IF(L70&gt;0,1,0)))</f>
        <v>5.7253940493454843E-3</v>
      </c>
    </row>
    <row r="71" spans="1:13" ht="15" customHeight="1" x14ac:dyDescent="0.2">
      <c r="A71" s="34" t="s">
        <v>57</v>
      </c>
      <c r="B71" s="114">
        <v>0</v>
      </c>
      <c r="C71" s="36">
        <v>0</v>
      </c>
      <c r="D71" s="124">
        <v>4746213.46</v>
      </c>
      <c r="E71" s="36">
        <v>1</v>
      </c>
      <c r="F71" s="133">
        <f t="shared" si="0"/>
        <v>4746213.46</v>
      </c>
      <c r="G71" s="37">
        <f t="shared" si="12"/>
        <v>1.1009934710974237E-2</v>
      </c>
      <c r="H71" s="114">
        <v>0</v>
      </c>
      <c r="I71" s="35">
        <v>0</v>
      </c>
      <c r="J71" s="124">
        <v>8207440</v>
      </c>
      <c r="K71" s="36">
        <v>1</v>
      </c>
      <c r="L71" s="137">
        <f t="shared" si="13"/>
        <v>8207440</v>
      </c>
      <c r="M71" s="41">
        <f>IF(ISBLANK(L71),"  ",IF(L84&gt;0,L71/L84,IF(L71&gt;0,1,0)))</f>
        <v>1.8652483303308921E-2</v>
      </c>
    </row>
    <row r="72" spans="1:13" ht="15" customHeight="1" x14ac:dyDescent="0.2">
      <c r="A72" s="7" t="s">
        <v>58</v>
      </c>
      <c r="B72" s="114">
        <v>0</v>
      </c>
      <c r="C72" s="36">
        <v>0</v>
      </c>
      <c r="D72" s="124">
        <v>268561132.52999997</v>
      </c>
      <c r="E72" s="36">
        <v>1</v>
      </c>
      <c r="F72" s="133">
        <f t="shared" si="0"/>
        <v>268561132.52999997</v>
      </c>
      <c r="G72" s="37">
        <f t="shared" si="12"/>
        <v>0.62298937036443347</v>
      </c>
      <c r="H72" s="114">
        <v>0</v>
      </c>
      <c r="I72" s="35">
        <v>0</v>
      </c>
      <c r="J72" s="124">
        <v>268383473</v>
      </c>
      <c r="K72" s="36">
        <v>1</v>
      </c>
      <c r="L72" s="137">
        <f>+H72+J72</f>
        <v>268383473</v>
      </c>
      <c r="M72" s="41">
        <f>IF(ISBLANK(L72),"  ",IF(L84&gt;0,L72/L84,IF(L72&gt;0,1,0)))</f>
        <v>0.60993662445495322</v>
      </c>
    </row>
    <row r="73" spans="1:13" ht="15" customHeight="1" x14ac:dyDescent="0.2">
      <c r="A73" s="58" t="s">
        <v>59</v>
      </c>
      <c r="B73" s="114">
        <v>0</v>
      </c>
      <c r="C73" s="36">
        <v>0</v>
      </c>
      <c r="D73" s="124">
        <v>8409668.5500000007</v>
      </c>
      <c r="E73" s="36">
        <v>1</v>
      </c>
      <c r="F73" s="133">
        <f t="shared" si="0"/>
        <v>8409668.5500000007</v>
      </c>
      <c r="G73" s="37">
        <f t="shared" si="12"/>
        <v>1.9508162128981321E-2</v>
      </c>
      <c r="H73" s="114">
        <v>0</v>
      </c>
      <c r="I73" s="35">
        <v>0</v>
      </c>
      <c r="J73" s="124">
        <v>6640520</v>
      </c>
      <c r="K73" s="36">
        <v>1</v>
      </c>
      <c r="L73" s="137">
        <f t="shared" si="13"/>
        <v>6640520</v>
      </c>
      <c r="M73" s="41">
        <f>IF(ISBLANK(L73),"  ",IF(L84&gt;0,L73/L84,IF(L73&gt;0,1,0)))</f>
        <v>1.5091452197675397E-2</v>
      </c>
    </row>
    <row r="74" spans="1:13" ht="15" customHeight="1" x14ac:dyDescent="0.2">
      <c r="A74" s="34" t="s">
        <v>186</v>
      </c>
      <c r="B74" s="114">
        <v>0</v>
      </c>
      <c r="C74" s="36">
        <v>0</v>
      </c>
      <c r="D74" s="124">
        <v>0</v>
      </c>
      <c r="E74" s="36">
        <v>0</v>
      </c>
      <c r="F74" s="133">
        <f t="shared" ref="F74" si="14">D74+B74</f>
        <v>0</v>
      </c>
      <c r="G74" s="37">
        <f t="shared" ref="G74" si="15">IF(ISBLANK(F74),"  ",IF($F$84&gt;0,F74/$F$84,IF(F74&gt;0,1,0)))</f>
        <v>0</v>
      </c>
      <c r="H74" s="114">
        <v>0</v>
      </c>
      <c r="I74" s="35">
        <v>0</v>
      </c>
      <c r="J74" s="124">
        <v>0</v>
      </c>
      <c r="K74" s="36">
        <v>0</v>
      </c>
      <c r="L74" s="137">
        <f t="shared" si="13"/>
        <v>0</v>
      </c>
      <c r="M74" s="41">
        <f>IF(ISBLANK(L74),"  ",IF(L85&gt;0,L74/L85,IF(L74&gt;0,1,0)))</f>
        <v>0</v>
      </c>
    </row>
    <row r="75" spans="1:13" s="55" customFormat="1" ht="15" customHeight="1" x14ac:dyDescent="0.25">
      <c r="A75" s="66" t="s">
        <v>60</v>
      </c>
      <c r="B75" s="115">
        <v>24510965.229999997</v>
      </c>
      <c r="C75" s="52">
        <v>7.6831737969192002E-2</v>
      </c>
      <c r="D75" s="128">
        <v>294510390.75999999</v>
      </c>
      <c r="E75" s="52">
        <v>0.92316826203080815</v>
      </c>
      <c r="F75" s="115">
        <f>F74+F73+F72+F71+F70+F69+F68+F67+F66+F65+F64+F63</f>
        <v>319021355.98999989</v>
      </c>
      <c r="G75" s="37">
        <f>IF(ISBLANK(F75),"  ",IF($F$84&gt;0,F75/$F$84,IF(F75&gt;0,1,0)))</f>
        <v>0.74004347475268606</v>
      </c>
      <c r="H75" s="115">
        <v>25823433</v>
      </c>
      <c r="I75" s="35">
        <v>7.9756331274973155E-2</v>
      </c>
      <c r="J75" s="128">
        <v>297955665</v>
      </c>
      <c r="K75" s="52">
        <v>0.92024366872502683</v>
      </c>
      <c r="L75" s="115">
        <f>+H75+J75</f>
        <v>323779098</v>
      </c>
      <c r="M75" s="53">
        <f>IF(ISBLANK(L75),"  ",IF(L84&gt;0,L75/L84,IF(L75&gt;0,1,0)))</f>
        <v>0.73583044401243547</v>
      </c>
    </row>
    <row r="76" spans="1:13" ht="15" customHeight="1" x14ac:dyDescent="0.25">
      <c r="A76" s="9" t="s">
        <v>61</v>
      </c>
      <c r="B76" s="116"/>
      <c r="C76" s="109" t="s">
        <v>4</v>
      </c>
      <c r="D76" s="124"/>
      <c r="E76" s="43" t="s">
        <v>10</v>
      </c>
      <c r="F76" s="133"/>
      <c r="G76" s="44"/>
      <c r="H76" s="116"/>
      <c r="I76" s="109" t="s">
        <v>4</v>
      </c>
      <c r="J76" s="124"/>
      <c r="K76" s="43" t="s">
        <v>4</v>
      </c>
      <c r="L76" s="133"/>
      <c r="M76" s="50" t="s">
        <v>4</v>
      </c>
    </row>
    <row r="77" spans="1:13" ht="15" customHeight="1" x14ac:dyDescent="0.2">
      <c r="A77" s="7" t="s">
        <v>62</v>
      </c>
      <c r="B77" s="142">
        <v>0</v>
      </c>
      <c r="C77" s="36">
        <v>0</v>
      </c>
      <c r="D77" s="127">
        <v>0</v>
      </c>
      <c r="E77" s="36">
        <v>0</v>
      </c>
      <c r="F77" s="132">
        <f t="shared" si="0"/>
        <v>0</v>
      </c>
      <c r="G77" s="37">
        <f>IF(ISBLANK(F77),"  ",IF($F$84&gt;0,F77/$F$84,IF(F77&gt;0,1,0)))</f>
        <v>0</v>
      </c>
      <c r="H77" s="142">
        <v>0</v>
      </c>
      <c r="I77" s="35">
        <v>0</v>
      </c>
      <c r="J77" s="127">
        <v>0</v>
      </c>
      <c r="K77" s="36">
        <v>0</v>
      </c>
      <c r="L77" s="132">
        <f>+H77+J77</f>
        <v>0</v>
      </c>
      <c r="M77" s="37">
        <f>IF(ISBLANK(L77),"  ",IF(L84&gt;0,L77/L84,IF(L77&gt;0,1,0)))</f>
        <v>0</v>
      </c>
    </row>
    <row r="78" spans="1:13" ht="15" customHeight="1" x14ac:dyDescent="0.2">
      <c r="A78" s="25" t="s">
        <v>63</v>
      </c>
      <c r="B78" s="114">
        <v>0</v>
      </c>
      <c r="C78" s="36">
        <v>0</v>
      </c>
      <c r="D78" s="124">
        <v>0</v>
      </c>
      <c r="E78" s="36">
        <v>0</v>
      </c>
      <c r="F78" s="133">
        <f t="shared" si="0"/>
        <v>0</v>
      </c>
      <c r="G78" s="37">
        <f>IF(ISBLANK(F78),"  ",IF($F$84&gt;0,F78/$F$84,IF(F78&gt;0,1,0)))</f>
        <v>0</v>
      </c>
      <c r="H78" s="114">
        <v>0</v>
      </c>
      <c r="I78" s="35">
        <v>0</v>
      </c>
      <c r="J78" s="124">
        <v>0</v>
      </c>
      <c r="K78" s="36">
        <v>0</v>
      </c>
      <c r="L78" s="133">
        <f>+H78+J78</f>
        <v>0</v>
      </c>
      <c r="M78" s="41">
        <f>IF(ISBLANK(L78),"  ",IF(L84&gt;0,L78/L84,IF(L78&gt;0,1,0)))</f>
        <v>0</v>
      </c>
    </row>
    <row r="79" spans="1:13" ht="15" customHeight="1" x14ac:dyDescent="0.25">
      <c r="A79" s="56" t="s">
        <v>64</v>
      </c>
      <c r="B79" s="116"/>
      <c r="C79" s="109" t="s">
        <v>4</v>
      </c>
      <c r="D79" s="124"/>
      <c r="E79" s="43" t="s">
        <v>10</v>
      </c>
      <c r="F79" s="133"/>
      <c r="G79" s="44"/>
      <c r="H79" s="116"/>
      <c r="I79" s="42" t="s">
        <v>4</v>
      </c>
      <c r="J79" s="124"/>
      <c r="K79" s="43" t="s">
        <v>4</v>
      </c>
      <c r="L79" s="133"/>
      <c r="M79" s="50" t="s">
        <v>4</v>
      </c>
    </row>
    <row r="80" spans="1:13" ht="15" customHeight="1" x14ac:dyDescent="0.2">
      <c r="A80" s="7" t="s">
        <v>65</v>
      </c>
      <c r="B80" s="142">
        <v>0</v>
      </c>
      <c r="C80" s="36">
        <v>0</v>
      </c>
      <c r="D80" s="127">
        <v>0</v>
      </c>
      <c r="E80" s="36">
        <v>0</v>
      </c>
      <c r="F80" s="132">
        <f t="shared" si="0"/>
        <v>0</v>
      </c>
      <c r="G80" s="37">
        <f>IF(ISBLANK(F80),"  ",IF($F$84&gt;0,F80/$F$84,IF(F80&gt;0,1,0)))</f>
        <v>0</v>
      </c>
      <c r="H80" s="142">
        <v>0</v>
      </c>
      <c r="I80" s="35">
        <v>0</v>
      </c>
      <c r="J80" s="127">
        <v>0</v>
      </c>
      <c r="K80" s="36">
        <v>0</v>
      </c>
      <c r="L80" s="132">
        <f>+H80+J80</f>
        <v>0</v>
      </c>
      <c r="M80" s="37">
        <f>IF(ISBLANK(L80),"  ",IF(L84&gt;0,L80/L84,IF(L80&gt;0,1,0)))</f>
        <v>0</v>
      </c>
    </row>
    <row r="81" spans="1:13" ht="15" customHeight="1" x14ac:dyDescent="0.2">
      <c r="A81" s="25" t="s">
        <v>66</v>
      </c>
      <c r="B81" s="114">
        <v>0</v>
      </c>
      <c r="C81" s="36">
        <v>0</v>
      </c>
      <c r="D81" s="124">
        <v>20924412.649999999</v>
      </c>
      <c r="E81" s="36">
        <v>1</v>
      </c>
      <c r="F81" s="133">
        <f t="shared" si="0"/>
        <v>20924412.649999999</v>
      </c>
      <c r="G81" s="37">
        <f>IF(ISBLANK(F81),"  ",IF($F$84&gt;0,F81/$F$84,IF(F81&gt;0,1,0)))</f>
        <v>4.8538991995101588E-2</v>
      </c>
      <c r="H81" s="114">
        <v>0</v>
      </c>
      <c r="I81" s="35">
        <v>0</v>
      </c>
      <c r="J81" s="124">
        <v>22053517</v>
      </c>
      <c r="K81" s="36">
        <v>1</v>
      </c>
      <c r="L81" s="133">
        <f>+H81+J81</f>
        <v>22053517</v>
      </c>
      <c r="M81" s="41">
        <f>IF(ISBLANK(L81),"  ",IF(L84&gt;0,L81/L84,IF(L81&gt;0,1,0)))</f>
        <v>5.0119508351171557E-2</v>
      </c>
    </row>
    <row r="82" spans="1:13" s="55" customFormat="1" ht="15" customHeight="1" x14ac:dyDescent="0.25">
      <c r="A82" s="56" t="s">
        <v>67</v>
      </c>
      <c r="B82" s="120">
        <v>0</v>
      </c>
      <c r="C82" s="52">
        <v>0</v>
      </c>
      <c r="D82" s="129">
        <v>20924412.649999999</v>
      </c>
      <c r="E82" s="52">
        <v>1</v>
      </c>
      <c r="F82" s="134">
        <f t="shared" si="0"/>
        <v>20924412.649999999</v>
      </c>
      <c r="G82" s="108">
        <f>IF(ISBLANK(F82),"  ",IF($F$84&gt;0,F82/$F$84,IF(F82&gt;0,1,0)))</f>
        <v>4.8538991995101588E-2</v>
      </c>
      <c r="H82" s="120">
        <v>0</v>
      </c>
      <c r="I82" s="35">
        <v>0</v>
      </c>
      <c r="J82" s="129">
        <v>22053517</v>
      </c>
      <c r="K82" s="52">
        <v>1</v>
      </c>
      <c r="L82" s="134">
        <f>+H82+J82</f>
        <v>22053517</v>
      </c>
      <c r="M82" s="53">
        <f>IF(ISBLANK(L82),"  ",IF(L84&gt;0,L82/L84,IF(L82&gt;0,1,0)))</f>
        <v>5.0119508351171557E-2</v>
      </c>
    </row>
    <row r="83" spans="1:13" s="55" customFormat="1" ht="15" customHeight="1" x14ac:dyDescent="0.25">
      <c r="A83" s="56" t="s">
        <v>68</v>
      </c>
      <c r="B83" s="120">
        <v>0</v>
      </c>
      <c r="C83" s="52">
        <v>0</v>
      </c>
      <c r="D83" s="129">
        <v>0</v>
      </c>
      <c r="E83" s="52">
        <v>0</v>
      </c>
      <c r="F83" s="141">
        <f t="shared" si="0"/>
        <v>0</v>
      </c>
      <c r="G83" s="108">
        <f>IF(ISBLANK(F83),"  ",IF($F$84&gt;0,F83/$F$84,IF(F83&gt;0,1,0)))</f>
        <v>0</v>
      </c>
      <c r="H83" s="120">
        <v>0</v>
      </c>
      <c r="I83" s="35">
        <v>0</v>
      </c>
      <c r="J83" s="129">
        <v>0</v>
      </c>
      <c r="K83" s="52">
        <v>0</v>
      </c>
      <c r="L83" s="141">
        <f>+H83+J83</f>
        <v>0</v>
      </c>
      <c r="M83" s="53">
        <f>IF(ISBLANK(L83),"  ",IF(L84&gt;0,L83/L84,IF(L83&gt;0,1,0)))</f>
        <v>0</v>
      </c>
    </row>
    <row r="84" spans="1:13" s="55" customFormat="1" ht="15" customHeight="1" thickBot="1" x14ac:dyDescent="0.3">
      <c r="A84" s="67" t="s">
        <v>69</v>
      </c>
      <c r="B84" s="121">
        <v>115649811.03999999</v>
      </c>
      <c r="C84" s="69">
        <v>0.26827635959022106</v>
      </c>
      <c r="D84" s="121">
        <v>315434803.40999997</v>
      </c>
      <c r="E84" s="69">
        <v>0.731723640409779</v>
      </c>
      <c r="F84" s="121">
        <f>F82+F75+F54+F47+F55+F83</f>
        <v>431084614.44999987</v>
      </c>
      <c r="G84" s="69">
        <f>IF(ISBLANK(F84),"  ",IF($F$84&gt;0,F84/$F$84,IF(F84&gt;0,1,0)))</f>
        <v>1</v>
      </c>
      <c r="H84" s="121">
        <v>120009440</v>
      </c>
      <c r="I84" s="69">
        <v>0.27273718429125937</v>
      </c>
      <c r="J84" s="121">
        <v>320009182</v>
      </c>
      <c r="K84" s="69">
        <v>0.72726281570874063</v>
      </c>
      <c r="L84" s="121">
        <f>+H84+J84</f>
        <v>440018622</v>
      </c>
      <c r="M84" s="70">
        <f>IF(ISBLANK(L84),"  ",IF(L84&gt;0,L84/L84,IF(L84&gt;0,1,0)))</f>
        <v>1</v>
      </c>
    </row>
    <row r="85" spans="1:13" ht="15" thickTop="1" x14ac:dyDescent="0.2"/>
    <row r="86" spans="1:13" hidden="1" x14ac:dyDescent="0.2">
      <c r="A86" s="2" t="s">
        <v>4</v>
      </c>
    </row>
    <row r="87" spans="1:13" x14ac:dyDescent="0.2">
      <c r="A87" s="2" t="s">
        <v>70</v>
      </c>
    </row>
  </sheetData>
  <hyperlinks>
    <hyperlink ref="O2" location="Home!A1" tooltip="Home" display="Home" xr:uid="{00000000-0004-0000-1B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O87"/>
  <sheetViews>
    <sheetView zoomScale="75" zoomScaleNormal="75" workbookViewId="0">
      <pane xSplit="1" ySplit="10" topLeftCell="B11" activePane="bottomRight" state="frozen"/>
      <selection activeCell="J36" sqref="J36"/>
      <selection pane="topRight" activeCell="J36" sqref="J36"/>
      <selection pane="bottomLeft" activeCell="J36" sqref="J36"/>
      <selection pane="bottomRight" activeCell="L16" sqref="L16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77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190</v>
      </c>
      <c r="C6" s="11"/>
      <c r="D6" s="12"/>
      <c r="E6" s="11"/>
      <c r="F6" s="12"/>
      <c r="G6" s="13"/>
      <c r="H6" s="10" t="s">
        <v>191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2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v>95227208</v>
      </c>
      <c r="C13" s="36">
        <v>1</v>
      </c>
      <c r="D13" s="122">
        <v>0</v>
      </c>
      <c r="E13" s="36">
        <v>0</v>
      </c>
      <c r="F13" s="130">
        <f>D13+B13</f>
        <v>95227208</v>
      </c>
      <c r="G13" s="37">
        <f>IF(ISBLANK(F13),"  ",IF(F84&gt;0,F13/F84,IF(F13&gt;0,1,0)))</f>
        <v>8.5134431955880149E-2</v>
      </c>
      <c r="H13" s="112">
        <v>98769617</v>
      </c>
      <c r="I13" s="35">
        <v>1</v>
      </c>
      <c r="J13" s="122">
        <v>0</v>
      </c>
      <c r="K13" s="36">
        <v>0</v>
      </c>
      <c r="L13" s="130">
        <f t="shared" ref="L13:L34" si="0">J13+H13</f>
        <v>98769617</v>
      </c>
      <c r="M13" s="38">
        <f>IF(ISBLANK(L13),"  ",IF(L84&gt;0,L13/L84,IF(L13&gt;0,1,0)))</f>
        <v>8.79538799232501E-2</v>
      </c>
    </row>
    <row r="14" spans="1:15" ht="15" customHeight="1" x14ac:dyDescent="0.2">
      <c r="A14" s="7" t="s">
        <v>13</v>
      </c>
      <c r="B14" s="142">
        <v>0</v>
      </c>
      <c r="C14" s="36">
        <v>0</v>
      </c>
      <c r="D14" s="127">
        <v>0</v>
      </c>
      <c r="E14" s="36">
        <v>0</v>
      </c>
      <c r="F14" s="131">
        <f t="shared" ref="F14:F83" si="1">D14+B14</f>
        <v>0</v>
      </c>
      <c r="G14" s="37">
        <f t="shared" ref="G14:G34" si="2">IF(ISBLANK(F14),"  ",IF($F$84&gt;0,F14/$F$84,IF(F14&gt;0,1,0)))</f>
        <v>0</v>
      </c>
      <c r="H14" s="142">
        <v>0</v>
      </c>
      <c r="I14" s="35">
        <v>0</v>
      </c>
      <c r="J14" s="127">
        <v>0</v>
      </c>
      <c r="K14" s="36">
        <v>0</v>
      </c>
      <c r="L14" s="131">
        <f t="shared" si="0"/>
        <v>0</v>
      </c>
      <c r="M14" s="41">
        <f>IF(ISBLANK(L14),"  ",IF(L84&gt;0,L14/L84,IF(L14&gt;0,1,0)))</f>
        <v>0</v>
      </c>
    </row>
    <row r="15" spans="1:15" ht="15" customHeight="1" x14ac:dyDescent="0.2">
      <c r="A15" s="169" t="s">
        <v>14</v>
      </c>
      <c r="B15" s="116">
        <v>4082865</v>
      </c>
      <c r="C15" s="43">
        <v>1</v>
      </c>
      <c r="D15" s="124">
        <v>0</v>
      </c>
      <c r="E15" s="43">
        <v>0</v>
      </c>
      <c r="F15" s="132">
        <f t="shared" si="1"/>
        <v>4082865</v>
      </c>
      <c r="G15" s="44">
        <f t="shared" si="2"/>
        <v>3.6501373906451676E-3</v>
      </c>
      <c r="H15" s="116">
        <v>3997450</v>
      </c>
      <c r="I15" s="42">
        <v>1</v>
      </c>
      <c r="J15" s="124">
        <v>0</v>
      </c>
      <c r="K15" s="43">
        <v>0</v>
      </c>
      <c r="L15" s="132">
        <f t="shared" si="0"/>
        <v>3997450</v>
      </c>
      <c r="M15" s="44">
        <f>IF(ISBLANK(L15),"  ",IF(L84&gt;0,L15/L84,IF(L15&gt;0,1,0)))</f>
        <v>3.5597104451584147E-3</v>
      </c>
    </row>
    <row r="16" spans="1:15" ht="15" customHeight="1" x14ac:dyDescent="0.2">
      <c r="A16" s="170" t="s">
        <v>15</v>
      </c>
      <c r="B16" s="142">
        <v>0</v>
      </c>
      <c r="C16" s="36">
        <v>0</v>
      </c>
      <c r="D16" s="127">
        <v>0</v>
      </c>
      <c r="E16" s="36">
        <v>0</v>
      </c>
      <c r="F16" s="132">
        <f t="shared" si="1"/>
        <v>0</v>
      </c>
      <c r="G16" s="37">
        <f t="shared" si="2"/>
        <v>0</v>
      </c>
      <c r="H16" s="142">
        <v>0</v>
      </c>
      <c r="I16" s="35">
        <v>0</v>
      </c>
      <c r="J16" s="127">
        <v>0</v>
      </c>
      <c r="K16" s="36">
        <v>0</v>
      </c>
      <c r="L16" s="132">
        <f t="shared" si="0"/>
        <v>0</v>
      </c>
      <c r="M16" s="37">
        <f>IF(ISBLANK(L16),"  ",IF(L84&gt;0,L16/L84,IF(L16&gt;0,1,0)))</f>
        <v>0</v>
      </c>
    </row>
    <row r="17" spans="1:13" ht="15" customHeight="1" x14ac:dyDescent="0.2">
      <c r="A17" s="171" t="s">
        <v>16</v>
      </c>
      <c r="B17" s="114">
        <v>4082865</v>
      </c>
      <c r="C17" s="36">
        <v>1</v>
      </c>
      <c r="D17" s="124">
        <v>0</v>
      </c>
      <c r="E17" s="36">
        <v>0</v>
      </c>
      <c r="F17" s="133">
        <f t="shared" si="1"/>
        <v>4082865</v>
      </c>
      <c r="G17" s="37">
        <f t="shared" si="2"/>
        <v>3.6501373906451676E-3</v>
      </c>
      <c r="H17" s="114">
        <v>3997450</v>
      </c>
      <c r="I17" s="35">
        <v>1</v>
      </c>
      <c r="J17" s="124">
        <v>0</v>
      </c>
      <c r="K17" s="36">
        <v>0</v>
      </c>
      <c r="L17" s="133">
        <f t="shared" si="0"/>
        <v>3997450</v>
      </c>
      <c r="M17" s="41">
        <f>IF(ISBLANK(L17),"  ",IF(L84&gt;0,L17/L84,IF(L17&gt;0,1,0)))</f>
        <v>3.5597104451584147E-3</v>
      </c>
    </row>
    <row r="18" spans="1:13" ht="15" customHeight="1" x14ac:dyDescent="0.2">
      <c r="A18" s="171" t="s">
        <v>17</v>
      </c>
      <c r="B18" s="114">
        <v>0</v>
      </c>
      <c r="C18" s="36">
        <v>0</v>
      </c>
      <c r="D18" s="124">
        <v>0</v>
      </c>
      <c r="E18" s="36">
        <v>0</v>
      </c>
      <c r="F18" s="133">
        <f t="shared" si="1"/>
        <v>0</v>
      </c>
      <c r="G18" s="37">
        <f t="shared" si="2"/>
        <v>0</v>
      </c>
      <c r="H18" s="114">
        <v>0</v>
      </c>
      <c r="I18" s="35">
        <v>0</v>
      </c>
      <c r="J18" s="124">
        <v>0</v>
      </c>
      <c r="K18" s="36">
        <v>0</v>
      </c>
      <c r="L18" s="133">
        <f t="shared" si="0"/>
        <v>0</v>
      </c>
      <c r="M18" s="41">
        <f>IF(ISBLANK(L18),"  ",IF(L84&gt;0,L18/L84,IF(L18&gt;0,1,0)))</f>
        <v>0</v>
      </c>
    </row>
    <row r="19" spans="1:13" ht="15" customHeight="1" x14ac:dyDescent="0.2">
      <c r="A19" s="171" t="s">
        <v>18</v>
      </c>
      <c r="B19" s="114">
        <v>0</v>
      </c>
      <c r="C19" s="36">
        <v>0</v>
      </c>
      <c r="D19" s="124">
        <v>0</v>
      </c>
      <c r="E19" s="36">
        <v>0</v>
      </c>
      <c r="F19" s="133">
        <f t="shared" si="1"/>
        <v>0</v>
      </c>
      <c r="G19" s="37">
        <f t="shared" si="2"/>
        <v>0</v>
      </c>
      <c r="H19" s="114">
        <v>0</v>
      </c>
      <c r="I19" s="35">
        <v>0</v>
      </c>
      <c r="J19" s="124">
        <v>0</v>
      </c>
      <c r="K19" s="36">
        <v>0</v>
      </c>
      <c r="L19" s="133">
        <f t="shared" si="0"/>
        <v>0</v>
      </c>
      <c r="M19" s="41">
        <f>IF(ISBLANK(L19),"  ",IF(L84&gt;0,L19/L84,IF(L19&gt;0,1,0)))</f>
        <v>0</v>
      </c>
    </row>
    <row r="20" spans="1:13" ht="15" customHeight="1" x14ac:dyDescent="0.2">
      <c r="A20" s="171" t="s">
        <v>19</v>
      </c>
      <c r="B20" s="114">
        <v>0</v>
      </c>
      <c r="C20" s="36">
        <v>0</v>
      </c>
      <c r="D20" s="124">
        <v>0</v>
      </c>
      <c r="E20" s="36">
        <v>0</v>
      </c>
      <c r="F20" s="133">
        <f t="shared" si="1"/>
        <v>0</v>
      </c>
      <c r="G20" s="37">
        <f t="shared" si="2"/>
        <v>0</v>
      </c>
      <c r="H20" s="114">
        <v>0</v>
      </c>
      <c r="I20" s="35">
        <v>0</v>
      </c>
      <c r="J20" s="124">
        <v>0</v>
      </c>
      <c r="K20" s="36">
        <v>0</v>
      </c>
      <c r="L20" s="133">
        <f t="shared" si="0"/>
        <v>0</v>
      </c>
      <c r="M20" s="41">
        <f>IF(ISBLANK(L20),"  ",IF(L84&gt;0,L20/L84,IF(L20&gt;0,1,0)))</f>
        <v>0</v>
      </c>
    </row>
    <row r="21" spans="1:13" ht="15" customHeight="1" x14ac:dyDescent="0.2">
      <c r="A21" s="171" t="s">
        <v>20</v>
      </c>
      <c r="B21" s="114">
        <v>0</v>
      </c>
      <c r="C21" s="36">
        <v>0</v>
      </c>
      <c r="D21" s="124">
        <v>0</v>
      </c>
      <c r="E21" s="36">
        <v>0</v>
      </c>
      <c r="F21" s="133">
        <f t="shared" si="1"/>
        <v>0</v>
      </c>
      <c r="G21" s="37">
        <f t="shared" si="2"/>
        <v>0</v>
      </c>
      <c r="H21" s="114">
        <v>0</v>
      </c>
      <c r="I21" s="35">
        <v>0</v>
      </c>
      <c r="J21" s="124">
        <v>0</v>
      </c>
      <c r="K21" s="36">
        <v>0</v>
      </c>
      <c r="L21" s="133">
        <f t="shared" si="0"/>
        <v>0</v>
      </c>
      <c r="M21" s="41">
        <f>IF(ISBLANK(L21),"  ",IF(L84&gt;0,L21/L84,IF(L21&gt;0,1,0)))</f>
        <v>0</v>
      </c>
    </row>
    <row r="22" spans="1:13" ht="15" customHeight="1" x14ac:dyDescent="0.2">
      <c r="A22" s="171" t="s">
        <v>21</v>
      </c>
      <c r="B22" s="114">
        <v>0</v>
      </c>
      <c r="C22" s="36">
        <v>0</v>
      </c>
      <c r="D22" s="124">
        <v>0</v>
      </c>
      <c r="E22" s="36">
        <v>0</v>
      </c>
      <c r="F22" s="133">
        <f t="shared" si="1"/>
        <v>0</v>
      </c>
      <c r="G22" s="37">
        <f t="shared" si="2"/>
        <v>0</v>
      </c>
      <c r="H22" s="114">
        <v>0</v>
      </c>
      <c r="I22" s="35">
        <v>0</v>
      </c>
      <c r="J22" s="124">
        <v>0</v>
      </c>
      <c r="K22" s="36">
        <v>0</v>
      </c>
      <c r="L22" s="133">
        <f t="shared" si="0"/>
        <v>0</v>
      </c>
      <c r="M22" s="41">
        <f>IF(ISBLANK(L22),"  ",IF(L84&gt;0,L22/L84,IF(L22&gt;0,1,0)))</f>
        <v>0</v>
      </c>
    </row>
    <row r="23" spans="1:13" ht="15" customHeight="1" x14ac:dyDescent="0.2">
      <c r="A23" s="171" t="s">
        <v>22</v>
      </c>
      <c r="B23" s="114">
        <v>0</v>
      </c>
      <c r="C23" s="36">
        <v>0</v>
      </c>
      <c r="D23" s="124">
        <v>0</v>
      </c>
      <c r="E23" s="36">
        <v>0</v>
      </c>
      <c r="F23" s="133">
        <f t="shared" si="1"/>
        <v>0</v>
      </c>
      <c r="G23" s="37">
        <f t="shared" si="2"/>
        <v>0</v>
      </c>
      <c r="H23" s="114">
        <v>0</v>
      </c>
      <c r="I23" s="35">
        <v>0</v>
      </c>
      <c r="J23" s="124">
        <v>0</v>
      </c>
      <c r="K23" s="36">
        <v>0</v>
      </c>
      <c r="L23" s="133">
        <f t="shared" si="0"/>
        <v>0</v>
      </c>
      <c r="M23" s="41">
        <f>IF(ISBLANK(L23),"  ",IF(L84&gt;0,L23/L84,IF(L23&gt;0,1,0)))</f>
        <v>0</v>
      </c>
    </row>
    <row r="24" spans="1:13" ht="15" customHeight="1" x14ac:dyDescent="0.2">
      <c r="A24" s="171" t="s">
        <v>23</v>
      </c>
      <c r="B24" s="114">
        <v>0</v>
      </c>
      <c r="C24" s="36">
        <v>0</v>
      </c>
      <c r="D24" s="124">
        <v>0</v>
      </c>
      <c r="E24" s="36">
        <v>0</v>
      </c>
      <c r="F24" s="133">
        <f t="shared" si="1"/>
        <v>0</v>
      </c>
      <c r="G24" s="37">
        <f t="shared" si="2"/>
        <v>0</v>
      </c>
      <c r="H24" s="114">
        <v>0</v>
      </c>
      <c r="I24" s="35">
        <v>0</v>
      </c>
      <c r="J24" s="124">
        <v>0</v>
      </c>
      <c r="K24" s="36">
        <v>0</v>
      </c>
      <c r="L24" s="133">
        <f t="shared" si="0"/>
        <v>0</v>
      </c>
      <c r="M24" s="41">
        <f>IF(ISBLANK(L24),"  ",IF(L84&gt;0,L24/L84,IF(L24&gt;0,1,0)))</f>
        <v>0</v>
      </c>
    </row>
    <row r="25" spans="1:13" ht="15" customHeight="1" x14ac:dyDescent="0.2">
      <c r="A25" s="171" t="s">
        <v>24</v>
      </c>
      <c r="B25" s="114">
        <v>0</v>
      </c>
      <c r="C25" s="36">
        <v>0</v>
      </c>
      <c r="D25" s="124">
        <v>0</v>
      </c>
      <c r="E25" s="36">
        <v>0</v>
      </c>
      <c r="F25" s="133">
        <f t="shared" si="1"/>
        <v>0</v>
      </c>
      <c r="G25" s="37">
        <f t="shared" si="2"/>
        <v>0</v>
      </c>
      <c r="H25" s="114">
        <v>0</v>
      </c>
      <c r="I25" s="35">
        <v>0</v>
      </c>
      <c r="J25" s="124">
        <v>0</v>
      </c>
      <c r="K25" s="36">
        <v>0</v>
      </c>
      <c r="L25" s="133">
        <f t="shared" si="0"/>
        <v>0</v>
      </c>
      <c r="M25" s="41">
        <f>IF(ISBLANK(L25),"  ",IF(L84&gt;0,L25/L84,IF(L25&gt;0,1,0)))</f>
        <v>0</v>
      </c>
    </row>
    <row r="26" spans="1:13" ht="15" customHeight="1" x14ac:dyDescent="0.2">
      <c r="A26" s="171" t="s">
        <v>25</v>
      </c>
      <c r="B26" s="114">
        <v>0</v>
      </c>
      <c r="C26" s="36">
        <v>0</v>
      </c>
      <c r="D26" s="124">
        <v>0</v>
      </c>
      <c r="E26" s="36">
        <v>0</v>
      </c>
      <c r="F26" s="133">
        <f t="shared" si="1"/>
        <v>0</v>
      </c>
      <c r="G26" s="37">
        <f t="shared" si="2"/>
        <v>0</v>
      </c>
      <c r="H26" s="114">
        <v>0</v>
      </c>
      <c r="I26" s="35">
        <v>0</v>
      </c>
      <c r="J26" s="124">
        <v>0</v>
      </c>
      <c r="K26" s="36">
        <v>0</v>
      </c>
      <c r="L26" s="133">
        <f t="shared" si="0"/>
        <v>0</v>
      </c>
      <c r="M26" s="41">
        <f>IF(ISBLANK(L26),"  ",IF(L84&gt;0,L26/L84,IF(L26&gt;0,1,0)))</f>
        <v>0</v>
      </c>
    </row>
    <row r="27" spans="1:13" ht="15" customHeight="1" x14ac:dyDescent="0.2">
      <c r="A27" s="171" t="s">
        <v>26</v>
      </c>
      <c r="B27" s="114">
        <v>0</v>
      </c>
      <c r="C27" s="36">
        <v>0</v>
      </c>
      <c r="D27" s="124">
        <v>0</v>
      </c>
      <c r="E27" s="36">
        <v>0</v>
      </c>
      <c r="F27" s="133">
        <f t="shared" si="1"/>
        <v>0</v>
      </c>
      <c r="G27" s="37">
        <f t="shared" si="2"/>
        <v>0</v>
      </c>
      <c r="H27" s="114">
        <v>0</v>
      </c>
      <c r="I27" s="35">
        <v>0</v>
      </c>
      <c r="J27" s="124">
        <v>0</v>
      </c>
      <c r="K27" s="36">
        <v>0</v>
      </c>
      <c r="L27" s="133">
        <f t="shared" si="0"/>
        <v>0</v>
      </c>
      <c r="M27" s="41">
        <f>IF(ISBLANK(L27),"  ",IF(L84&gt;0,L27/L84,IF(L27&gt;0,1,0)))</f>
        <v>0</v>
      </c>
    </row>
    <row r="28" spans="1:13" ht="15" customHeight="1" x14ac:dyDescent="0.2">
      <c r="A28" s="172" t="s">
        <v>27</v>
      </c>
      <c r="B28" s="114">
        <v>0</v>
      </c>
      <c r="C28" s="36">
        <v>0</v>
      </c>
      <c r="D28" s="124">
        <v>0</v>
      </c>
      <c r="E28" s="36">
        <v>0</v>
      </c>
      <c r="F28" s="133">
        <f t="shared" si="1"/>
        <v>0</v>
      </c>
      <c r="G28" s="37">
        <f t="shared" si="2"/>
        <v>0</v>
      </c>
      <c r="H28" s="114">
        <v>0</v>
      </c>
      <c r="I28" s="35">
        <v>0</v>
      </c>
      <c r="J28" s="124">
        <v>0</v>
      </c>
      <c r="K28" s="36">
        <v>0</v>
      </c>
      <c r="L28" s="133">
        <f t="shared" si="0"/>
        <v>0</v>
      </c>
      <c r="M28" s="41">
        <f>IF(ISBLANK(L28),"  ",IF(L84&gt;0,L28/L84,IF(L28&gt;0,1,0)))</f>
        <v>0</v>
      </c>
    </row>
    <row r="29" spans="1:13" ht="15" customHeight="1" x14ac:dyDescent="0.2">
      <c r="A29" s="172" t="s">
        <v>28</v>
      </c>
      <c r="B29" s="114">
        <v>0</v>
      </c>
      <c r="C29" s="36">
        <v>0</v>
      </c>
      <c r="D29" s="124">
        <v>0</v>
      </c>
      <c r="E29" s="36">
        <v>0</v>
      </c>
      <c r="F29" s="133">
        <f t="shared" si="1"/>
        <v>0</v>
      </c>
      <c r="G29" s="37">
        <f t="shared" si="2"/>
        <v>0</v>
      </c>
      <c r="H29" s="114">
        <v>0</v>
      </c>
      <c r="I29" s="35">
        <v>0</v>
      </c>
      <c r="J29" s="124">
        <v>0</v>
      </c>
      <c r="K29" s="36">
        <v>0</v>
      </c>
      <c r="L29" s="133">
        <f t="shared" si="0"/>
        <v>0</v>
      </c>
      <c r="M29" s="41">
        <f>IF(ISBLANK(L29),"  ",IF(L84&gt;0,L29/L84,IF(L29&gt;0,1,0)))</f>
        <v>0</v>
      </c>
    </row>
    <row r="30" spans="1:13" ht="15" customHeight="1" x14ac:dyDescent="0.2">
      <c r="A30" s="172" t="s">
        <v>71</v>
      </c>
      <c r="B30" s="114">
        <v>0</v>
      </c>
      <c r="C30" s="36">
        <v>0</v>
      </c>
      <c r="D30" s="124">
        <v>0</v>
      </c>
      <c r="E30" s="36">
        <v>0</v>
      </c>
      <c r="F30" s="133">
        <f t="shared" si="1"/>
        <v>0</v>
      </c>
      <c r="G30" s="37">
        <f t="shared" si="2"/>
        <v>0</v>
      </c>
      <c r="H30" s="114">
        <v>0</v>
      </c>
      <c r="I30" s="35">
        <v>0</v>
      </c>
      <c r="J30" s="124">
        <v>0</v>
      </c>
      <c r="K30" s="36">
        <v>0</v>
      </c>
      <c r="L30" s="133">
        <f t="shared" si="0"/>
        <v>0</v>
      </c>
      <c r="M30" s="41">
        <f>IF(ISBLANK(L30),"  ",IF(L84&gt;0,L30/L84,IF(L30&gt;0,1,0)))</f>
        <v>0</v>
      </c>
    </row>
    <row r="31" spans="1:13" ht="15" customHeight="1" x14ac:dyDescent="0.2">
      <c r="A31" s="172" t="s">
        <v>182</v>
      </c>
      <c r="B31" s="114">
        <v>0</v>
      </c>
      <c r="C31" s="36">
        <v>0</v>
      </c>
      <c r="D31" s="124">
        <v>0</v>
      </c>
      <c r="E31" s="36">
        <v>0</v>
      </c>
      <c r="F31" s="133">
        <f t="shared" si="1"/>
        <v>0</v>
      </c>
      <c r="G31" s="37">
        <f t="shared" si="2"/>
        <v>0</v>
      </c>
      <c r="H31" s="114">
        <v>0</v>
      </c>
      <c r="I31" s="35">
        <v>0</v>
      </c>
      <c r="J31" s="124">
        <v>0</v>
      </c>
      <c r="K31" s="36">
        <v>0</v>
      </c>
      <c r="L31" s="133">
        <f t="shared" si="0"/>
        <v>0</v>
      </c>
      <c r="M31" s="41">
        <f>IF(ISBLANK(L31),"  ",IF(L84&gt;0,L31/L84,IF(L31&gt;0,1,0)))</f>
        <v>0</v>
      </c>
    </row>
    <row r="32" spans="1:13" ht="15" customHeight="1" x14ac:dyDescent="0.2">
      <c r="A32" s="173" t="s">
        <v>183</v>
      </c>
      <c r="B32" s="114">
        <v>0</v>
      </c>
      <c r="C32" s="36">
        <v>0</v>
      </c>
      <c r="D32" s="124">
        <v>0</v>
      </c>
      <c r="E32" s="36">
        <v>0</v>
      </c>
      <c r="F32" s="133">
        <f t="shared" si="1"/>
        <v>0</v>
      </c>
      <c r="G32" s="37">
        <f t="shared" si="2"/>
        <v>0</v>
      </c>
      <c r="H32" s="114">
        <v>0</v>
      </c>
      <c r="I32" s="35">
        <v>0</v>
      </c>
      <c r="J32" s="124">
        <v>0</v>
      </c>
      <c r="K32" s="36">
        <v>0</v>
      </c>
      <c r="L32" s="133">
        <f t="shared" si="0"/>
        <v>0</v>
      </c>
      <c r="M32" s="41">
        <f>IF(ISBLANK(L32),"  ",IF(L84&gt;0,L32/L84,IF(L32&gt;0,1,0)))</f>
        <v>0</v>
      </c>
    </row>
    <row r="33" spans="1:13" ht="15" customHeight="1" x14ac:dyDescent="0.2">
      <c r="A33" s="172" t="s">
        <v>175</v>
      </c>
      <c r="B33" s="114">
        <v>0</v>
      </c>
      <c r="C33" s="36">
        <v>0</v>
      </c>
      <c r="D33" s="124">
        <v>0</v>
      </c>
      <c r="E33" s="36">
        <v>0</v>
      </c>
      <c r="F33" s="133">
        <f t="shared" si="1"/>
        <v>0</v>
      </c>
      <c r="G33" s="37">
        <f t="shared" si="2"/>
        <v>0</v>
      </c>
      <c r="H33" s="114">
        <v>0</v>
      </c>
      <c r="I33" s="35">
        <v>0</v>
      </c>
      <c r="J33" s="124">
        <v>0</v>
      </c>
      <c r="K33" s="36">
        <v>0</v>
      </c>
      <c r="L33" s="133">
        <f t="shared" si="0"/>
        <v>0</v>
      </c>
      <c r="M33" s="41">
        <f>IF(ISBLANK(L33),"  ",IF(L84&gt;0,L33/L84,IF(L33&gt;0,1,0)))</f>
        <v>0</v>
      </c>
    </row>
    <row r="34" spans="1:13" ht="15" customHeight="1" x14ac:dyDescent="0.2">
      <c r="A34" s="171" t="s">
        <v>184</v>
      </c>
      <c r="B34" s="114">
        <v>0</v>
      </c>
      <c r="C34" s="36">
        <v>0</v>
      </c>
      <c r="D34" s="124">
        <v>0</v>
      </c>
      <c r="E34" s="36">
        <v>0</v>
      </c>
      <c r="F34" s="133">
        <f t="shared" si="1"/>
        <v>0</v>
      </c>
      <c r="G34" s="37">
        <f t="shared" si="2"/>
        <v>0</v>
      </c>
      <c r="H34" s="114">
        <v>0</v>
      </c>
      <c r="I34" s="35">
        <v>0</v>
      </c>
      <c r="J34" s="124">
        <v>0</v>
      </c>
      <c r="K34" s="36">
        <v>0</v>
      </c>
      <c r="L34" s="133">
        <f t="shared" si="0"/>
        <v>0</v>
      </c>
      <c r="M34" s="41">
        <f>IF(ISBLANK(L34),"  ",IF(L84&gt;0,L34/L84,IF(L34&gt;0,1,0)))</f>
        <v>0</v>
      </c>
    </row>
    <row r="35" spans="1:13" ht="15" customHeight="1" x14ac:dyDescent="0.2">
      <c r="A35" s="171" t="s">
        <v>185</v>
      </c>
      <c r="B35" s="114">
        <v>0</v>
      </c>
      <c r="C35" s="36">
        <v>0</v>
      </c>
      <c r="D35" s="124">
        <v>0</v>
      </c>
      <c r="E35" s="36">
        <v>0</v>
      </c>
      <c r="F35" s="133">
        <f t="shared" ref="F35:F41" si="3">D35+B35</f>
        <v>0</v>
      </c>
      <c r="G35" s="37">
        <f t="shared" ref="G35:G41" si="4">IF(ISBLANK(F35),"  ",IF($F$84&gt;0,F35/$F$84,IF(F35&gt;0,1,0)))</f>
        <v>0</v>
      </c>
      <c r="H35" s="114">
        <v>0</v>
      </c>
      <c r="I35" s="35">
        <v>0</v>
      </c>
      <c r="J35" s="124">
        <v>0</v>
      </c>
      <c r="K35" s="36">
        <v>0</v>
      </c>
      <c r="L35" s="133">
        <f t="shared" ref="L35" si="5">J35+H35</f>
        <v>0</v>
      </c>
      <c r="M35" s="41">
        <f>IF(ISBLANK(L35),"  ",IF(L85&gt;0,L35/L85,IF(L35&gt;0,1,0)))</f>
        <v>0</v>
      </c>
    </row>
    <row r="36" spans="1:13" ht="15" customHeight="1" x14ac:dyDescent="0.2">
      <c r="A36" s="218" t="s">
        <v>193</v>
      </c>
      <c r="B36" s="114">
        <v>0</v>
      </c>
      <c r="C36" s="36">
        <v>0</v>
      </c>
      <c r="D36" s="124">
        <v>0</v>
      </c>
      <c r="E36" s="36">
        <v>0</v>
      </c>
      <c r="F36" s="133">
        <f t="shared" ref="F36:F37" si="6">D36+B36</f>
        <v>0</v>
      </c>
      <c r="G36" s="37">
        <f t="shared" ref="G36:G37" si="7">IF(ISBLANK(F36),"  ",IF($F$84&gt;0,F36/$F$84,IF(F36&gt;0,1,0)))</f>
        <v>0</v>
      </c>
      <c r="H36" s="114">
        <v>0</v>
      </c>
      <c r="I36" s="35">
        <v>0</v>
      </c>
      <c r="J36" s="124">
        <v>0</v>
      </c>
      <c r="K36" s="36">
        <v>0</v>
      </c>
      <c r="L36" s="133">
        <f t="shared" ref="L36:L37" si="8">J36+H36</f>
        <v>0</v>
      </c>
      <c r="M36" s="41">
        <f t="shared" ref="M36:M37" si="9">IF(ISBLANK(L36),"  ",IF(L86&gt;0,L36/L86,IF(L36&gt;0,1,0)))</f>
        <v>0</v>
      </c>
    </row>
    <row r="37" spans="1:13" ht="15" customHeight="1" x14ac:dyDescent="0.2">
      <c r="A37" s="218" t="s">
        <v>194</v>
      </c>
      <c r="B37" s="114">
        <v>0</v>
      </c>
      <c r="C37" s="36">
        <v>0</v>
      </c>
      <c r="D37" s="124">
        <v>0</v>
      </c>
      <c r="E37" s="36">
        <v>0</v>
      </c>
      <c r="F37" s="133">
        <f t="shared" si="6"/>
        <v>0</v>
      </c>
      <c r="G37" s="37">
        <f t="shared" si="7"/>
        <v>0</v>
      </c>
      <c r="H37" s="114">
        <v>0</v>
      </c>
      <c r="I37" s="35">
        <v>0</v>
      </c>
      <c r="J37" s="124">
        <v>0</v>
      </c>
      <c r="K37" s="36">
        <v>0</v>
      </c>
      <c r="L37" s="133">
        <f t="shared" si="8"/>
        <v>0</v>
      </c>
      <c r="M37" s="41">
        <f t="shared" si="9"/>
        <v>0</v>
      </c>
    </row>
    <row r="38" spans="1:13" ht="15" customHeight="1" x14ac:dyDescent="0.2">
      <c r="A38" s="171" t="s">
        <v>187</v>
      </c>
      <c r="B38" s="114">
        <v>0</v>
      </c>
      <c r="C38" s="36">
        <v>0</v>
      </c>
      <c r="D38" s="124">
        <v>0</v>
      </c>
      <c r="E38" s="36">
        <v>0</v>
      </c>
      <c r="F38" s="133">
        <f t="shared" si="3"/>
        <v>0</v>
      </c>
      <c r="G38" s="37">
        <f t="shared" si="4"/>
        <v>0</v>
      </c>
      <c r="H38" s="114">
        <v>0</v>
      </c>
      <c r="I38" s="35">
        <v>0</v>
      </c>
      <c r="J38" s="124">
        <v>0</v>
      </c>
      <c r="K38" s="36">
        <v>0</v>
      </c>
      <c r="L38" s="133">
        <f t="shared" ref="L38" si="10">J38+H38</f>
        <v>0</v>
      </c>
      <c r="M38" s="41">
        <f>IF(ISBLANK(L38),"  ",IF(L86&gt;0,L38/L86,IF(L38&gt;0,1,0)))</f>
        <v>0</v>
      </c>
    </row>
    <row r="39" spans="1:13" ht="15" customHeight="1" x14ac:dyDescent="0.2">
      <c r="A39" s="171" t="s">
        <v>192</v>
      </c>
      <c r="B39" s="114">
        <v>0</v>
      </c>
      <c r="C39" s="36">
        <v>0</v>
      </c>
      <c r="D39" s="124">
        <v>0</v>
      </c>
      <c r="E39" s="36">
        <v>0</v>
      </c>
      <c r="F39" s="133">
        <f t="shared" ref="F39" si="11">D39+B39</f>
        <v>0</v>
      </c>
      <c r="G39" s="37">
        <f t="shared" ref="G39" si="12">IF(ISBLANK(F39),"  ",IF($F$84&gt;0,F39/$F$84,IF(F39&gt;0,1,0)))</f>
        <v>0</v>
      </c>
      <c r="H39" s="114">
        <v>0</v>
      </c>
      <c r="I39" s="35">
        <v>0</v>
      </c>
      <c r="J39" s="124">
        <v>0</v>
      </c>
      <c r="K39" s="36">
        <v>0</v>
      </c>
      <c r="L39" s="133">
        <f t="shared" ref="L39" si="13">J39+H39</f>
        <v>0</v>
      </c>
      <c r="M39" s="41">
        <f>IF(ISBLANK(L39),"  ",IF(L87&gt;0,L39/L87,IF(L39&gt;0,1,0)))</f>
        <v>0</v>
      </c>
    </row>
    <row r="40" spans="1:13" ht="15" customHeight="1" x14ac:dyDescent="0.2">
      <c r="A40" s="171" t="s">
        <v>188</v>
      </c>
      <c r="B40" s="114">
        <v>0</v>
      </c>
      <c r="C40" s="36">
        <v>0</v>
      </c>
      <c r="D40" s="124">
        <v>0</v>
      </c>
      <c r="E40" s="36">
        <v>0</v>
      </c>
      <c r="F40" s="133">
        <f t="shared" si="3"/>
        <v>0</v>
      </c>
      <c r="G40" s="37">
        <f t="shared" si="4"/>
        <v>0</v>
      </c>
      <c r="H40" s="114">
        <v>0</v>
      </c>
      <c r="I40" s="35">
        <v>0</v>
      </c>
      <c r="J40" s="124">
        <v>0</v>
      </c>
      <c r="K40" s="35">
        <v>0</v>
      </c>
      <c r="L40" s="133">
        <v>0</v>
      </c>
      <c r="M40" s="44">
        <v>0</v>
      </c>
    </row>
    <row r="41" spans="1:13" ht="15" customHeight="1" x14ac:dyDescent="0.2">
      <c r="A41" s="171" t="s">
        <v>189</v>
      </c>
      <c r="B41" s="114">
        <v>0</v>
      </c>
      <c r="C41" s="162">
        <v>0</v>
      </c>
      <c r="D41" s="124">
        <v>0</v>
      </c>
      <c r="E41" s="162">
        <v>0</v>
      </c>
      <c r="F41" s="133">
        <f t="shared" si="3"/>
        <v>0</v>
      </c>
      <c r="G41" s="37">
        <f t="shared" si="4"/>
        <v>0</v>
      </c>
      <c r="H41" s="114">
        <v>0</v>
      </c>
      <c r="I41" s="164">
        <v>0</v>
      </c>
      <c r="J41" s="124">
        <v>0</v>
      </c>
      <c r="K41" s="162">
        <v>0</v>
      </c>
      <c r="L41" s="133">
        <v>1</v>
      </c>
      <c r="M41" s="44">
        <v>1</v>
      </c>
    </row>
    <row r="42" spans="1:13" ht="15" customHeight="1" x14ac:dyDescent="0.25">
      <c r="A42" s="47" t="s">
        <v>29</v>
      </c>
      <c r="B42" s="143"/>
      <c r="C42" s="43"/>
      <c r="D42" s="124"/>
      <c r="E42" s="43"/>
      <c r="F42" s="133"/>
      <c r="G42" s="44"/>
      <c r="H42" s="143"/>
      <c r="I42" s="42"/>
      <c r="J42" s="124"/>
      <c r="K42" s="43"/>
      <c r="L42" s="133"/>
      <c r="M42" s="50" t="s">
        <v>4</v>
      </c>
    </row>
    <row r="43" spans="1:13" ht="15" customHeight="1" x14ac:dyDescent="0.2">
      <c r="A43" s="45" t="s">
        <v>30</v>
      </c>
      <c r="B43" s="142">
        <v>0</v>
      </c>
      <c r="C43" s="36">
        <v>0</v>
      </c>
      <c r="D43" s="127">
        <v>0</v>
      </c>
      <c r="E43" s="36">
        <v>0</v>
      </c>
      <c r="F43" s="132">
        <f t="shared" si="1"/>
        <v>0</v>
      </c>
      <c r="G43" s="37">
        <f t="shared" ref="G43:G47" si="14">IF(ISBLANK(F43),"  ",IF($F$84&gt;0,F43/$F$84,IF(F43&gt;0,1,0)))</f>
        <v>0</v>
      </c>
      <c r="H43" s="142">
        <v>0</v>
      </c>
      <c r="I43" s="35">
        <v>0</v>
      </c>
      <c r="J43" s="127">
        <v>0</v>
      </c>
      <c r="K43" s="36">
        <v>0</v>
      </c>
      <c r="L43" s="132">
        <f>J43+H43</f>
        <v>0</v>
      </c>
      <c r="M43" s="37">
        <f>IF(ISBLANK(L43),"  ",IF(L84&gt;0,L43/L84,IF(L43&gt;0,1,0)))</f>
        <v>0</v>
      </c>
    </row>
    <row r="44" spans="1:13" ht="15" customHeight="1" x14ac:dyDescent="0.25">
      <c r="A44" s="47" t="s">
        <v>31</v>
      </c>
      <c r="B44" s="143"/>
      <c r="C44" s="43" t="s">
        <v>4</v>
      </c>
      <c r="D44" s="124"/>
      <c r="E44" s="43"/>
      <c r="F44" s="133">
        <f t="shared" si="1"/>
        <v>0</v>
      </c>
      <c r="G44" s="44">
        <f t="shared" si="14"/>
        <v>0</v>
      </c>
      <c r="H44" s="143"/>
      <c r="I44" s="42" t="s">
        <v>4</v>
      </c>
      <c r="J44" s="124"/>
      <c r="K44" s="43" t="s">
        <v>4</v>
      </c>
      <c r="L44" s="133"/>
      <c r="M44" s="50" t="s">
        <v>4</v>
      </c>
    </row>
    <row r="45" spans="1:13" ht="15" customHeight="1" x14ac:dyDescent="0.2">
      <c r="A45" s="45" t="s">
        <v>30</v>
      </c>
      <c r="B45" s="142">
        <v>0</v>
      </c>
      <c r="C45" s="36">
        <v>0</v>
      </c>
      <c r="D45" s="127">
        <v>0</v>
      </c>
      <c r="E45" s="36">
        <v>0</v>
      </c>
      <c r="F45" s="132">
        <f t="shared" si="1"/>
        <v>0</v>
      </c>
      <c r="G45" s="37">
        <f t="shared" si="14"/>
        <v>0</v>
      </c>
      <c r="H45" s="142">
        <v>0</v>
      </c>
      <c r="I45" s="35">
        <v>0</v>
      </c>
      <c r="J45" s="127">
        <v>0</v>
      </c>
      <c r="K45" s="36">
        <v>0</v>
      </c>
      <c r="L45" s="132">
        <f>J45+H45</f>
        <v>0</v>
      </c>
      <c r="M45" s="37">
        <f>IF(ISBLANK(L45),"  ",IF(L84&gt;0,L45/L84,IF(L45&gt;0,1,0)))</f>
        <v>0</v>
      </c>
    </row>
    <row r="46" spans="1:13" ht="15" customHeight="1" x14ac:dyDescent="0.2">
      <c r="A46" s="46" t="s">
        <v>101</v>
      </c>
      <c r="B46" s="114"/>
      <c r="C46" s="36" t="s">
        <v>10</v>
      </c>
      <c r="D46" s="124"/>
      <c r="E46" s="36"/>
      <c r="F46" s="133">
        <f t="shared" si="1"/>
        <v>0</v>
      </c>
      <c r="G46" s="37">
        <f t="shared" si="14"/>
        <v>0</v>
      </c>
      <c r="H46" s="114"/>
      <c r="I46" s="35" t="s">
        <v>10</v>
      </c>
      <c r="J46" s="124"/>
      <c r="K46" s="36" t="s">
        <v>10</v>
      </c>
      <c r="L46" s="133">
        <f>J46+H46</f>
        <v>0</v>
      </c>
      <c r="M46" s="41">
        <f>IF(ISBLANK(L46),"  ",IF(L84&gt;0,L46/L84,IF(L46&gt;0,1,0)))</f>
        <v>0</v>
      </c>
    </row>
    <row r="47" spans="1:13" s="55" customFormat="1" ht="15" customHeight="1" x14ac:dyDescent="0.25">
      <c r="A47" s="47" t="s">
        <v>33</v>
      </c>
      <c r="B47" s="115">
        <v>99310073</v>
      </c>
      <c r="C47" s="52">
        <v>1</v>
      </c>
      <c r="D47" s="128">
        <v>0</v>
      </c>
      <c r="E47" s="52">
        <v>0</v>
      </c>
      <c r="F47" s="115">
        <f t="shared" si="1"/>
        <v>99310073</v>
      </c>
      <c r="G47" s="108">
        <f t="shared" si="14"/>
        <v>8.8784569346525316E-2</v>
      </c>
      <c r="H47" s="115">
        <v>102767067</v>
      </c>
      <c r="I47" s="35">
        <v>1</v>
      </c>
      <c r="J47" s="128">
        <v>0</v>
      </c>
      <c r="K47" s="52">
        <v>0</v>
      </c>
      <c r="L47" s="115">
        <f>L46+L45+L43+L34+L29+L28+L26+L27+L25+L24+L23+L22+L21+L20+L19+L18+L17+L16+L14+L13+L30+L31+L32+L33</f>
        <v>102767067</v>
      </c>
      <c r="M47" s="53">
        <f>IF(ISBLANK(L47),"  ",IF(L84&gt;0,L47/L84,IF(L47&gt;0,1,0)))</f>
        <v>9.1513590368408518E-2</v>
      </c>
    </row>
    <row r="48" spans="1:13" ht="15" customHeight="1" x14ac:dyDescent="0.25">
      <c r="A48" s="56" t="s">
        <v>34</v>
      </c>
      <c r="B48" s="116"/>
      <c r="C48" s="109" t="s">
        <v>4</v>
      </c>
      <c r="D48" s="124"/>
      <c r="E48" s="36" t="s">
        <v>4</v>
      </c>
      <c r="F48" s="133"/>
      <c r="G48" s="44"/>
      <c r="H48" s="116"/>
      <c r="I48" s="35" t="s">
        <v>4</v>
      </c>
      <c r="J48" s="124"/>
      <c r="K48" s="36" t="s">
        <v>4</v>
      </c>
      <c r="L48" s="133"/>
      <c r="M48" s="50" t="s">
        <v>4</v>
      </c>
    </row>
    <row r="49" spans="1:13" ht="15" customHeight="1" x14ac:dyDescent="0.2">
      <c r="A49" s="7" t="s">
        <v>35</v>
      </c>
      <c r="B49" s="142">
        <v>0</v>
      </c>
      <c r="C49" s="36">
        <v>0</v>
      </c>
      <c r="D49" s="127">
        <v>0</v>
      </c>
      <c r="E49" s="36">
        <v>0</v>
      </c>
      <c r="F49" s="132">
        <f t="shared" si="1"/>
        <v>0</v>
      </c>
      <c r="G49" s="37">
        <f t="shared" ref="G49:G55" si="15">IF(ISBLANK(F49),"  ",IF($F$84&gt;0,F49/$F$84,IF(F49&gt;0,1,0)))</f>
        <v>0</v>
      </c>
      <c r="H49" s="142">
        <v>0</v>
      </c>
      <c r="I49" s="35">
        <v>0</v>
      </c>
      <c r="J49" s="127">
        <v>0</v>
      </c>
      <c r="K49" s="36">
        <v>0</v>
      </c>
      <c r="L49" s="132">
        <f>J49+H49</f>
        <v>0</v>
      </c>
      <c r="M49" s="37">
        <f>IF(ISBLANK(L49),"  ",IF(J84&gt;0,L49/J84,IF(L49&gt;0,1,0)))</f>
        <v>0</v>
      </c>
    </row>
    <row r="50" spans="1:13" ht="15" customHeight="1" x14ac:dyDescent="0.2">
      <c r="A50" s="58" t="s">
        <v>36</v>
      </c>
      <c r="B50" s="114">
        <v>0</v>
      </c>
      <c r="C50" s="36">
        <v>0</v>
      </c>
      <c r="D50" s="124">
        <v>0</v>
      </c>
      <c r="E50" s="36">
        <v>0</v>
      </c>
      <c r="F50" s="133">
        <f t="shared" si="1"/>
        <v>0</v>
      </c>
      <c r="G50" s="37">
        <f t="shared" si="15"/>
        <v>0</v>
      </c>
      <c r="H50" s="114">
        <v>0</v>
      </c>
      <c r="I50" s="35">
        <v>0</v>
      </c>
      <c r="J50" s="124">
        <v>0</v>
      </c>
      <c r="K50" s="36">
        <v>0</v>
      </c>
      <c r="L50" s="133">
        <f>J50+H50</f>
        <v>0</v>
      </c>
      <c r="M50" s="41">
        <f>IF(ISBLANK(L50),"  ",IF(J84&gt;0,L50/J84,IF(L50&gt;0,1,0)))</f>
        <v>0</v>
      </c>
    </row>
    <row r="51" spans="1:13" ht="15" customHeight="1" x14ac:dyDescent="0.2">
      <c r="A51" s="7" t="s">
        <v>37</v>
      </c>
      <c r="B51" s="114">
        <v>0</v>
      </c>
      <c r="C51" s="36">
        <v>0</v>
      </c>
      <c r="D51" s="124">
        <v>0</v>
      </c>
      <c r="E51" s="36">
        <v>0</v>
      </c>
      <c r="F51" s="133">
        <f t="shared" si="1"/>
        <v>0</v>
      </c>
      <c r="G51" s="37">
        <f t="shared" si="15"/>
        <v>0</v>
      </c>
      <c r="H51" s="114">
        <v>0</v>
      </c>
      <c r="I51" s="35">
        <v>0</v>
      </c>
      <c r="J51" s="124">
        <v>0</v>
      </c>
      <c r="K51" s="36">
        <v>0</v>
      </c>
      <c r="L51" s="133">
        <f>J51+H51</f>
        <v>0</v>
      </c>
      <c r="M51" s="41">
        <f>IF(ISBLANK(L51),"  ",IF(J84&gt;0,L51/J84,IF(L51&gt;0,1,0)))</f>
        <v>0</v>
      </c>
    </row>
    <row r="52" spans="1:13" ht="15" customHeight="1" x14ac:dyDescent="0.2">
      <c r="A52" s="25" t="s">
        <v>38</v>
      </c>
      <c r="B52" s="114">
        <v>0</v>
      </c>
      <c r="C52" s="36">
        <v>0</v>
      </c>
      <c r="D52" s="124">
        <v>0</v>
      </c>
      <c r="E52" s="36">
        <v>0</v>
      </c>
      <c r="F52" s="133">
        <f t="shared" si="1"/>
        <v>0</v>
      </c>
      <c r="G52" s="37">
        <f t="shared" si="15"/>
        <v>0</v>
      </c>
      <c r="H52" s="114">
        <v>0</v>
      </c>
      <c r="I52" s="35">
        <v>0</v>
      </c>
      <c r="J52" s="124">
        <v>0</v>
      </c>
      <c r="K52" s="36">
        <v>0</v>
      </c>
      <c r="L52" s="133">
        <f>J52+H52</f>
        <v>0</v>
      </c>
      <c r="M52" s="41">
        <f>IF(ISBLANK(L52),"  ",IF(J84&gt;0,L52/J84,IF(L52&gt;0,1,0)))</f>
        <v>0</v>
      </c>
    </row>
    <row r="53" spans="1:13" ht="15" customHeight="1" x14ac:dyDescent="0.2">
      <c r="A53" s="58" t="s">
        <v>39</v>
      </c>
      <c r="B53" s="114">
        <v>0</v>
      </c>
      <c r="C53" s="36">
        <v>0</v>
      </c>
      <c r="D53" s="124">
        <v>0</v>
      </c>
      <c r="E53" s="36">
        <v>0</v>
      </c>
      <c r="F53" s="133">
        <f t="shared" si="1"/>
        <v>0</v>
      </c>
      <c r="G53" s="37">
        <f t="shared" si="15"/>
        <v>0</v>
      </c>
      <c r="H53" s="114">
        <v>0</v>
      </c>
      <c r="I53" s="35">
        <v>0</v>
      </c>
      <c r="J53" s="124">
        <v>0</v>
      </c>
      <c r="K53" s="36">
        <v>0</v>
      </c>
      <c r="L53" s="133">
        <f>J53+H53</f>
        <v>0</v>
      </c>
      <c r="M53" s="41">
        <f>IF(ISBLANK(L53),"  ",IF(L84&gt;0,L53/L84,IF(L53&gt;0,1,0)))</f>
        <v>0</v>
      </c>
    </row>
    <row r="54" spans="1:13" s="55" customFormat="1" ht="15" customHeight="1" x14ac:dyDescent="0.25">
      <c r="A54" s="56" t="s">
        <v>40</v>
      </c>
      <c r="B54" s="115">
        <v>0</v>
      </c>
      <c r="C54" s="52">
        <v>0</v>
      </c>
      <c r="D54" s="128">
        <v>0</v>
      </c>
      <c r="E54" s="52">
        <v>0</v>
      </c>
      <c r="F54" s="134">
        <f t="shared" si="1"/>
        <v>0</v>
      </c>
      <c r="G54" s="108">
        <f t="shared" si="15"/>
        <v>0</v>
      </c>
      <c r="H54" s="115">
        <v>0</v>
      </c>
      <c r="I54" s="35">
        <v>0</v>
      </c>
      <c r="J54" s="128">
        <v>0</v>
      </c>
      <c r="K54" s="52">
        <v>0</v>
      </c>
      <c r="L54" s="134">
        <f>L53+L52+L51+L50+L49</f>
        <v>0</v>
      </c>
      <c r="M54" s="53">
        <f>IF(ISBLANK(L54),"  ",IF(L84&gt;0,L54/L84,IF(L54&gt;0,1,0)))</f>
        <v>0</v>
      </c>
    </row>
    <row r="55" spans="1:13" s="55" customFormat="1" ht="15" customHeight="1" x14ac:dyDescent="0.25">
      <c r="A55" s="60" t="s">
        <v>82</v>
      </c>
      <c r="B55" s="144">
        <v>0</v>
      </c>
      <c r="C55" s="52">
        <v>0</v>
      </c>
      <c r="D55" s="129">
        <v>0</v>
      </c>
      <c r="E55" s="52">
        <v>0</v>
      </c>
      <c r="F55" s="135">
        <f t="shared" si="1"/>
        <v>0</v>
      </c>
      <c r="G55" s="108">
        <f t="shared" si="15"/>
        <v>0</v>
      </c>
      <c r="H55" s="144">
        <v>0</v>
      </c>
      <c r="I55" s="35">
        <v>0</v>
      </c>
      <c r="J55" s="129">
        <v>0</v>
      </c>
      <c r="K55" s="52">
        <v>0</v>
      </c>
      <c r="L55" s="135">
        <f>J55+H55</f>
        <v>0</v>
      </c>
      <c r="M55" s="53">
        <f>IF(ISBLANK(L55),"  ",IF(L84&gt;0,L55/L84,IF(L55&gt;0,1,0)))</f>
        <v>0</v>
      </c>
    </row>
    <row r="56" spans="1:13" ht="15" customHeight="1" x14ac:dyDescent="0.25">
      <c r="A56" s="9" t="s">
        <v>42</v>
      </c>
      <c r="B56" s="119"/>
      <c r="C56" s="109" t="s">
        <v>4</v>
      </c>
      <c r="D56" s="127"/>
      <c r="E56" s="43" t="s">
        <v>4</v>
      </c>
      <c r="F56" s="132"/>
      <c r="G56" s="44"/>
      <c r="H56" s="119"/>
      <c r="I56" s="42" t="s">
        <v>4</v>
      </c>
      <c r="J56" s="127"/>
      <c r="K56" s="43" t="s">
        <v>4</v>
      </c>
      <c r="L56" s="132"/>
      <c r="M56" s="63" t="s">
        <v>4</v>
      </c>
    </row>
    <row r="57" spans="1:13" ht="15" customHeight="1" x14ac:dyDescent="0.2">
      <c r="A57" s="7" t="s">
        <v>43</v>
      </c>
      <c r="B57" s="119">
        <v>50901933</v>
      </c>
      <c r="C57" s="36">
        <v>1</v>
      </c>
      <c r="D57" s="127">
        <v>0</v>
      </c>
      <c r="E57" s="36">
        <v>0</v>
      </c>
      <c r="F57" s="136">
        <f t="shared" si="1"/>
        <v>50901933</v>
      </c>
      <c r="G57" s="37">
        <f t="shared" ref="G57:G73" si="16">IF(ISBLANK(F57),"  ",IF($F$84&gt;0,F57/$F$84,IF(F57&gt;0,1,0)))</f>
        <v>4.5507027271147867E-2</v>
      </c>
      <c r="H57" s="119">
        <v>52426926</v>
      </c>
      <c r="I57" s="35">
        <v>1</v>
      </c>
      <c r="J57" s="127">
        <v>0</v>
      </c>
      <c r="K57" s="36">
        <v>0</v>
      </c>
      <c r="L57" s="136">
        <f t="shared" ref="L57:L73" si="17">J57+H57</f>
        <v>52426926</v>
      </c>
      <c r="M57" s="37">
        <f>IF(ISBLANK(L57),"  ",IF(L84&gt;0,L57/L84,IF(L57&gt;0,1,0)))</f>
        <v>4.6685931303642889E-2</v>
      </c>
    </row>
    <row r="58" spans="1:13" ht="15" customHeight="1" x14ac:dyDescent="0.2">
      <c r="A58" s="25" t="s">
        <v>44</v>
      </c>
      <c r="B58" s="116">
        <v>5743491</v>
      </c>
      <c r="C58" s="36">
        <v>1</v>
      </c>
      <c r="D58" s="124">
        <v>0</v>
      </c>
      <c r="E58" s="36">
        <v>0</v>
      </c>
      <c r="F58" s="137">
        <f t="shared" si="1"/>
        <v>5743491</v>
      </c>
      <c r="G58" s="37">
        <f t="shared" si="16"/>
        <v>5.1347598443578233E-3</v>
      </c>
      <c r="H58" s="116">
        <v>5637494</v>
      </c>
      <c r="I58" s="35">
        <v>1</v>
      </c>
      <c r="J58" s="124">
        <v>0</v>
      </c>
      <c r="K58" s="36">
        <v>0</v>
      </c>
      <c r="L58" s="137">
        <f t="shared" si="17"/>
        <v>5637494</v>
      </c>
      <c r="M58" s="41">
        <f>IF(ISBLANK(L58),"  ",IF(L84&gt;0,L58/L84,IF(L58&gt;0,1,0)))</f>
        <v>5.020161922304942E-3</v>
      </c>
    </row>
    <row r="59" spans="1:13" ht="15" customHeight="1" x14ac:dyDescent="0.2">
      <c r="A59" s="64" t="s">
        <v>45</v>
      </c>
      <c r="B59" s="145">
        <v>715246</v>
      </c>
      <c r="C59" s="36">
        <v>1</v>
      </c>
      <c r="D59" s="123">
        <v>0</v>
      </c>
      <c r="E59" s="36">
        <v>0</v>
      </c>
      <c r="F59" s="138">
        <f t="shared" si="1"/>
        <v>715246</v>
      </c>
      <c r="G59" s="37">
        <f t="shared" si="16"/>
        <v>6.3943974834078355E-4</v>
      </c>
      <c r="H59" s="145">
        <v>746040</v>
      </c>
      <c r="I59" s="35">
        <v>1</v>
      </c>
      <c r="J59" s="123">
        <v>0</v>
      </c>
      <c r="K59" s="36">
        <v>0</v>
      </c>
      <c r="L59" s="138">
        <f t="shared" si="17"/>
        <v>746040</v>
      </c>
      <c r="M59" s="41">
        <f>IF(ISBLANK(L59),"  ",IF(L84&gt;0,L59/L84,IF(L59&gt;0,1,0)))</f>
        <v>6.6434511513739592E-4</v>
      </c>
    </row>
    <row r="60" spans="1:13" ht="15" customHeight="1" x14ac:dyDescent="0.2">
      <c r="A60" s="64" t="s">
        <v>46</v>
      </c>
      <c r="B60" s="145">
        <v>754888</v>
      </c>
      <c r="C60" s="36">
        <v>1</v>
      </c>
      <c r="D60" s="123">
        <v>0</v>
      </c>
      <c r="E60" s="36">
        <v>0</v>
      </c>
      <c r="F60" s="138">
        <f t="shared" si="1"/>
        <v>754888</v>
      </c>
      <c r="G60" s="37">
        <f t="shared" si="16"/>
        <v>6.7488024084787256E-4</v>
      </c>
      <c r="H60" s="145">
        <v>822637</v>
      </c>
      <c r="I60" s="35">
        <v>1</v>
      </c>
      <c r="J60" s="123">
        <v>0</v>
      </c>
      <c r="K60" s="36">
        <v>0</v>
      </c>
      <c r="L60" s="138">
        <f t="shared" si="17"/>
        <v>822637</v>
      </c>
      <c r="M60" s="41">
        <f>IF(ISBLANK(L60),"  ",IF(L84&gt;0,L60/L84,IF(L60&gt;0,1,0)))</f>
        <v>7.3255438378811062E-4</v>
      </c>
    </row>
    <row r="61" spans="1:13" ht="15" customHeight="1" x14ac:dyDescent="0.2">
      <c r="A61" s="64" t="s">
        <v>47</v>
      </c>
      <c r="B61" s="145">
        <v>0</v>
      </c>
      <c r="C61" s="36">
        <v>0</v>
      </c>
      <c r="D61" s="123">
        <v>0</v>
      </c>
      <c r="E61" s="36">
        <v>0</v>
      </c>
      <c r="F61" s="138">
        <f t="shared" si="1"/>
        <v>0</v>
      </c>
      <c r="G61" s="37">
        <f t="shared" si="16"/>
        <v>0</v>
      </c>
      <c r="H61" s="145">
        <v>0</v>
      </c>
      <c r="I61" s="35">
        <v>0</v>
      </c>
      <c r="J61" s="123">
        <v>0</v>
      </c>
      <c r="K61" s="36">
        <v>0</v>
      </c>
      <c r="L61" s="138">
        <f t="shared" si="17"/>
        <v>0</v>
      </c>
      <c r="M61" s="41">
        <f>IF(ISBLANK(L61),"  ",IF(L84&gt;0,L61/L84,IF(L61&gt;0,1,0)))</f>
        <v>0</v>
      </c>
    </row>
    <row r="62" spans="1:13" ht="15" customHeight="1" x14ac:dyDescent="0.2">
      <c r="A62" s="25" t="s">
        <v>48</v>
      </c>
      <c r="B62" s="116">
        <v>6124738</v>
      </c>
      <c r="C62" s="36">
        <v>0.7945206474588975</v>
      </c>
      <c r="D62" s="124">
        <v>1583983</v>
      </c>
      <c r="E62" s="36">
        <v>0.20547935254110247</v>
      </c>
      <c r="F62" s="137">
        <f t="shared" si="1"/>
        <v>7708721</v>
      </c>
      <c r="G62" s="37">
        <f t="shared" si="16"/>
        <v>6.8917024579925141E-3</v>
      </c>
      <c r="H62" s="116">
        <v>6152808</v>
      </c>
      <c r="I62" s="35">
        <v>0.79526440361451389</v>
      </c>
      <c r="J62" s="124">
        <v>1584000</v>
      </c>
      <c r="K62" s="36">
        <v>0.20473559638548611</v>
      </c>
      <c r="L62" s="137">
        <f t="shared" si="17"/>
        <v>7736808</v>
      </c>
      <c r="M62" s="41">
        <f>IF(ISBLANK(L62),"  ",IF(L84&gt;0,L62/L84,IF(L62&gt;0,1,0)))</f>
        <v>6.8895911768215197E-3</v>
      </c>
    </row>
    <row r="63" spans="1:13" s="55" customFormat="1" ht="15" customHeight="1" x14ac:dyDescent="0.25">
      <c r="A63" s="60" t="s">
        <v>49</v>
      </c>
      <c r="B63" s="146">
        <v>64240296</v>
      </c>
      <c r="C63" s="36">
        <v>0.9759361891377496</v>
      </c>
      <c r="D63" s="128">
        <v>1583983</v>
      </c>
      <c r="E63" s="52">
        <v>2.4063810862250387E-2</v>
      </c>
      <c r="F63" s="137">
        <f t="shared" si="1"/>
        <v>65824279</v>
      </c>
      <c r="G63" s="37">
        <f t="shared" si="16"/>
        <v>5.8847809562686863E-2</v>
      </c>
      <c r="H63" s="146">
        <v>65785905</v>
      </c>
      <c r="I63" s="35">
        <v>0.97648801790651185</v>
      </c>
      <c r="J63" s="128">
        <v>1584000</v>
      </c>
      <c r="K63" s="52">
        <v>2.3511982093488183E-2</v>
      </c>
      <c r="L63" s="137">
        <f t="shared" si="17"/>
        <v>67369905</v>
      </c>
      <c r="M63" s="53">
        <f>IF(ISBLANK(L63),"  ",IF(L84&gt;0,L63/L84,IF(L63&gt;0,1,0)))</f>
        <v>5.9992583901694853E-2</v>
      </c>
    </row>
    <row r="64" spans="1:13" ht="15" customHeight="1" x14ac:dyDescent="0.2">
      <c r="A64" s="34" t="s">
        <v>50</v>
      </c>
      <c r="B64" s="147">
        <v>0</v>
      </c>
      <c r="C64" s="36">
        <v>0</v>
      </c>
      <c r="D64" s="148">
        <v>0</v>
      </c>
      <c r="E64" s="36">
        <v>0</v>
      </c>
      <c r="F64" s="140">
        <f t="shared" si="1"/>
        <v>0</v>
      </c>
      <c r="G64" s="37">
        <f t="shared" si="16"/>
        <v>0</v>
      </c>
      <c r="H64" s="147">
        <v>0</v>
      </c>
      <c r="I64" s="35">
        <v>0</v>
      </c>
      <c r="J64" s="148">
        <v>15250000</v>
      </c>
      <c r="K64" s="36">
        <v>1</v>
      </c>
      <c r="L64" s="140">
        <f t="shared" si="17"/>
        <v>15250000</v>
      </c>
      <c r="M64" s="41">
        <f>IF(ISBLANK(L64),"  ",IF(L84&gt;0,L64/L84,IF(L64&gt;0,1,0)))</f>
        <v>1.358005335618102E-2</v>
      </c>
    </row>
    <row r="65" spans="1:13" ht="15" customHeight="1" x14ac:dyDescent="0.2">
      <c r="A65" s="65" t="s">
        <v>51</v>
      </c>
      <c r="B65" s="114">
        <v>0</v>
      </c>
      <c r="C65" s="36">
        <v>0</v>
      </c>
      <c r="D65" s="124">
        <v>15250485</v>
      </c>
      <c r="E65" s="36">
        <v>1</v>
      </c>
      <c r="F65" s="133">
        <f t="shared" si="1"/>
        <v>15250485</v>
      </c>
      <c r="G65" s="37">
        <f t="shared" si="16"/>
        <v>1.3634143064728632E-2</v>
      </c>
      <c r="H65" s="114">
        <v>1326955</v>
      </c>
      <c r="I65" s="35">
        <v>0.14429768305738774</v>
      </c>
      <c r="J65" s="124">
        <v>7869000</v>
      </c>
      <c r="K65" s="36">
        <v>0.85570231694261223</v>
      </c>
      <c r="L65" s="133">
        <f t="shared" si="17"/>
        <v>9195955</v>
      </c>
      <c r="M65" s="41">
        <f>IF(ISBLANK(L65),"  ",IF(L84&gt;0,L65/L84,IF(L65&gt;0,1,0)))</f>
        <v>8.1889547253140745E-3</v>
      </c>
    </row>
    <row r="66" spans="1:13" ht="15" customHeight="1" x14ac:dyDescent="0.2">
      <c r="A66" s="7" t="s">
        <v>52</v>
      </c>
      <c r="B66" s="114">
        <v>1290636</v>
      </c>
      <c r="C66" s="36">
        <v>0.14089792685171459</v>
      </c>
      <c r="D66" s="124">
        <v>7869442</v>
      </c>
      <c r="E66" s="36">
        <v>0.85910207314828546</v>
      </c>
      <c r="F66" s="133">
        <f t="shared" si="1"/>
        <v>9160078</v>
      </c>
      <c r="G66" s="37">
        <f t="shared" si="16"/>
        <v>8.1892355512676041E-3</v>
      </c>
      <c r="H66" s="114">
        <v>0</v>
      </c>
      <c r="I66" s="35">
        <v>0</v>
      </c>
      <c r="J66" s="124">
        <v>0</v>
      </c>
      <c r="K66" s="36">
        <v>0</v>
      </c>
      <c r="L66" s="133">
        <f t="shared" si="17"/>
        <v>0</v>
      </c>
      <c r="M66" s="41">
        <f>IF(ISBLANK(L66),"  ",IF(L84&gt;0,L66/L84,IF(L66&gt;0,1,0)))</f>
        <v>0</v>
      </c>
    </row>
    <row r="67" spans="1:13" ht="15" customHeight="1" x14ac:dyDescent="0.2">
      <c r="A67" s="58" t="s">
        <v>53</v>
      </c>
      <c r="B67" s="114">
        <v>0</v>
      </c>
      <c r="C67" s="36">
        <v>0</v>
      </c>
      <c r="D67" s="124">
        <v>16974902</v>
      </c>
      <c r="E67" s="36">
        <v>1</v>
      </c>
      <c r="F67" s="133">
        <f t="shared" si="1"/>
        <v>16974902</v>
      </c>
      <c r="G67" s="37">
        <f t="shared" si="16"/>
        <v>1.5175795548649645E-2</v>
      </c>
      <c r="H67" s="114">
        <v>0</v>
      </c>
      <c r="I67" s="35">
        <v>0</v>
      </c>
      <c r="J67" s="124">
        <v>17944000</v>
      </c>
      <c r="K67" s="36">
        <v>1</v>
      </c>
      <c r="L67" s="133">
        <f t="shared" si="17"/>
        <v>17944000</v>
      </c>
      <c r="M67" s="41">
        <f>IF(ISBLANK(L67),"  ",IF(L84&gt;0,L67/L84,IF(L67&gt;0,1,0)))</f>
        <v>1.5979047699889327E-2</v>
      </c>
    </row>
    <row r="68" spans="1:13" ht="15" customHeight="1" x14ac:dyDescent="0.2">
      <c r="A68" s="65" t="s">
        <v>54</v>
      </c>
      <c r="B68" s="114">
        <v>0</v>
      </c>
      <c r="C68" s="36">
        <v>0</v>
      </c>
      <c r="D68" s="124">
        <v>0</v>
      </c>
      <c r="E68" s="36">
        <v>0</v>
      </c>
      <c r="F68" s="133">
        <f t="shared" si="1"/>
        <v>0</v>
      </c>
      <c r="G68" s="37">
        <f t="shared" si="16"/>
        <v>0</v>
      </c>
      <c r="H68" s="114">
        <v>791028</v>
      </c>
      <c r="I68" s="35">
        <v>1.4947046246980558E-2</v>
      </c>
      <c r="J68" s="124">
        <v>52131000</v>
      </c>
      <c r="K68" s="36">
        <v>0.98505295375301949</v>
      </c>
      <c r="L68" s="133">
        <f t="shared" si="17"/>
        <v>52922028</v>
      </c>
      <c r="M68" s="41">
        <f>IF(ISBLANK(L68),"  ",IF(L84&gt;0,L68/L84,IF(L68&gt;0,1,0)))</f>
        <v>4.7126817308675802E-2</v>
      </c>
    </row>
    <row r="69" spans="1:13" ht="15" customHeight="1" x14ac:dyDescent="0.2">
      <c r="A69" s="65" t="s">
        <v>55</v>
      </c>
      <c r="B69" s="114">
        <v>0</v>
      </c>
      <c r="C69" s="36">
        <v>0</v>
      </c>
      <c r="D69" s="124">
        <v>0</v>
      </c>
      <c r="E69" s="36">
        <v>0</v>
      </c>
      <c r="F69" s="133">
        <f t="shared" si="1"/>
        <v>0</v>
      </c>
      <c r="G69" s="37">
        <f t="shared" si="16"/>
        <v>0</v>
      </c>
      <c r="H69" s="114">
        <v>0</v>
      </c>
      <c r="I69" s="35">
        <v>0</v>
      </c>
      <c r="J69" s="124">
        <v>0</v>
      </c>
      <c r="K69" s="36">
        <v>0</v>
      </c>
      <c r="L69" s="133">
        <f t="shared" si="17"/>
        <v>0</v>
      </c>
      <c r="M69" s="41">
        <f>IF(ISBLANK(L69),"  ",IF(L84&gt;0,L69/L84,IF(L69&gt;0,1,0)))</f>
        <v>0</v>
      </c>
    </row>
    <row r="70" spans="1:13" ht="15" customHeight="1" x14ac:dyDescent="0.2">
      <c r="A70" s="34" t="s">
        <v>56</v>
      </c>
      <c r="B70" s="114">
        <v>0</v>
      </c>
      <c r="C70" s="36">
        <v>0</v>
      </c>
      <c r="D70" s="124">
        <v>11909308</v>
      </c>
      <c r="E70" s="36">
        <v>1</v>
      </c>
      <c r="F70" s="133">
        <f t="shared" si="1"/>
        <v>11909308</v>
      </c>
      <c r="G70" s="37">
        <f t="shared" si="16"/>
        <v>1.0647084933621273E-2</v>
      </c>
      <c r="H70" s="114">
        <v>0</v>
      </c>
      <c r="I70" s="35">
        <v>0</v>
      </c>
      <c r="J70" s="124">
        <v>11001596</v>
      </c>
      <c r="K70" s="36">
        <v>1</v>
      </c>
      <c r="L70" s="133">
        <f t="shared" si="17"/>
        <v>11001596</v>
      </c>
      <c r="M70" s="41">
        <f>IF(ISBLANK(L70),"  ",IF(L84&gt;0,L70/L84,IF(L70&gt;0,1,0)))</f>
        <v>9.7968695529932915E-3</v>
      </c>
    </row>
    <row r="71" spans="1:13" ht="15" customHeight="1" x14ac:dyDescent="0.2">
      <c r="A71" s="34" t="s">
        <v>57</v>
      </c>
      <c r="B71" s="114">
        <v>0</v>
      </c>
      <c r="C71" s="36">
        <v>0</v>
      </c>
      <c r="D71" s="124">
        <v>3512286</v>
      </c>
      <c r="E71" s="36">
        <v>1</v>
      </c>
      <c r="F71" s="133">
        <f t="shared" si="1"/>
        <v>3512286</v>
      </c>
      <c r="G71" s="37">
        <f t="shared" si="16"/>
        <v>3.140031927394012E-3</v>
      </c>
      <c r="H71" s="114">
        <v>0</v>
      </c>
      <c r="I71" s="35">
        <v>0</v>
      </c>
      <c r="J71" s="124">
        <v>3512000</v>
      </c>
      <c r="K71" s="36">
        <v>1</v>
      </c>
      <c r="L71" s="133">
        <f t="shared" si="17"/>
        <v>3512000</v>
      </c>
      <c r="M71" s="41">
        <f>IF(ISBLANK(L71),"  ",IF(L84&gt;0,L71/L84,IF(L71&gt;0,1,0)))</f>
        <v>3.1274195007808358E-3</v>
      </c>
    </row>
    <row r="72" spans="1:13" ht="15" customHeight="1" x14ac:dyDescent="0.2">
      <c r="A72" s="7" t="s">
        <v>58</v>
      </c>
      <c r="B72" s="114">
        <v>0</v>
      </c>
      <c r="C72" s="36">
        <v>0</v>
      </c>
      <c r="D72" s="124">
        <v>802358421</v>
      </c>
      <c r="E72" s="36">
        <v>1</v>
      </c>
      <c r="F72" s="133">
        <f t="shared" si="1"/>
        <v>802358421</v>
      </c>
      <c r="G72" s="37">
        <f t="shared" si="16"/>
        <v>0.71731944925710667</v>
      </c>
      <c r="H72" s="114">
        <v>0</v>
      </c>
      <c r="I72" s="35">
        <v>0</v>
      </c>
      <c r="J72" s="124">
        <v>795827000</v>
      </c>
      <c r="K72" s="36">
        <v>1</v>
      </c>
      <c r="L72" s="133">
        <f t="shared" si="17"/>
        <v>795827000</v>
      </c>
      <c r="M72" s="41">
        <f>IF(ISBLANK(L72),"  ",IF(L84&gt;0,L72/L84,IF(L72&gt;0,1,0)))</f>
        <v>0.70868020474029336</v>
      </c>
    </row>
    <row r="73" spans="1:13" ht="15" customHeight="1" x14ac:dyDescent="0.2">
      <c r="A73" s="58" t="s">
        <v>59</v>
      </c>
      <c r="B73" s="114">
        <v>731291</v>
      </c>
      <c r="C73" s="36">
        <v>1.5537748812339823E-2</v>
      </c>
      <c r="D73" s="124">
        <v>46334150</v>
      </c>
      <c r="E73" s="36">
        <v>0.98446225118766018</v>
      </c>
      <c r="F73" s="133">
        <f t="shared" si="1"/>
        <v>47065441</v>
      </c>
      <c r="G73" s="37">
        <f t="shared" si="16"/>
        <v>4.2077150726586375E-2</v>
      </c>
      <c r="H73" s="114">
        <v>0</v>
      </c>
      <c r="I73" s="35">
        <v>0</v>
      </c>
      <c r="J73" s="124">
        <v>0</v>
      </c>
      <c r="K73" s="36">
        <v>0</v>
      </c>
      <c r="L73" s="133">
        <f t="shared" si="17"/>
        <v>0</v>
      </c>
      <c r="M73" s="41">
        <f>IF(ISBLANK(L73),"  ",IF(L84&gt;0,L73/L84,IF(L73&gt;0,1,0)))</f>
        <v>0</v>
      </c>
    </row>
    <row r="74" spans="1:13" ht="15" customHeight="1" x14ac:dyDescent="0.2">
      <c r="A74" s="34" t="s">
        <v>186</v>
      </c>
      <c r="B74" s="114">
        <v>0</v>
      </c>
      <c r="C74" s="36">
        <v>0</v>
      </c>
      <c r="D74" s="124">
        <v>0</v>
      </c>
      <c r="E74" s="36">
        <v>0</v>
      </c>
      <c r="F74" s="133">
        <f t="shared" ref="F74" si="18">D74+B74</f>
        <v>0</v>
      </c>
      <c r="G74" s="37">
        <f t="shared" ref="G74" si="19">IF(ISBLANK(F74),"  ",IF($F$84&gt;0,F74/$F$84,IF(F74&gt;0,1,0)))</f>
        <v>0</v>
      </c>
      <c r="H74" s="114">
        <v>0</v>
      </c>
      <c r="I74" s="35">
        <v>0</v>
      </c>
      <c r="J74" s="124">
        <v>0</v>
      </c>
      <c r="K74" s="36">
        <v>0</v>
      </c>
      <c r="L74" s="133">
        <f t="shared" ref="L74" si="20">J74+H74</f>
        <v>0</v>
      </c>
      <c r="M74" s="41">
        <f>IF(ISBLANK(L74),"  ",IF(L85&gt;0,L74/L85,IF(L74&gt;0,1,0)))</f>
        <v>0</v>
      </c>
    </row>
    <row r="75" spans="1:13" s="55" customFormat="1" ht="15" customHeight="1" x14ac:dyDescent="0.25">
      <c r="A75" s="66" t="s">
        <v>60</v>
      </c>
      <c r="B75" s="115">
        <v>66262223</v>
      </c>
      <c r="C75" s="52">
        <v>6.8167140096570641E-2</v>
      </c>
      <c r="D75" s="128">
        <v>905792977</v>
      </c>
      <c r="E75" s="52">
        <v>0.93183285990342934</v>
      </c>
      <c r="F75" s="115">
        <f>F74+F73+F72+F71+F70+F69+F68+F67+F66+F65+F64+F63</f>
        <v>972055200</v>
      </c>
      <c r="G75" s="37">
        <f>IF(ISBLANK(F75),"  ",IF($F$84&gt;0,F75/$F$84,IF(F75&gt;0,1,0)))</f>
        <v>0.86903070057204101</v>
      </c>
      <c r="H75" s="115">
        <v>67903888</v>
      </c>
      <c r="I75" s="35">
        <v>6.9786555929163913E-2</v>
      </c>
      <c r="J75" s="128">
        <v>905118596</v>
      </c>
      <c r="K75" s="52">
        <v>0.93021344407083606</v>
      </c>
      <c r="L75" s="115">
        <f>L74+L73+L72+L71+L70+L69+L68+L67+L66+L65+L64+L63</f>
        <v>973022484</v>
      </c>
      <c r="M75" s="53">
        <f>IF(ISBLANK(L75),"  ",IF(L84&gt;0,L75/L84,IF(L75&gt;0,1,0)))</f>
        <v>0.86647195078582251</v>
      </c>
    </row>
    <row r="76" spans="1:13" ht="15" customHeight="1" x14ac:dyDescent="0.25">
      <c r="A76" s="9" t="s">
        <v>61</v>
      </c>
      <c r="B76" s="116"/>
      <c r="C76" s="109" t="s">
        <v>4</v>
      </c>
      <c r="D76" s="124"/>
      <c r="E76" s="43" t="s">
        <v>10</v>
      </c>
      <c r="F76" s="133"/>
      <c r="G76" s="44"/>
      <c r="H76" s="116"/>
      <c r="I76" s="109" t="s">
        <v>4</v>
      </c>
      <c r="J76" s="124"/>
      <c r="K76" s="43" t="s">
        <v>4</v>
      </c>
      <c r="L76" s="133"/>
      <c r="M76" s="50" t="s">
        <v>4</v>
      </c>
    </row>
    <row r="77" spans="1:13" ht="15" customHeight="1" x14ac:dyDescent="0.2">
      <c r="A77" s="7" t="s">
        <v>62</v>
      </c>
      <c r="B77" s="142">
        <v>0</v>
      </c>
      <c r="C77" s="36">
        <v>0</v>
      </c>
      <c r="D77" s="127">
        <v>0</v>
      </c>
      <c r="E77" s="36">
        <v>0</v>
      </c>
      <c r="F77" s="132">
        <f t="shared" si="1"/>
        <v>0</v>
      </c>
      <c r="G77" s="37">
        <f>IF(ISBLANK(F77),"  ",IF($F$84&gt;0,F77/$F$84,IF(F77&gt;0,1,0)))</f>
        <v>0</v>
      </c>
      <c r="H77" s="142">
        <v>0</v>
      </c>
      <c r="I77" s="35">
        <v>0</v>
      </c>
      <c r="J77" s="127">
        <v>0</v>
      </c>
      <c r="K77" s="36">
        <v>0</v>
      </c>
      <c r="L77" s="132">
        <f>J77+H77</f>
        <v>0</v>
      </c>
      <c r="M77" s="37">
        <f>IF(ISBLANK(L77),"  ",IF(L84&gt;0,L77/L84,IF(L77&gt;0,1,0)))</f>
        <v>0</v>
      </c>
    </row>
    <row r="78" spans="1:13" ht="15" customHeight="1" x14ac:dyDescent="0.2">
      <c r="A78" s="25" t="s">
        <v>63</v>
      </c>
      <c r="B78" s="114">
        <v>0</v>
      </c>
      <c r="C78" s="36">
        <v>0</v>
      </c>
      <c r="D78" s="124">
        <v>0</v>
      </c>
      <c r="E78" s="36">
        <v>0</v>
      </c>
      <c r="F78" s="133">
        <f t="shared" si="1"/>
        <v>0</v>
      </c>
      <c r="G78" s="37">
        <f>IF(ISBLANK(F78),"  ",IF($F$84&gt;0,F78/$F$84,IF(F78&gt;0,1,0)))</f>
        <v>0</v>
      </c>
      <c r="H78" s="114">
        <v>0</v>
      </c>
      <c r="I78" s="35">
        <v>0</v>
      </c>
      <c r="J78" s="124">
        <v>0</v>
      </c>
      <c r="K78" s="36">
        <v>0</v>
      </c>
      <c r="L78" s="133">
        <f>J78+H78</f>
        <v>0</v>
      </c>
      <c r="M78" s="41">
        <f>IF(ISBLANK(L78),"  ",IF(L84&gt;0,L78/L84,IF(L78&gt;0,1,0)))</f>
        <v>0</v>
      </c>
    </row>
    <row r="79" spans="1:13" ht="15" customHeight="1" x14ac:dyDescent="0.25">
      <c r="A79" s="56" t="s">
        <v>64</v>
      </c>
      <c r="B79" s="116"/>
      <c r="C79" s="109" t="s">
        <v>4</v>
      </c>
      <c r="D79" s="124"/>
      <c r="E79" s="43" t="s">
        <v>10</v>
      </c>
      <c r="F79" s="133"/>
      <c r="G79" s="44"/>
      <c r="H79" s="116"/>
      <c r="I79" s="42" t="s">
        <v>4</v>
      </c>
      <c r="J79" s="124"/>
      <c r="K79" s="43" t="s">
        <v>4</v>
      </c>
      <c r="L79" s="133"/>
      <c r="M79" s="50" t="s">
        <v>4</v>
      </c>
    </row>
    <row r="80" spans="1:13" ht="15" customHeight="1" x14ac:dyDescent="0.2">
      <c r="A80" s="7" t="s">
        <v>65</v>
      </c>
      <c r="B80" s="142">
        <v>0</v>
      </c>
      <c r="C80" s="36">
        <v>0</v>
      </c>
      <c r="D80" s="127">
        <v>0</v>
      </c>
      <c r="E80" s="36">
        <v>0</v>
      </c>
      <c r="F80" s="132">
        <f t="shared" si="1"/>
        <v>0</v>
      </c>
      <c r="G80" s="37">
        <f>IF(ISBLANK(F80),"  ",IF($F$84&gt;0,F80/$F$84,IF(F80&gt;0,1,0)))</f>
        <v>0</v>
      </c>
      <c r="H80" s="142">
        <v>0</v>
      </c>
      <c r="I80" s="35">
        <v>0</v>
      </c>
      <c r="J80" s="127">
        <v>0</v>
      </c>
      <c r="K80" s="36">
        <v>0</v>
      </c>
      <c r="L80" s="132">
        <f>J80+H80</f>
        <v>0</v>
      </c>
      <c r="M80" s="37">
        <f>IF(ISBLANK(L80),"  ",IF(L84&gt;0,L80/L84,IF(L80&gt;0,1,0)))</f>
        <v>0</v>
      </c>
    </row>
    <row r="81" spans="1:13" ht="15" customHeight="1" x14ac:dyDescent="0.2">
      <c r="A81" s="25" t="s">
        <v>66</v>
      </c>
      <c r="B81" s="114">
        <v>0</v>
      </c>
      <c r="C81" s="36">
        <v>0</v>
      </c>
      <c r="D81" s="124">
        <v>47185774</v>
      </c>
      <c r="E81" s="36">
        <v>1</v>
      </c>
      <c r="F81" s="133">
        <f t="shared" si="1"/>
        <v>47185774</v>
      </c>
      <c r="G81" s="37">
        <f>IF(ISBLANK(F81),"  ",IF($F$84&gt;0,F81/$F$84,IF(F81&gt;0,1,0)))</f>
        <v>4.2184730081433648E-2</v>
      </c>
      <c r="H81" s="114">
        <v>0</v>
      </c>
      <c r="I81" s="35">
        <v>0</v>
      </c>
      <c r="J81" s="124">
        <v>47181000</v>
      </c>
      <c r="K81" s="36">
        <v>1</v>
      </c>
      <c r="L81" s="133">
        <f>J81+H81</f>
        <v>47181000</v>
      </c>
      <c r="M81" s="41">
        <f>IF(ISBLANK(L81),"  ",IF(L84&gt;0,L81/L84,IF(L81&gt;0,1,0)))</f>
        <v>4.2014458845768966E-2</v>
      </c>
    </row>
    <row r="82" spans="1:13" s="55" customFormat="1" ht="15" customHeight="1" x14ac:dyDescent="0.25">
      <c r="A82" s="56" t="s">
        <v>67</v>
      </c>
      <c r="B82" s="120">
        <v>0</v>
      </c>
      <c r="C82" s="52">
        <v>0</v>
      </c>
      <c r="D82" s="129">
        <v>47185774</v>
      </c>
      <c r="E82" s="52">
        <v>1</v>
      </c>
      <c r="F82" s="134">
        <f t="shared" si="1"/>
        <v>47185774</v>
      </c>
      <c r="G82" s="108">
        <f>IF(ISBLANK(F82),"  ",IF($F$84&gt;0,F82/$F$84,IF(F82&gt;0,1,0)))</f>
        <v>4.2184730081433648E-2</v>
      </c>
      <c r="H82" s="120">
        <v>0</v>
      </c>
      <c r="I82" s="35">
        <v>0</v>
      </c>
      <c r="J82" s="129">
        <v>47181000</v>
      </c>
      <c r="K82" s="52">
        <v>1</v>
      </c>
      <c r="L82" s="134">
        <f>L81+L80+L79+L78+L77</f>
        <v>47181000</v>
      </c>
      <c r="M82" s="53">
        <f>IF(ISBLANK(L82),"  ",IF(L84&gt;0,L82/L84,IF(L82&gt;0,1,0)))</f>
        <v>4.2014458845768966E-2</v>
      </c>
    </row>
    <row r="83" spans="1:13" s="55" customFormat="1" ht="15" customHeight="1" x14ac:dyDescent="0.25">
      <c r="A83" s="56" t="s">
        <v>68</v>
      </c>
      <c r="B83" s="120">
        <v>0</v>
      </c>
      <c r="C83" s="52">
        <v>0</v>
      </c>
      <c r="D83" s="129">
        <v>0</v>
      </c>
      <c r="E83" s="52">
        <v>0</v>
      </c>
      <c r="F83" s="141">
        <f t="shared" si="1"/>
        <v>0</v>
      </c>
      <c r="G83" s="108">
        <f>IF(ISBLANK(F83),"  ",IF($F$84&gt;0,F83/$F$84,IF(F83&gt;0,1,0)))</f>
        <v>0</v>
      </c>
      <c r="H83" s="120">
        <v>0</v>
      </c>
      <c r="I83" s="35">
        <v>0</v>
      </c>
      <c r="J83" s="129">
        <v>0</v>
      </c>
      <c r="K83" s="52">
        <v>0</v>
      </c>
      <c r="L83" s="141">
        <f>J83+H83</f>
        <v>0</v>
      </c>
      <c r="M83" s="53">
        <f>IF(ISBLANK(L83),"  ",IF(L84&gt;0,L83/L84,IF(L83&gt;0,1,0)))</f>
        <v>0</v>
      </c>
    </row>
    <row r="84" spans="1:13" s="55" customFormat="1" ht="15" customHeight="1" thickBot="1" x14ac:dyDescent="0.3">
      <c r="A84" s="67" t="s">
        <v>69</v>
      </c>
      <c r="B84" s="121">
        <v>165572296</v>
      </c>
      <c r="C84" s="69">
        <v>0.14802390686064057</v>
      </c>
      <c r="D84" s="121">
        <v>952978751</v>
      </c>
      <c r="E84" s="69">
        <v>0.8519760931393594</v>
      </c>
      <c r="F84" s="121">
        <f>F82+F75+F54+F47+F55+F83</f>
        <v>1118551047</v>
      </c>
      <c r="G84" s="69">
        <f>IF(ISBLANK(F84),"  ",IF($F$84&gt;0,F84/$F$84,IF(F84&gt;0,1,0)))</f>
        <v>1</v>
      </c>
      <c r="H84" s="121">
        <v>170670955</v>
      </c>
      <c r="I84" s="69">
        <v>0.15198168362297507</v>
      </c>
      <c r="J84" s="121">
        <v>952299596</v>
      </c>
      <c r="K84" s="69">
        <v>0.84801831637702496</v>
      </c>
      <c r="L84" s="121">
        <f>L82+L75+L54+L47+L55+L83</f>
        <v>1122970551</v>
      </c>
      <c r="M84" s="70">
        <f>IF(ISBLANK(L84),"  ",IF(L84&gt;0,L84/L84,IF(L84&gt;0,1,0)))</f>
        <v>1</v>
      </c>
    </row>
    <row r="85" spans="1:13" ht="15" thickTop="1" x14ac:dyDescent="0.2"/>
    <row r="86" spans="1:13" ht="16.5" customHeight="1" x14ac:dyDescent="0.2">
      <c r="A86" s="2" t="s">
        <v>4</v>
      </c>
    </row>
    <row r="87" spans="1:13" x14ac:dyDescent="0.2">
      <c r="A87" s="2" t="s">
        <v>70</v>
      </c>
    </row>
  </sheetData>
  <hyperlinks>
    <hyperlink ref="O2" location="Home!A1" tooltip="Home" display="Home" xr:uid="{00000000-0004-0000-1C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87"/>
  <sheetViews>
    <sheetView zoomScale="75" zoomScaleNormal="75" workbookViewId="0">
      <pane xSplit="1" ySplit="10" topLeftCell="B11" activePane="bottomRight" state="frozen"/>
      <selection activeCell="D39" sqref="D39"/>
      <selection pane="topRight" activeCell="D39" sqref="D39"/>
      <selection pane="bottomLeft" activeCell="D39" sqref="D39"/>
      <selection pane="bottomRight" activeCell="D39" sqref="D39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99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190</v>
      </c>
      <c r="C6" s="11"/>
      <c r="D6" s="12"/>
      <c r="E6" s="11"/>
      <c r="F6" s="12"/>
      <c r="G6" s="13"/>
      <c r="H6" s="10" t="s">
        <v>191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f>LSUE!B13+SUSLA!B13+LCTCSummary!B13-LCTCBoard!B13-Online!B13</f>
        <v>167882950</v>
      </c>
      <c r="C13" s="35">
        <f t="shared" ref="C13:C84" si="0">IF(ISBLANK(B13),"  ",IF(F13&gt;0,B13/F13,IF(B13&gt;0,1,0)))</f>
        <v>1</v>
      </c>
      <c r="D13" s="122">
        <f>LSUE!D13+SUSLA!D13+LCTCSummary!D13-LCTCBoard!D13-Online!D13</f>
        <v>0</v>
      </c>
      <c r="E13" s="36">
        <f>IF(ISBLANK(D13),"  ",IF(F13&gt;0,D13/F13,IF(D13&gt;0,1,0)))</f>
        <v>0</v>
      </c>
      <c r="F13" s="130">
        <f>D13+B13</f>
        <v>167882950</v>
      </c>
      <c r="G13" s="37">
        <f>IF(ISBLANK(F13),"  ",IF(F84&gt;0,F13/F84,IF(F13&gt;0,1,0)))</f>
        <v>0.22975964624557463</v>
      </c>
      <c r="H13" s="112">
        <f>LSUE!H13+SUSLA!H13+LCTCSummary!H13-LCTCBoard!H13-Online!H13</f>
        <v>163713256</v>
      </c>
      <c r="I13" s="35">
        <f>IF(ISBLANK(H13),"  ",IF(L13&gt;0,H13/L13,IF(H13&gt;0,1,0)))</f>
        <v>1</v>
      </c>
      <c r="J13" s="122">
        <f>LSUE!J13+SUSLA!J13+LCTCSummary!J13-LCTCBoard!J13-Online!J13</f>
        <v>0</v>
      </c>
      <c r="K13" s="36">
        <f>IF(ISBLANK(J13),"  ",IF(L13&gt;0,J13/L13,IF(J13&gt;0,1,0)))</f>
        <v>0</v>
      </c>
      <c r="L13" s="130">
        <f>J13+H13</f>
        <v>163713256</v>
      </c>
      <c r="M13" s="38">
        <f>IF(ISBLANK(L13),"  ",IF(L84&gt;0,L13/L84,IF(L13&gt;0,1,0)))</f>
        <v>0.23847051621111093</v>
      </c>
    </row>
    <row r="14" spans="1:15" ht="15" customHeight="1" x14ac:dyDescent="0.2">
      <c r="A14" s="7" t="s">
        <v>13</v>
      </c>
      <c r="B14" s="112">
        <f>LSUE!B14+SUSLA!B14+LCTCSummary!B14-LCTCBoard!B14-Online!B14</f>
        <v>0</v>
      </c>
      <c r="C14" s="39">
        <f t="shared" si="0"/>
        <v>0</v>
      </c>
      <c r="D14" s="122">
        <f>LSUE!D14+SUSLA!D14+LCTCSummary!D14-LCTCBoard!D14-Online!D14</f>
        <v>0</v>
      </c>
      <c r="E14" s="40">
        <f>IF(ISBLANK(D14),"  ",IF(F14&gt;0,D14/F14,IF(D14&gt;0,1,0)))</f>
        <v>0</v>
      </c>
      <c r="F14" s="131">
        <f>D14+B14</f>
        <v>0</v>
      </c>
      <c r="G14" s="41">
        <f>IF(ISBLANK(F14),"  ",IF(F84&gt;0,F14/F84,IF(F14&gt;0,1,0)))</f>
        <v>0</v>
      </c>
      <c r="H14" s="112">
        <f>LSUE!H14+SUSLA!H14+LCTCSummary!H14-LCTCBoard!H14-Online!H14</f>
        <v>0</v>
      </c>
      <c r="I14" s="39">
        <f>IF(ISBLANK(H14),"  ",IF(L14&gt;0,H14/L14,IF(H14&gt;0,1,0)))</f>
        <v>0</v>
      </c>
      <c r="J14" s="122">
        <f>LSUE!J14+SUSLA!J14+LCTCSummary!J14-LCTCBoard!J14-Online!J14</f>
        <v>0</v>
      </c>
      <c r="K14" s="40">
        <f>IF(ISBLANK(J14),"  ",IF(L14&gt;0,J14/L14,IF(J14&gt;0,1,0)))</f>
        <v>0</v>
      </c>
      <c r="L14" s="131">
        <f>J14+H14</f>
        <v>0</v>
      </c>
      <c r="M14" s="41">
        <f>IF(ISBLANK(L14),"  ",IF(L84&gt;0,L14/L84,IF(L14&gt;0,1,0)))</f>
        <v>0</v>
      </c>
    </row>
    <row r="15" spans="1:15" ht="15" customHeight="1" x14ac:dyDescent="0.2">
      <c r="A15" s="169" t="s">
        <v>14</v>
      </c>
      <c r="B15" s="156">
        <f>LSUE!B15+SUSLA!B15+LCTCSummary!B15-LCTCBoard!B15-Online!B15</f>
        <v>39848650.829999998</v>
      </c>
      <c r="C15" s="42">
        <f t="shared" si="0"/>
        <v>0.99812558943205831</v>
      </c>
      <c r="D15" s="123">
        <f>LSUE!D15+SUSLA!D15+LCTCSummary!D15-LCTCBoard!D15-Online!D15</f>
        <v>74833</v>
      </c>
      <c r="E15" s="43">
        <f>IF(ISBLANK(D15),"  ",IF(F15&gt;0,D15/F15,IF(D15&gt;0,1,0)))</f>
        <v>1.8744105679416607E-3</v>
      </c>
      <c r="F15" s="132">
        <f>D15+B15</f>
        <v>39923483.829999998</v>
      </c>
      <c r="G15" s="44">
        <f>IF(ISBLANK(F15),"  ",IF(F84&gt;0,F15/F84,IF(F15&gt;0,1,0)))</f>
        <v>5.4638100662823229E-2</v>
      </c>
      <c r="H15" s="156">
        <f>LSUE!H15+SUSLA!H15+LCTCSummary!H15-LCTCBoard!H15-Online!H15</f>
        <v>16655561</v>
      </c>
      <c r="I15" s="42">
        <f>IF(ISBLANK(H15),"  ",IF(L15&gt;0,H15/L15,IF(H15&gt;0,1,0)))</f>
        <v>0.97941849727862551</v>
      </c>
      <c r="J15" s="123">
        <f>LSUE!J15+SUSLA!J15+LCTCSummary!J15-LCTCBoard!J15-Online!J15</f>
        <v>350000</v>
      </c>
      <c r="K15" s="43">
        <f>IF(ISBLANK(J15),"  ",IF(L15&gt;0,J15/L15,IF(J15&gt;0,1,0)))</f>
        <v>2.0581502721374496E-2</v>
      </c>
      <c r="L15" s="132">
        <f>J15+H15</f>
        <v>17005561</v>
      </c>
      <c r="M15" s="44">
        <f>IF(ISBLANK(L15),"  ",IF(L84&gt;0,L15/L84,IF(L15&gt;0,1,0)))</f>
        <v>2.4770901325971647E-2</v>
      </c>
    </row>
    <row r="16" spans="1:15" ht="15" customHeight="1" x14ac:dyDescent="0.2">
      <c r="A16" s="170" t="s">
        <v>15</v>
      </c>
      <c r="B16" s="112">
        <f>LSUE!B16+SUSLA!B16+LCTCSummary!B16-LCTCBoard!B16-Online!B16</f>
        <v>0</v>
      </c>
      <c r="C16" s="35">
        <f t="shared" si="0"/>
        <v>0</v>
      </c>
      <c r="D16" s="122">
        <f>LSUE!D16+SUSLA!D16+LCTCSummary!D16-LCTCBoard!D16-Online!D16</f>
        <v>0</v>
      </c>
      <c r="E16" s="36">
        <f>IF(ISBLANK(D16),"  ",IF(F16&gt;0,D16/F16,IF(D16&gt;0,1,0)))</f>
        <v>0</v>
      </c>
      <c r="F16" s="132">
        <f t="shared" ref="F16:F46" si="1">D16+B16</f>
        <v>0</v>
      </c>
      <c r="G16" s="37">
        <f>IF(ISBLANK(F16),"  ",IF(F84&gt;0,F16/F84,IF(F16&gt;0,1,0)))</f>
        <v>0</v>
      </c>
      <c r="H16" s="112">
        <f>LSUE!H16+SUSLA!H16+LCTCSummary!H16-LCTCBoard!H16-Online!H16</f>
        <v>0</v>
      </c>
      <c r="I16" s="35">
        <f t="shared" ref="I16:I34" si="2">IF(ISBLANK(H16),"  ",IF(L16&gt;0,H16/L16,IF(H16&gt;0,1,0)))</f>
        <v>0</v>
      </c>
      <c r="J16" s="122">
        <f>LSUE!J16+SUSLA!J16+LCTCSummary!J16-LCTCBoard!J16-Online!J16</f>
        <v>0</v>
      </c>
      <c r="K16" s="36">
        <f t="shared" ref="K16:K34" si="3">IF(ISBLANK(J16),"  ",IF(L16&gt;0,J16/L16,IF(J16&gt;0,1,0)))</f>
        <v>0</v>
      </c>
      <c r="L16" s="132">
        <f t="shared" ref="L16:L46" si="4">J16+H16</f>
        <v>0</v>
      </c>
      <c r="M16" s="37">
        <f>IF(ISBLANK(L16),"  ",IF(L84&gt;0,L16/L84,IF(L16&gt;0,1,0)))</f>
        <v>0</v>
      </c>
    </row>
    <row r="17" spans="1:13" ht="15" customHeight="1" x14ac:dyDescent="0.2">
      <c r="A17" s="171" t="s">
        <v>16</v>
      </c>
      <c r="B17" s="112">
        <f>LSUE!B17+SUSLA!B17+LCTCSummary!B17-LCTCBoard!B17-Online!B17</f>
        <v>5877136</v>
      </c>
      <c r="C17" s="39">
        <f t="shared" si="0"/>
        <v>1</v>
      </c>
      <c r="D17" s="122">
        <f>LSUE!D17+SUSLA!D17+LCTCSummary!D17-LCTCBoard!D17-Online!D17</f>
        <v>0</v>
      </c>
      <c r="E17" s="36">
        <f t="shared" ref="E17:E34" si="5">IF(ISBLANK(D17),"  ",IF(F17&gt;0,D17/F17,IF(D17&gt;0,1,0)))</f>
        <v>0</v>
      </c>
      <c r="F17" s="133">
        <f t="shared" si="1"/>
        <v>5877136</v>
      </c>
      <c r="G17" s="41">
        <f>IF(ISBLANK(F17),"  ",IF(F84&gt;0,F17/F84,IF(F17&gt;0,1,0)))</f>
        <v>8.0432747238306894E-3</v>
      </c>
      <c r="H17" s="112">
        <f>LSUE!H17+SUSLA!H17+LCTCSummary!H17-LCTCBoard!H17-Online!H17</f>
        <v>5411506</v>
      </c>
      <c r="I17" s="39">
        <f t="shared" si="2"/>
        <v>1</v>
      </c>
      <c r="J17" s="122">
        <f>LSUE!J17+SUSLA!J17+LCTCSummary!J17-LCTCBoard!J17-Online!J17</f>
        <v>0</v>
      </c>
      <c r="K17" s="40">
        <f t="shared" si="3"/>
        <v>0</v>
      </c>
      <c r="L17" s="133">
        <f t="shared" si="4"/>
        <v>5411506</v>
      </c>
      <c r="M17" s="41">
        <f>IF(ISBLANK(L17),"  ",IF(L84&gt;0,L17/L84,IF(L17&gt;0,1,0)))</f>
        <v>7.8825909448623031E-3</v>
      </c>
    </row>
    <row r="18" spans="1:13" ht="15" customHeight="1" x14ac:dyDescent="0.2">
      <c r="A18" s="171" t="s">
        <v>17</v>
      </c>
      <c r="B18" s="112">
        <f>LSUE!B18+SUSLA!B18+LCTCSummary!B18-LCTCBoard!B18-Online!B18</f>
        <v>0</v>
      </c>
      <c r="C18" s="39">
        <f t="shared" si="0"/>
        <v>0</v>
      </c>
      <c r="D18" s="122">
        <f>LSUE!D18+SUSLA!D18+LCTCSummary!D18-LCTCBoard!D18-Online!D18</f>
        <v>0</v>
      </c>
      <c r="E18" s="36">
        <f t="shared" si="5"/>
        <v>0</v>
      </c>
      <c r="F18" s="133">
        <f t="shared" si="1"/>
        <v>0</v>
      </c>
      <c r="G18" s="41">
        <f>IF(ISBLANK(F18),"  ",IF(F84&gt;0,F18/F84,IF(F18&gt;0,1,0)))</f>
        <v>0</v>
      </c>
      <c r="H18" s="112">
        <f>LSUE!H18+SUSLA!H18+LCTCSummary!H18-LCTCBoard!H18-Online!H18</f>
        <v>0</v>
      </c>
      <c r="I18" s="39">
        <f t="shared" si="2"/>
        <v>0</v>
      </c>
      <c r="J18" s="122">
        <f>LSUE!J18+SUSLA!J18+LCTCSummary!J18-LCTCBoard!J18-Online!J18</f>
        <v>0</v>
      </c>
      <c r="K18" s="40">
        <f t="shared" si="3"/>
        <v>0</v>
      </c>
      <c r="L18" s="133">
        <f t="shared" si="4"/>
        <v>0</v>
      </c>
      <c r="M18" s="41">
        <f>IF(ISBLANK(L18),"  ",IF(L84&gt;0,L18/L84,IF(L18&gt;0,1,0)))</f>
        <v>0</v>
      </c>
    </row>
    <row r="19" spans="1:13" ht="15" customHeight="1" x14ac:dyDescent="0.2">
      <c r="A19" s="171" t="s">
        <v>18</v>
      </c>
      <c r="B19" s="112">
        <f>LSUE!B19+SUSLA!B19+LCTCSummary!B19-LCTCBoard!B19-Online!B19</f>
        <v>114540</v>
      </c>
      <c r="C19" s="39">
        <f t="shared" si="0"/>
        <v>1</v>
      </c>
      <c r="D19" s="122">
        <f>LSUE!D19+SUSLA!D19+LCTCSummary!D19-LCTCBoard!D19-Online!D19</f>
        <v>0</v>
      </c>
      <c r="E19" s="36">
        <f t="shared" si="5"/>
        <v>0</v>
      </c>
      <c r="F19" s="133">
        <f t="shared" si="1"/>
        <v>114540</v>
      </c>
      <c r="G19" s="41">
        <f>IF(ISBLANK(F19),"  ",IF(F84&gt;0,F19/F84,IF(F19&gt;0,1,0)))</f>
        <v>1.5675606058249584E-4</v>
      </c>
      <c r="H19" s="112">
        <f>LSUE!H19+SUSLA!H19+LCTCSummary!H19-LCTCBoard!H19-Online!H19</f>
        <v>227259</v>
      </c>
      <c r="I19" s="39">
        <f t="shared" si="2"/>
        <v>1</v>
      </c>
      <c r="J19" s="122">
        <f>LSUE!J19+SUSLA!J19+LCTCSummary!J19-LCTCBoard!J19-Online!J19</f>
        <v>0</v>
      </c>
      <c r="K19" s="40">
        <f t="shared" si="3"/>
        <v>0</v>
      </c>
      <c r="L19" s="133">
        <f t="shared" si="4"/>
        <v>227259</v>
      </c>
      <c r="M19" s="41">
        <f>IF(ISBLANK(L19),"  ",IF(L84&gt;0,L19/L84,IF(L19&gt;0,1,0)))</f>
        <v>3.3103349336367028E-4</v>
      </c>
    </row>
    <row r="20" spans="1:13" ht="15" customHeight="1" x14ac:dyDescent="0.2">
      <c r="A20" s="171" t="s">
        <v>19</v>
      </c>
      <c r="B20" s="112">
        <f>LSUE!B20+SUSLA!B20+LCTCSummary!B20-LCTCBoard!B20-Online!B20</f>
        <v>564257.82999999996</v>
      </c>
      <c r="C20" s="39">
        <f t="shared" si="0"/>
        <v>1</v>
      </c>
      <c r="D20" s="122">
        <f>LSUE!D20+SUSLA!D20+LCTCSummary!D20-LCTCBoard!D20-Online!D20</f>
        <v>0</v>
      </c>
      <c r="E20" s="36">
        <f t="shared" si="5"/>
        <v>0</v>
      </c>
      <c r="F20" s="133">
        <f>D20+B20</f>
        <v>564257.82999999996</v>
      </c>
      <c r="G20" s="41">
        <f>IF(ISBLANK(F20),"  ",IF(F84&gt;0,F20/F84,IF(F20&gt;0,1,0)))</f>
        <v>7.7222659842524554E-4</v>
      </c>
      <c r="H20" s="112">
        <f>LSUE!H20+SUSLA!H20+LCTCSummary!H20-LCTCBoard!H20-Online!H20</f>
        <v>484025</v>
      </c>
      <c r="I20" s="39">
        <f t="shared" si="2"/>
        <v>1</v>
      </c>
      <c r="J20" s="122">
        <f>LSUE!J20+SUSLA!J20+LCTCSummary!J20-LCTCBoard!J20-Online!J20</f>
        <v>0</v>
      </c>
      <c r="K20" s="40">
        <f t="shared" si="3"/>
        <v>0</v>
      </c>
      <c r="L20" s="133">
        <f>J20+H20</f>
        <v>484025</v>
      </c>
      <c r="M20" s="41">
        <f>IF(ISBLANK(L20),"  ",IF(L84&gt;0,L20/L84,IF(L20&gt;0,1,0)))</f>
        <v>7.0504792604627546E-4</v>
      </c>
    </row>
    <row r="21" spans="1:13" ht="15" customHeight="1" x14ac:dyDescent="0.2">
      <c r="A21" s="171" t="s">
        <v>20</v>
      </c>
      <c r="B21" s="112">
        <f>LSUE!B21+SUSLA!B21+LCTCSummary!B21-LCTCBoard!B21-Online!B21</f>
        <v>0</v>
      </c>
      <c r="C21" s="39">
        <f t="shared" si="0"/>
        <v>0</v>
      </c>
      <c r="D21" s="122">
        <f>LSUE!D21+SUSLA!D21+LCTCSummary!D21-LCTCBoard!D21-Online!D21</f>
        <v>0</v>
      </c>
      <c r="E21" s="36">
        <f t="shared" si="5"/>
        <v>0</v>
      </c>
      <c r="F21" s="133">
        <f t="shared" si="1"/>
        <v>0</v>
      </c>
      <c r="G21" s="41">
        <f>IF(ISBLANK(F21),"  ",IF(F84&gt;0,F21/F84,IF(F21&gt;0,1,0)))</f>
        <v>0</v>
      </c>
      <c r="H21" s="112">
        <f>LSUE!H21+SUSLA!H21+LCTCSummary!H21-LCTCBoard!H21-Online!H21</f>
        <v>0</v>
      </c>
      <c r="I21" s="39">
        <f t="shared" si="2"/>
        <v>0</v>
      </c>
      <c r="J21" s="122">
        <f>LSUE!J21+SUSLA!J21+LCTCSummary!J21-LCTCBoard!J21-Online!J21</f>
        <v>0</v>
      </c>
      <c r="K21" s="40">
        <f t="shared" si="3"/>
        <v>0</v>
      </c>
      <c r="L21" s="133">
        <f t="shared" si="4"/>
        <v>0</v>
      </c>
      <c r="M21" s="41">
        <f>IF(ISBLANK(L21),"  ",IF(L84&gt;0,L21/L84,IF(L21&gt;0,1,0)))</f>
        <v>0</v>
      </c>
    </row>
    <row r="22" spans="1:13" ht="15" customHeight="1" x14ac:dyDescent="0.2">
      <c r="A22" s="171" t="s">
        <v>21</v>
      </c>
      <c r="B22" s="112">
        <f>LSUE!B22+SUSLA!B22+LCTCSummary!B22-LCTCBoard!B22-Online!B22</f>
        <v>0</v>
      </c>
      <c r="C22" s="39">
        <f t="shared" si="0"/>
        <v>0</v>
      </c>
      <c r="D22" s="122">
        <f>LSUE!D22+SUSLA!D22+LCTCSummary!D22-LCTCBoard!D22-Online!D22</f>
        <v>0</v>
      </c>
      <c r="E22" s="36">
        <f t="shared" si="5"/>
        <v>0</v>
      </c>
      <c r="F22" s="133">
        <f t="shared" si="1"/>
        <v>0</v>
      </c>
      <c r="G22" s="41">
        <f>IF(ISBLANK(F22),"  ",IF(F84&gt;0,F22/F84,IF(F22&gt;0,1,0)))</f>
        <v>0</v>
      </c>
      <c r="H22" s="112">
        <f>LSUE!H22+SUSLA!H22+LCTCSummary!H22-LCTCBoard!H22-Online!H22</f>
        <v>0</v>
      </c>
      <c r="I22" s="39">
        <f t="shared" si="2"/>
        <v>0</v>
      </c>
      <c r="J22" s="122">
        <f>LSUE!J22+SUSLA!J22+LCTCSummary!J22-LCTCBoard!J22-Online!J22</f>
        <v>0</v>
      </c>
      <c r="K22" s="40">
        <f t="shared" si="3"/>
        <v>0</v>
      </c>
      <c r="L22" s="133">
        <f t="shared" si="4"/>
        <v>0</v>
      </c>
      <c r="M22" s="41">
        <f>IF(ISBLANK(L22),"  ",IF(L84&gt;0,L22/L84,IF(L22&gt;0,1,0)))</f>
        <v>0</v>
      </c>
    </row>
    <row r="23" spans="1:13" ht="15" customHeight="1" x14ac:dyDescent="0.2">
      <c r="A23" s="171" t="s">
        <v>22</v>
      </c>
      <c r="B23" s="112">
        <f>LSUE!B23+SUSLA!B23+LCTCSummary!B23-LCTCBoard!B23-Online!B23</f>
        <v>0</v>
      </c>
      <c r="C23" s="39">
        <f t="shared" si="0"/>
        <v>0</v>
      </c>
      <c r="D23" s="122">
        <f>LSUE!D23+SUSLA!D23+LCTCSummary!D23-LCTCBoard!D23-Online!D23</f>
        <v>0</v>
      </c>
      <c r="E23" s="36">
        <f t="shared" si="5"/>
        <v>0</v>
      </c>
      <c r="F23" s="133">
        <f t="shared" si="1"/>
        <v>0</v>
      </c>
      <c r="G23" s="41">
        <f>IF(ISBLANK(F23),"  ",IF(F84&gt;0,F23/F84,IF(F23&gt;0,1,0)))</f>
        <v>0</v>
      </c>
      <c r="H23" s="112">
        <f>LSUE!H23+SUSLA!H23+LCTCSummary!H23-LCTCBoard!H23-Online!H23</f>
        <v>0</v>
      </c>
      <c r="I23" s="39">
        <f t="shared" si="2"/>
        <v>0</v>
      </c>
      <c r="J23" s="122">
        <f>LSUE!J23+SUSLA!J23+LCTCSummary!J23-LCTCBoard!J23-Online!J23</f>
        <v>0</v>
      </c>
      <c r="K23" s="40">
        <f t="shared" si="3"/>
        <v>0</v>
      </c>
      <c r="L23" s="133">
        <f t="shared" si="4"/>
        <v>0</v>
      </c>
      <c r="M23" s="41">
        <f>IF(ISBLANK(L23),"  ",IF(L84&gt;0,L23/L84,IF(L23&gt;0,1,0)))</f>
        <v>0</v>
      </c>
    </row>
    <row r="24" spans="1:13" ht="15" customHeight="1" x14ac:dyDescent="0.2">
      <c r="A24" s="171" t="s">
        <v>23</v>
      </c>
      <c r="B24" s="112">
        <f>LSUE!B24+SUSLA!B24+LCTCSummary!B24-LCTCBoard!B24-Online!B24</f>
        <v>0</v>
      </c>
      <c r="C24" s="39">
        <f t="shared" si="0"/>
        <v>0</v>
      </c>
      <c r="D24" s="122">
        <f>LSUE!D24+SUSLA!D24+LCTCSummary!D24-LCTCBoard!D24-Online!D24</f>
        <v>0</v>
      </c>
      <c r="E24" s="36">
        <f t="shared" si="5"/>
        <v>0</v>
      </c>
      <c r="F24" s="133">
        <f t="shared" si="1"/>
        <v>0</v>
      </c>
      <c r="G24" s="41">
        <f>IF(ISBLANK(F24),"  ",IF(F84&gt;0,F24/F84,IF(F24&gt;0,1,0)))</f>
        <v>0</v>
      </c>
      <c r="H24" s="112">
        <f>LSUE!H24+SUSLA!H24+LCTCSummary!H24-LCTCBoard!H24-Online!H24</f>
        <v>0</v>
      </c>
      <c r="I24" s="39">
        <f t="shared" si="2"/>
        <v>0</v>
      </c>
      <c r="J24" s="122">
        <f>LSUE!J24+SUSLA!J24+LCTCSummary!J24-LCTCBoard!J24-Online!J24</f>
        <v>0</v>
      </c>
      <c r="K24" s="40">
        <f t="shared" si="3"/>
        <v>0</v>
      </c>
      <c r="L24" s="133">
        <f t="shared" si="4"/>
        <v>0</v>
      </c>
      <c r="M24" s="41">
        <f>IF(ISBLANK(L24),"  ",IF(L84&gt;0,L24/L84,IF(L24&gt;0,1,0)))</f>
        <v>0</v>
      </c>
    </row>
    <row r="25" spans="1:13" ht="15" customHeight="1" x14ac:dyDescent="0.2">
      <c r="A25" s="171" t="s">
        <v>24</v>
      </c>
      <c r="B25" s="112">
        <f>LSUE!B25+SUSLA!B25+LCTCSummary!B25-LCTCBoard!B25-Online!B25</f>
        <v>0</v>
      </c>
      <c r="C25" s="39">
        <f t="shared" si="0"/>
        <v>0</v>
      </c>
      <c r="D25" s="122">
        <f>LSUE!D25+SUSLA!D25+LCTCSummary!D25-LCTCBoard!D25-Online!D25</f>
        <v>0</v>
      </c>
      <c r="E25" s="36">
        <f t="shared" si="5"/>
        <v>0</v>
      </c>
      <c r="F25" s="133">
        <f t="shared" si="1"/>
        <v>0</v>
      </c>
      <c r="G25" s="41">
        <f>IF(ISBLANK(F25),"  ",IF(F84&gt;0,F25/F84,IF(F25&gt;0,1,0)))</f>
        <v>0</v>
      </c>
      <c r="H25" s="112">
        <f>LSUE!H25+SUSLA!H25+LCTCSummary!H25-LCTCBoard!H25-Online!H25</f>
        <v>0</v>
      </c>
      <c r="I25" s="39">
        <f t="shared" si="2"/>
        <v>0</v>
      </c>
      <c r="J25" s="122">
        <f>LSUE!J25+SUSLA!J25+LCTCSummary!J25-LCTCBoard!J25-Online!J25</f>
        <v>0</v>
      </c>
      <c r="K25" s="40">
        <f t="shared" si="3"/>
        <v>0</v>
      </c>
      <c r="L25" s="133">
        <f t="shared" si="4"/>
        <v>0</v>
      </c>
      <c r="M25" s="41">
        <f>IF(ISBLANK(L25),"  ",IF(L84&gt;0,L25/L84,IF(L25&gt;0,1,0)))</f>
        <v>0</v>
      </c>
    </row>
    <row r="26" spans="1:13" ht="15" customHeight="1" x14ac:dyDescent="0.2">
      <c r="A26" s="171" t="s">
        <v>25</v>
      </c>
      <c r="B26" s="112">
        <f>LSUE!B26+SUSLA!B26+LCTCSummary!B26-LCTCBoard!B26-Online!B26</f>
        <v>33004000</v>
      </c>
      <c r="C26" s="39">
        <f t="shared" si="0"/>
        <v>1</v>
      </c>
      <c r="D26" s="122">
        <f>LSUE!D26+SUSLA!D26+LCTCSummary!D26-LCTCBoard!D26-Online!D26</f>
        <v>0</v>
      </c>
      <c r="E26" s="36">
        <f t="shared" si="5"/>
        <v>0</v>
      </c>
      <c r="F26" s="133">
        <f t="shared" si="1"/>
        <v>33004000</v>
      </c>
      <c r="G26" s="41">
        <f>IF(ISBLANK(F26),"  ",IF(F84&gt;0,F26/F84,IF(F26&gt;0,1,0)))</f>
        <v>4.5168299488953137E-2</v>
      </c>
      <c r="H26" s="112">
        <f>LSUE!H26+SUSLA!H26+LCTCSummary!H26-LCTCBoard!H26-Online!H26</f>
        <v>10000000</v>
      </c>
      <c r="I26" s="39">
        <f t="shared" si="2"/>
        <v>0.96618357487922701</v>
      </c>
      <c r="J26" s="122">
        <f>LSUE!J26+SUSLA!J26+LCTCSummary!J26-LCTCBoard!J26-Online!J26</f>
        <v>350000</v>
      </c>
      <c r="K26" s="40">
        <f t="shared" si="3"/>
        <v>3.3816425120772944E-2</v>
      </c>
      <c r="L26" s="133">
        <f t="shared" si="4"/>
        <v>10350000</v>
      </c>
      <c r="M26" s="41">
        <f>IF(ISBLANK(L26),"  ",IF(L84&gt;0,L26/L84,IF(L26&gt;0,1,0)))</f>
        <v>1.507617588880523E-2</v>
      </c>
    </row>
    <row r="27" spans="1:13" ht="15" customHeight="1" x14ac:dyDescent="0.2">
      <c r="A27" s="171" t="s">
        <v>26</v>
      </c>
      <c r="B27" s="112">
        <f>LSUE!B27+SUSLA!B27+LCTCSummary!B27-LCTCBoard!B27-Online!B27</f>
        <v>0</v>
      </c>
      <c r="C27" s="39">
        <f t="shared" si="0"/>
        <v>0</v>
      </c>
      <c r="D27" s="122">
        <f>LSUE!D27+SUSLA!D27+LCTCSummary!D27-LCTCBoard!D27-Online!D27</f>
        <v>0</v>
      </c>
      <c r="E27" s="36">
        <f t="shared" si="5"/>
        <v>0</v>
      </c>
      <c r="F27" s="133">
        <f t="shared" si="1"/>
        <v>0</v>
      </c>
      <c r="G27" s="41">
        <f>IF(ISBLANK(F27),"  ",IF(F84&gt;0,F27/F84,IF(F27&gt;0,1,0)))</f>
        <v>0</v>
      </c>
      <c r="H27" s="112">
        <f>LSUE!H27+SUSLA!H27+LCTCSummary!H27-LCTCBoard!H27-Online!H27</f>
        <v>0</v>
      </c>
      <c r="I27" s="39">
        <f t="shared" si="2"/>
        <v>0</v>
      </c>
      <c r="J27" s="122">
        <f>LSUE!J27+SUSLA!J27+LCTCSummary!J27-LCTCBoard!J27-Online!J27</f>
        <v>0</v>
      </c>
      <c r="K27" s="40">
        <f t="shared" si="3"/>
        <v>0</v>
      </c>
      <c r="L27" s="133">
        <f t="shared" si="4"/>
        <v>0</v>
      </c>
      <c r="M27" s="41">
        <f>IF(ISBLANK(L27),"  ",IF(L84&gt;0,L27/L84,IF(L27&gt;0,1,0)))</f>
        <v>0</v>
      </c>
    </row>
    <row r="28" spans="1:13" ht="15" customHeight="1" x14ac:dyDescent="0.2">
      <c r="A28" s="172" t="s">
        <v>27</v>
      </c>
      <c r="B28" s="112">
        <f>LSUE!B28+SUSLA!B28+LCTCSummary!B28-LCTCBoard!B28-Online!B28</f>
        <v>288717</v>
      </c>
      <c r="C28" s="39">
        <f t="shared" si="0"/>
        <v>1</v>
      </c>
      <c r="D28" s="122">
        <f>LSUE!D28+SUSLA!D28+LCTCSummary!D28-LCTCBoard!D28-Online!D28</f>
        <v>0</v>
      </c>
      <c r="E28" s="36">
        <f t="shared" si="5"/>
        <v>0</v>
      </c>
      <c r="F28" s="133">
        <f t="shared" si="1"/>
        <v>288717</v>
      </c>
      <c r="G28" s="41">
        <f>IF(ISBLANK(F28),"  ",IF(F84&gt;0,F28/F84,IF(F28&gt;0,1,0)))</f>
        <v>3.9512955773700407E-4</v>
      </c>
      <c r="H28" s="112">
        <f>LSUE!H28+SUSLA!H28+LCTCSummary!H28-LCTCBoard!H28-Online!H28</f>
        <v>332771</v>
      </c>
      <c r="I28" s="39">
        <f t="shared" si="2"/>
        <v>1</v>
      </c>
      <c r="J28" s="122">
        <f>LSUE!J28+SUSLA!J28+LCTCSummary!J28-LCTCBoard!J28-Online!J28</f>
        <v>0</v>
      </c>
      <c r="K28" s="40">
        <f t="shared" si="3"/>
        <v>0</v>
      </c>
      <c r="L28" s="133">
        <f t="shared" si="4"/>
        <v>332771</v>
      </c>
      <c r="M28" s="41">
        <f>IF(ISBLANK(L28),"  ",IF(L84&gt;0,L28/L84,IF(L28&gt;0,1,0)))</f>
        <v>4.8472600257909226E-4</v>
      </c>
    </row>
    <row r="29" spans="1:13" ht="15" customHeight="1" x14ac:dyDescent="0.2">
      <c r="A29" s="172" t="s">
        <v>28</v>
      </c>
      <c r="B29" s="112">
        <f>LSUE!B29+SUSLA!B29+LCTCSummary!B29-LCTCBoard!B29-Online!B29</f>
        <v>0</v>
      </c>
      <c r="C29" s="39">
        <f t="shared" si="0"/>
        <v>0</v>
      </c>
      <c r="D29" s="122">
        <f>LSUE!D29+SUSLA!D29+LCTCSummary!D29-LCTCBoard!D29-Online!D29</f>
        <v>0</v>
      </c>
      <c r="E29" s="36">
        <f t="shared" si="5"/>
        <v>0</v>
      </c>
      <c r="F29" s="133">
        <f t="shared" si="1"/>
        <v>0</v>
      </c>
      <c r="G29" s="41">
        <f>IF(ISBLANK(F29),"  ",IF(F84&gt;0,F29/F84,IF(F29&gt;0,1,0)))</f>
        <v>0</v>
      </c>
      <c r="H29" s="112">
        <f>LSUE!H29+SUSLA!H29+LCTCSummary!H29-LCTCBoard!H29-Online!H29</f>
        <v>0</v>
      </c>
      <c r="I29" s="39">
        <f t="shared" si="2"/>
        <v>0</v>
      </c>
      <c r="J29" s="122">
        <f>LSUE!J29+SUSLA!J29+LCTCSummary!J29-LCTCBoard!J29-Online!J29</f>
        <v>0</v>
      </c>
      <c r="K29" s="40">
        <f t="shared" si="3"/>
        <v>0</v>
      </c>
      <c r="L29" s="133">
        <f t="shared" si="4"/>
        <v>0</v>
      </c>
      <c r="M29" s="41">
        <f>IF(ISBLANK(L29),"  ",IF(L84&gt;0,L29/L84,IF(L29&gt;0,1,0)))</f>
        <v>0</v>
      </c>
    </row>
    <row r="30" spans="1:13" ht="15" customHeight="1" x14ac:dyDescent="0.2">
      <c r="A30" s="172" t="s">
        <v>71</v>
      </c>
      <c r="B30" s="112">
        <f>LSUE!B30+SUSLA!B30+LCTCSummary!B30-LCTCBoard!B30-Online!B30</f>
        <v>0</v>
      </c>
      <c r="C30" s="39">
        <f t="shared" si="0"/>
        <v>0</v>
      </c>
      <c r="D30" s="122">
        <f>LSUE!D30+SUSLA!D30+LCTCSummary!D30-LCTCBoard!D30-Online!D30</f>
        <v>0</v>
      </c>
      <c r="E30" s="36">
        <f>IF(ISBLANK(D30),"  ",IF(F30&gt;0,D30/F30,IF(D30&gt;0,1,0)))</f>
        <v>0</v>
      </c>
      <c r="F30" s="133">
        <f t="shared" si="1"/>
        <v>0</v>
      </c>
      <c r="G30" s="41">
        <f>IF(ISBLANK(F30),"  ",IF(F84&gt;0,F30/F84,IF(F30&gt;0,1,0)))</f>
        <v>0</v>
      </c>
      <c r="H30" s="112">
        <f>LSUE!H30+SUSLA!H30+LCTCSummary!H30-LCTCBoard!H30-Online!H30</f>
        <v>0</v>
      </c>
      <c r="I30" s="39">
        <f t="shared" si="2"/>
        <v>0</v>
      </c>
      <c r="J30" s="122">
        <f>LSUE!J30+SUSLA!J30+LCTCSummary!J30-LCTCBoard!J30-Online!J30</f>
        <v>0</v>
      </c>
      <c r="K30" s="40">
        <f>IF(ISBLANK(J30),"  ",IF(L30&gt;0,J30/L30,IF(J30&gt;0,1,0)))</f>
        <v>0</v>
      </c>
      <c r="L30" s="133">
        <f t="shared" si="4"/>
        <v>0</v>
      </c>
      <c r="M30" s="41">
        <f>IF(ISBLANK(L30),"  ",IF(L84&gt;0,L30/L84,IF(L30&gt;0,1,0)))</f>
        <v>0</v>
      </c>
    </row>
    <row r="31" spans="1:13" ht="15" customHeight="1" x14ac:dyDescent="0.2">
      <c r="A31" s="172" t="s">
        <v>182</v>
      </c>
      <c r="B31" s="112">
        <f>LSUE!B31+SUSLA!B31+LCTCSummary!B31-LCTCBoard!B31-Online!B31</f>
        <v>0</v>
      </c>
      <c r="C31" s="39">
        <f t="shared" si="0"/>
        <v>0</v>
      </c>
      <c r="D31" s="122">
        <f>LSUE!D31+SUSLA!D31+LCTCSummary!D31-LCTCBoard!D31-Online!D31</f>
        <v>0</v>
      </c>
      <c r="E31" s="36">
        <f>IF(ISBLANK(D31),"  ",IF(F31&gt;0,D31/F31,IF(D31&gt;0,1,0)))</f>
        <v>0</v>
      </c>
      <c r="F31" s="133">
        <f t="shared" si="1"/>
        <v>0</v>
      </c>
      <c r="G31" s="41">
        <f>IF(ISBLANK(F31),"  ",IF(F84&gt;0,F31/F84,IF(F31&gt;0,1,0)))</f>
        <v>0</v>
      </c>
      <c r="H31" s="112">
        <f>LSUE!H31+SUSLA!H31+LCTCSummary!H31-LCTCBoard!H31-Online!H31</f>
        <v>0</v>
      </c>
      <c r="I31" s="39">
        <f t="shared" si="2"/>
        <v>0</v>
      </c>
      <c r="J31" s="122">
        <f>LSUE!J31+SUSLA!J31+LCTCSummary!J31-LCTCBoard!J31-Online!J31</f>
        <v>0</v>
      </c>
      <c r="K31" s="40">
        <f>IF(ISBLANK(J31),"  ",IF(L31&gt;0,J31/L31,IF(J31&gt;0,1,0)))</f>
        <v>0</v>
      </c>
      <c r="L31" s="133">
        <f t="shared" si="4"/>
        <v>0</v>
      </c>
      <c r="M31" s="41">
        <f>IF(ISBLANK(L31),"  ",IF(L84&gt;0,L31/L84,IF(L31&gt;0,1,0)))</f>
        <v>0</v>
      </c>
    </row>
    <row r="32" spans="1:13" ht="15" customHeight="1" x14ac:dyDescent="0.2">
      <c r="A32" s="173" t="s">
        <v>183</v>
      </c>
      <c r="B32" s="112">
        <f>LSUE!B32+SUSLA!B32+LCTCSummary!B32-LCTCBoard!B32-Online!B32</f>
        <v>0</v>
      </c>
      <c r="C32" s="39">
        <f t="shared" si="0"/>
        <v>0</v>
      </c>
      <c r="D32" s="122">
        <f>LSUE!D32+SUSLA!D32+LCTCSummary!D32-LCTCBoard!D32-Online!D32</f>
        <v>0</v>
      </c>
      <c r="E32" s="36">
        <f>IF(ISBLANK(D32),"  ",IF(F32&gt;0,D32/F32,IF(D32&gt;0,1,0)))</f>
        <v>0</v>
      </c>
      <c r="F32" s="133">
        <f t="shared" si="1"/>
        <v>0</v>
      </c>
      <c r="G32" s="41">
        <f>IF(ISBLANK(F32),"  ",IF(F84&gt;0,F32/F84,IF(F32&gt;0,1,0)))</f>
        <v>0</v>
      </c>
      <c r="H32" s="112">
        <f>LSUE!H32+SUSLA!H32+LCTCSummary!H32-LCTCBoard!H32-Online!H32</f>
        <v>0</v>
      </c>
      <c r="I32" s="39">
        <f t="shared" si="2"/>
        <v>0</v>
      </c>
      <c r="J32" s="122">
        <f>LSUE!J32+SUSLA!J32+LCTCSummary!J32-LCTCBoard!J32-Online!J32</f>
        <v>0</v>
      </c>
      <c r="K32" s="40">
        <f>IF(ISBLANK(J32),"  ",IF(L32&gt;0,J32/L32,IF(J32&gt;0,1,0)))</f>
        <v>0</v>
      </c>
      <c r="L32" s="133">
        <f t="shared" si="4"/>
        <v>0</v>
      </c>
      <c r="M32" s="41">
        <f>IF(ISBLANK(L32),"  ",IF(L84&gt;0,L32/L84,IF(L32&gt;0,1,0)))</f>
        <v>0</v>
      </c>
    </row>
    <row r="33" spans="1:13" ht="15" customHeight="1" x14ac:dyDescent="0.2">
      <c r="A33" s="172" t="s">
        <v>175</v>
      </c>
      <c r="B33" s="112">
        <f>LSUE!B33+SUSLA!B33+LCTCSummary!B33-LCTCBoard!B33-Online!B33</f>
        <v>0</v>
      </c>
      <c r="C33" s="39">
        <f>IF(ISBLANK(B33),"  ",IF(F33&gt;0,B33/F33,IF(B33&gt;0,1,0)))</f>
        <v>0</v>
      </c>
      <c r="D33" s="122">
        <f>LSUE!D33+SUSLA!D33+LCTCSummary!D33-LCTCBoard!D33-Online!D33</f>
        <v>0</v>
      </c>
      <c r="E33" s="36">
        <f>IF(ISBLANK(D33),"  ",IF(F33&gt;0,D33/F33,IF(D33&gt;0,1,0)))</f>
        <v>0</v>
      </c>
      <c r="F33" s="133">
        <f t="shared" si="1"/>
        <v>0</v>
      </c>
      <c r="G33" s="41">
        <f>IF(ISBLANK(F33),"  ",IF(F84&gt;0,F33/F84,IF(F33&gt;0,1,0)))</f>
        <v>0</v>
      </c>
      <c r="H33" s="112">
        <f>LSUE!H33+SUSLA!H33+LCTCSummary!H33-LCTCBoard!H33-Online!H33</f>
        <v>0</v>
      </c>
      <c r="I33" s="39">
        <f>IF(ISBLANK(H33),"  ",IF(L33&gt;0,H33/L33,IF(H33&gt;0,1,0)))</f>
        <v>0</v>
      </c>
      <c r="J33" s="122">
        <f>LSUE!J33+SUSLA!J33+LCTCSummary!J33-LCTCBoard!J33-Online!J33</f>
        <v>0</v>
      </c>
      <c r="K33" s="40">
        <f>IF(ISBLANK(J33),"  ",IF(L33&gt;0,J33/L33,IF(J33&gt;0,1,0)))</f>
        <v>0</v>
      </c>
      <c r="L33" s="133">
        <f t="shared" si="4"/>
        <v>0</v>
      </c>
      <c r="M33" s="41">
        <f>IF(ISBLANK(L33),"  ",IF(L84&gt;0,L33/L84,IF(L33&gt;0,1,0)))</f>
        <v>0</v>
      </c>
    </row>
    <row r="34" spans="1:13" ht="15" customHeight="1" x14ac:dyDescent="0.2">
      <c r="A34" s="171" t="s">
        <v>184</v>
      </c>
      <c r="B34" s="112">
        <f>LSUE!B34+SUSLA!B34+LCTCSummary!B34-LCTCBoard!B34-Online!B34</f>
        <v>0</v>
      </c>
      <c r="C34" s="39">
        <f t="shared" si="0"/>
        <v>0</v>
      </c>
      <c r="D34" s="122">
        <f>LSUE!D34+SUSLA!D34+LCTCSummary!D34-LCTCBoard!D34-Online!D34</f>
        <v>0</v>
      </c>
      <c r="E34" s="36">
        <f t="shared" si="5"/>
        <v>0</v>
      </c>
      <c r="F34" s="133">
        <f>D34+B34</f>
        <v>0</v>
      </c>
      <c r="G34" s="41">
        <f>IF(ISBLANK(F34),"  ",IF(F84&gt;0,F34/F84,IF(F34&gt;0,1,0)))</f>
        <v>0</v>
      </c>
      <c r="H34" s="112">
        <f>LSUE!H34+SUSLA!H34+LCTCSummary!H34-LCTCBoard!H34-Online!H34</f>
        <v>200000</v>
      </c>
      <c r="I34" s="39">
        <f t="shared" si="2"/>
        <v>1</v>
      </c>
      <c r="J34" s="122">
        <f>LSUE!J34+SUSLA!J34+LCTCSummary!J34-LCTCBoard!J34-Online!J34</f>
        <v>0</v>
      </c>
      <c r="K34" s="40">
        <f t="shared" si="3"/>
        <v>0</v>
      </c>
      <c r="L34" s="133">
        <f t="shared" si="4"/>
        <v>200000</v>
      </c>
      <c r="M34" s="41">
        <f>IF(ISBLANK(L34),"  ",IF(L84&gt;0,L34/L84,IF(L34&gt;0,1,0)))</f>
        <v>2.9132707031507687E-4</v>
      </c>
    </row>
    <row r="35" spans="1:13" ht="15" customHeight="1" x14ac:dyDescent="0.2">
      <c r="A35" s="171" t="s">
        <v>185</v>
      </c>
      <c r="B35" s="112">
        <f>LSUE!B35+SUSLA!B35+LCTCSummary!B35-LCTCBoard!B35-Online!B35</f>
        <v>0</v>
      </c>
      <c r="C35" s="39">
        <f t="shared" ref="C35:C38" si="6">IF(ISBLANK(B35),"  ",IF(F35&gt;0,B35/F35,IF(B35&gt;0,1,0)))</f>
        <v>0</v>
      </c>
      <c r="D35" s="122">
        <f>LSUE!D35+SUSLA!D35+LCTCSummary!D35-LCTCBoard!D35-Online!D35</f>
        <v>74833</v>
      </c>
      <c r="E35" s="36">
        <f t="shared" ref="E35:E38" si="7">IF(ISBLANK(D35),"  ",IF(F35&gt;0,D35/F35,IF(D35&gt;0,1,0)))</f>
        <v>1</v>
      </c>
      <c r="F35" s="133">
        <f t="shared" ref="F35:F37" si="8">D35+B35</f>
        <v>74833</v>
      </c>
      <c r="G35" s="41">
        <f>IF(ISBLANK(F35),"  ",IF(F85&gt;0,F35/F85,IF(F35&gt;0,1,0)))</f>
        <v>1</v>
      </c>
      <c r="H35" s="112">
        <f>LSUE!H35+SUSLA!H35+LCTCSummary!H35-LCTCBoard!H35-Online!H35</f>
        <v>0</v>
      </c>
      <c r="I35" s="39">
        <f t="shared" ref="I35:I37" si="9">IF(ISBLANK(H35),"  ",IF(L35&gt;0,H35/L35,IF(H35&gt;0,1,0)))</f>
        <v>0</v>
      </c>
      <c r="J35" s="122">
        <f>LSUE!J35+SUSLA!J35+LCTCSummary!J35-LCTCBoard!J35-Online!J35</f>
        <v>0</v>
      </c>
      <c r="K35" s="40">
        <f t="shared" ref="K35:K37" si="10">IF(ISBLANK(J35),"  ",IF(L35&gt;0,J35/L35,IF(J35&gt;0,1,0)))</f>
        <v>0</v>
      </c>
      <c r="L35" s="133">
        <f t="shared" ref="L35:L37" si="11">J35+H35</f>
        <v>0</v>
      </c>
      <c r="M35" s="41">
        <f>IF(ISBLANK(L35),"  ",IF(L85&gt;0,L35/L85,IF(L35&gt;0,1,0)))</f>
        <v>0</v>
      </c>
    </row>
    <row r="36" spans="1:13" s="212" customFormat="1" ht="15" customHeight="1" x14ac:dyDescent="0.2">
      <c r="A36" s="203" t="s">
        <v>193</v>
      </c>
      <c r="B36" s="204">
        <f>BOR!B34+LUMCON!B34+LOSFA!B34+'ULS Summary'!B34+'LSU Summary'!B34+SUSummary!B34+LCTCSummary!B34</f>
        <v>550000</v>
      </c>
      <c r="C36" s="205">
        <f t="shared" si="6"/>
        <v>1</v>
      </c>
      <c r="D36" s="206">
        <v>0</v>
      </c>
      <c r="E36" s="207">
        <f t="shared" si="7"/>
        <v>0</v>
      </c>
      <c r="F36" s="208">
        <f t="shared" si="8"/>
        <v>550000</v>
      </c>
      <c r="G36" s="209">
        <f>IF(ISBLANK(F36),"  ",IF(F84&gt;0,F36/F84,IF(F36&gt;0,1,0)))</f>
        <v>7.5271375345183089E-4</v>
      </c>
      <c r="H36" s="204">
        <f>SUSLA!H36</f>
        <v>0</v>
      </c>
      <c r="I36" s="205">
        <f t="shared" si="9"/>
        <v>0</v>
      </c>
      <c r="J36" s="206">
        <f>SUSLA!J36</f>
        <v>0</v>
      </c>
      <c r="K36" s="211">
        <f t="shared" si="10"/>
        <v>0</v>
      </c>
      <c r="L36" s="208">
        <f t="shared" si="11"/>
        <v>0</v>
      </c>
      <c r="M36" s="209">
        <f>IF(ISBLANK(L36),"  ",IF(L84&gt;0,L36/L84,IF(L36&gt;0,1,0)))</f>
        <v>0</v>
      </c>
    </row>
    <row r="37" spans="1:13" s="212" customFormat="1" ht="15" customHeight="1" x14ac:dyDescent="0.2">
      <c r="A37" s="203" t="s">
        <v>194</v>
      </c>
      <c r="B37" s="204">
        <v>0</v>
      </c>
      <c r="C37" s="205">
        <f t="shared" si="6"/>
        <v>0</v>
      </c>
      <c r="D37" s="206">
        <v>0</v>
      </c>
      <c r="E37" s="207">
        <f t="shared" si="7"/>
        <v>0</v>
      </c>
      <c r="F37" s="208">
        <f t="shared" si="8"/>
        <v>0</v>
      </c>
      <c r="G37" s="209">
        <f>IF(ISBLANK(F37),"  ",IF(F85&gt;0,F37/F85,IF(F37&gt;0,1,0)))</f>
        <v>0</v>
      </c>
      <c r="H37" s="204">
        <f>SUSLA!H37</f>
        <v>0</v>
      </c>
      <c r="I37" s="205">
        <f t="shared" si="9"/>
        <v>0</v>
      </c>
      <c r="J37" s="206">
        <f>SUSLA!J37</f>
        <v>0</v>
      </c>
      <c r="K37" s="211">
        <f t="shared" si="10"/>
        <v>0</v>
      </c>
      <c r="L37" s="208">
        <f t="shared" si="11"/>
        <v>0</v>
      </c>
      <c r="M37" s="209">
        <f>IF(ISBLANK(L37),"  ",IF(L85&gt;0,L37/L85,IF(L37&gt;0,1,0)))</f>
        <v>0</v>
      </c>
    </row>
    <row r="38" spans="1:13" ht="15" customHeight="1" x14ac:dyDescent="0.2">
      <c r="A38" s="171" t="s">
        <v>187</v>
      </c>
      <c r="B38" s="112">
        <f>LSUE!B38+SUSLA!B38+LCTCSummary!B38-LCTCBoard!B38-Online!B38</f>
        <v>0</v>
      </c>
      <c r="C38" s="39">
        <f t="shared" si="6"/>
        <v>0</v>
      </c>
      <c r="D38" s="122">
        <f>LSUE!D38+SUSLA!D38+LCTCSummary!D38-LCTCBoard!D38-Online!D38</f>
        <v>0</v>
      </c>
      <c r="E38" s="36">
        <f t="shared" si="7"/>
        <v>0</v>
      </c>
      <c r="F38" s="133">
        <f t="shared" ref="F38" si="12">D38+B38</f>
        <v>0</v>
      </c>
      <c r="G38" s="41">
        <f>IF(ISBLANK(F38),"  ",IF(F86&gt;0,F38/F86,IF(F38&gt;0,1,0)))</f>
        <v>0</v>
      </c>
      <c r="H38" s="112">
        <f>LSUE!H38+SUSLA!H38+LCTCSummary!H38-LCTCBoard!H38-Online!H38</f>
        <v>0</v>
      </c>
      <c r="I38" s="39">
        <f t="shared" ref="I38" si="13">IF(ISBLANK(H38),"  ",IF(L38&gt;0,H38/L38,IF(H38&gt;0,1,0)))</f>
        <v>0</v>
      </c>
      <c r="J38" s="122">
        <f>LSUE!J38+SUSLA!J38+LCTCSummary!J38-LCTCBoard!J38-Online!J38</f>
        <v>0</v>
      </c>
      <c r="K38" s="40">
        <f t="shared" ref="K38" si="14">IF(ISBLANK(J38),"  ",IF(L38&gt;0,J38/L38,IF(J38&gt;0,1,0)))</f>
        <v>0</v>
      </c>
      <c r="L38" s="133">
        <f t="shared" ref="L38" si="15">J38+H38</f>
        <v>0</v>
      </c>
      <c r="M38" s="41">
        <f>IF(ISBLANK(L38),"  ",IF(L86&gt;0,L38/L86,IF(L38&gt;0,1,0)))</f>
        <v>0</v>
      </c>
    </row>
    <row r="39" spans="1:13" ht="15" customHeight="1" x14ac:dyDescent="0.2">
      <c r="A39" s="171" t="s">
        <v>192</v>
      </c>
      <c r="B39" s="112">
        <f>LSUE!B39+SUSLA!B39+LCTCSummary!B39-LCTCBoard!B39-Online!B39</f>
        <v>0</v>
      </c>
      <c r="C39" s="39">
        <f t="shared" ref="C39" si="16">IF(ISBLANK(B39),"  ",IF(F39&gt;0,B39/F39,IF(B39&gt;0,1,0)))</f>
        <v>0</v>
      </c>
      <c r="D39" s="122">
        <f>LSUE!D39+SUSLA!D39+LCTCSummary!D39-LCTCBoard!D39-Online!D39</f>
        <v>0</v>
      </c>
      <c r="E39" s="36">
        <f t="shared" ref="E39" si="17">IF(ISBLANK(D39),"  ",IF(F39&gt;0,D39/F39,IF(D39&gt;0,1,0)))</f>
        <v>0</v>
      </c>
      <c r="F39" s="133">
        <f t="shared" ref="F39" si="18">D39+B39</f>
        <v>0</v>
      </c>
      <c r="G39" s="41">
        <f>IF(ISBLANK(F39),"  ",IF(F87&gt;0,F39/F87,IF(F39&gt;0,1,0)))</f>
        <v>0</v>
      </c>
      <c r="H39" s="112">
        <f>LSUE!H39+SUSLA!H39+LCTCSummary!H39-LCTCBoard!H39-Online!H39</f>
        <v>0</v>
      </c>
      <c r="I39" s="39">
        <f t="shared" ref="I39" si="19">IF(ISBLANK(H39),"  ",IF(L39&gt;0,H39/L39,IF(H39&gt;0,1,0)))</f>
        <v>0</v>
      </c>
      <c r="J39" s="122">
        <f>LSUE!J39+SUSLA!J39+LCTCSummary!J39-LCTCBoard!J39-Online!J39</f>
        <v>0</v>
      </c>
      <c r="K39" s="40">
        <f t="shared" ref="K39" si="20">IF(ISBLANK(J39),"  ",IF(L39&gt;0,J39/L39,IF(J39&gt;0,1,0)))</f>
        <v>0</v>
      </c>
      <c r="L39" s="133">
        <f t="shared" ref="L39" si="21">J39+H39</f>
        <v>0</v>
      </c>
      <c r="M39" s="41">
        <f>IF(ISBLANK(L39),"  ",IF(L87&gt;0,L39/L87,IF(L39&gt;0,1,0)))</f>
        <v>0</v>
      </c>
    </row>
    <row r="40" spans="1:13" ht="15" customHeight="1" x14ac:dyDescent="0.2">
      <c r="A40" s="171" t="s">
        <v>188</v>
      </c>
      <c r="B40" s="112">
        <f>LSUE!B40+SUSLA!B40+LCTCSummary!B40-LCTCBoard!B40-Online!B40</f>
        <v>0</v>
      </c>
      <c r="C40" s="39">
        <f t="shared" ref="C40" si="22">IF(ISBLANK(B40),"  ",IF(F40&gt;0,B40/F40,IF(B40&gt;0,1,0)))</f>
        <v>0</v>
      </c>
      <c r="D40" s="122">
        <f>LSUE!D40+SUSLA!D40+LCTCSummary!D40-LCTCBoard!D40-Online!D40</f>
        <v>0</v>
      </c>
      <c r="E40" s="36">
        <f t="shared" ref="E40" si="23">IF(ISBLANK(D40),"  ",IF(F40&gt;0,D40/F40,IF(D40&gt;0,1,0)))</f>
        <v>0</v>
      </c>
      <c r="F40" s="133">
        <f t="shared" ref="F40" si="24">D40+B40</f>
        <v>0</v>
      </c>
      <c r="G40" s="41">
        <f>IF(ISBLANK(F40),"  ",IF(F87&gt;0,F40/F87,IF(F40&gt;0,1,0)))</f>
        <v>0</v>
      </c>
      <c r="H40" s="112">
        <f>LSUE!H40+SUSLA!H40+LCTCSummary!H40-LCTCBoard!H40-Online!H40</f>
        <v>0</v>
      </c>
      <c r="I40" s="39">
        <f t="shared" ref="I40" si="25">IF(ISBLANK(H40),"  ",IF(L40&gt;0,H40/L40,IF(H40&gt;0,1,0)))</f>
        <v>0</v>
      </c>
      <c r="J40" s="122">
        <f>LSUE!J40+SUSLA!J40+LCTCSummary!J40-LCTCBoard!J40-Online!J40</f>
        <v>0</v>
      </c>
      <c r="K40" s="40">
        <f t="shared" ref="K40" si="26">IF(ISBLANK(J40),"  ",IF(L40&gt;0,J40/L40,IF(J40&gt;0,1,0)))</f>
        <v>0</v>
      </c>
      <c r="L40" s="133">
        <f t="shared" ref="L40" si="27">J40+H40</f>
        <v>0</v>
      </c>
      <c r="M40" s="41">
        <f>IF(ISBLANK(L40),"  ",IF(L87&gt;0,L40/L87,IF(L40&gt;0,1,0)))</f>
        <v>0</v>
      </c>
    </row>
    <row r="41" spans="1:13" ht="15" customHeight="1" x14ac:dyDescent="0.2">
      <c r="A41" s="171" t="s">
        <v>189</v>
      </c>
      <c r="B41" s="112">
        <f>LSUE!B41+SUSLA!B41+LCTCSummary!B41-LCTCBoard!B41-Online!B41</f>
        <v>0</v>
      </c>
      <c r="C41" s="39">
        <f t="shared" ref="C41" si="28">IF(ISBLANK(B41),"  ",IF(F41&gt;0,B41/F41,IF(B41&gt;0,1,0)))</f>
        <v>0</v>
      </c>
      <c r="D41" s="122">
        <f>LSUE!D41+SUSLA!D41+LCTCSummary!D41-LCTCBoard!D41-Online!D41</f>
        <v>0</v>
      </c>
      <c r="E41" s="36">
        <f t="shared" ref="E41" si="29">IF(ISBLANK(D41),"  ",IF(F41&gt;0,D41/F41,IF(D41&gt;0,1,0)))</f>
        <v>0</v>
      </c>
      <c r="F41" s="133">
        <f t="shared" ref="F41" si="30">D41+B41</f>
        <v>0</v>
      </c>
      <c r="G41" s="41">
        <f>IF(ISBLANK(F41),"  ",IF(F88&gt;0,F41/F88,IF(F41&gt;0,1,0)))</f>
        <v>0</v>
      </c>
      <c r="H41" s="112">
        <f>LSUE!H41+SUSLA!H41+LCTCSummary!H41-LCTCBoard!H41-Online!H41</f>
        <v>0</v>
      </c>
      <c r="I41" s="39">
        <f t="shared" ref="I41" si="31">IF(ISBLANK(H41),"  ",IF(L41&gt;0,H41/L41,IF(H41&gt;0,1,0)))</f>
        <v>0</v>
      </c>
      <c r="J41" s="122">
        <f>LSUE!J41+SUSLA!J41+LCTCSummary!J41-LCTCBoard!J41-Online!J41</f>
        <v>0</v>
      </c>
      <c r="K41" s="40">
        <f t="shared" ref="K41" si="32">IF(ISBLANK(J41),"  ",IF(L41&gt;0,J41/L41,IF(J41&gt;0,1,0)))</f>
        <v>0</v>
      </c>
      <c r="L41" s="133">
        <f t="shared" ref="L41" si="33">J41+H41</f>
        <v>0</v>
      </c>
      <c r="M41" s="41">
        <f>IF(ISBLANK(L41),"  ",IF(L88&gt;0,L41/L88,IF(L41&gt;0,1,0)))</f>
        <v>0</v>
      </c>
    </row>
    <row r="42" spans="1:13" ht="15" customHeight="1" x14ac:dyDescent="0.25">
      <c r="A42" s="47" t="s">
        <v>29</v>
      </c>
      <c r="B42" s="159"/>
      <c r="C42" s="48" t="s">
        <v>4</v>
      </c>
      <c r="D42" s="127"/>
      <c r="E42" s="49" t="s">
        <v>4</v>
      </c>
      <c r="F42" s="133"/>
      <c r="G42" s="50" t="s">
        <v>4</v>
      </c>
      <c r="H42" s="142"/>
      <c r="I42" s="48" t="s">
        <v>4</v>
      </c>
      <c r="J42" s="127"/>
      <c r="K42" s="49" t="s">
        <v>4</v>
      </c>
      <c r="L42" s="133"/>
      <c r="M42" s="50" t="s">
        <v>4</v>
      </c>
    </row>
    <row r="43" spans="1:13" ht="15" customHeight="1" x14ac:dyDescent="0.2">
      <c r="A43" s="45" t="s">
        <v>30</v>
      </c>
      <c r="B43" s="112">
        <f>LSUE!B43+SUSLA!B43+LCTCSummary!B43-LCTCBoard!B43-Online!B43</f>
        <v>0</v>
      </c>
      <c r="C43" s="35">
        <f t="shared" si="0"/>
        <v>0</v>
      </c>
      <c r="D43" s="122">
        <f>LSUE!D43+SUSLA!D43+LCTCSummary!D43-LCTCBoard!D43-Online!D43</f>
        <v>0</v>
      </c>
      <c r="E43" s="36">
        <f>IF(ISBLANK(D43),"  ",IF(F43&gt;0,D43/F43,IF(D43&gt;0,1,0)))</f>
        <v>0</v>
      </c>
      <c r="F43" s="132">
        <f t="shared" si="1"/>
        <v>0</v>
      </c>
      <c r="G43" s="37">
        <f>IF(ISBLANK(F43),"  ",IF(F84&gt;0,F43/F84,IF(F43&gt;0,1,0)))</f>
        <v>0</v>
      </c>
      <c r="H43" s="112">
        <f>LSUE!H43+SUSLA!H43+LCTCSummary!H43-LCTCBoard!H43-Online!H43</f>
        <v>0</v>
      </c>
      <c r="I43" s="35">
        <f>IF(ISBLANK(H43),"  ",IF(L43&gt;0,H43/L43,IF(H43&gt;0,1,0)))</f>
        <v>0</v>
      </c>
      <c r="J43" s="122">
        <f>LSUE!J43+SUSLA!J43+LCTCSummary!J43-LCTCBoard!J43-Online!J43</f>
        <v>0</v>
      </c>
      <c r="K43" s="36">
        <f>IF(ISBLANK(J43),"  ",IF(L43&gt;0,J43/L43,IF(J43&gt;0,1,0)))</f>
        <v>0</v>
      </c>
      <c r="L43" s="132">
        <f t="shared" si="4"/>
        <v>0</v>
      </c>
      <c r="M43" s="37">
        <f>IF(ISBLANK(L43),"  ",IF(L84&gt;0,L43/L84,IF(L43&gt;0,1,0)))</f>
        <v>0</v>
      </c>
    </row>
    <row r="44" spans="1:13" ht="15" customHeight="1" x14ac:dyDescent="0.25">
      <c r="A44" s="47" t="s">
        <v>31</v>
      </c>
      <c r="B44" s="165"/>
      <c r="C44" s="48" t="s">
        <v>4</v>
      </c>
      <c r="D44" s="123"/>
      <c r="E44" s="49" t="s">
        <v>4</v>
      </c>
      <c r="F44" s="133"/>
      <c r="G44" s="50" t="s">
        <v>4</v>
      </c>
      <c r="H44" s="165"/>
      <c r="I44" s="48" t="s">
        <v>4</v>
      </c>
      <c r="J44" s="123"/>
      <c r="K44" s="49" t="s">
        <v>4</v>
      </c>
      <c r="L44" s="133"/>
      <c r="M44" s="50" t="s">
        <v>4</v>
      </c>
    </row>
    <row r="45" spans="1:13" ht="15" customHeight="1" x14ac:dyDescent="0.2">
      <c r="A45" s="45" t="s">
        <v>30</v>
      </c>
      <c r="B45" s="112">
        <f>LSUE!B45+SUSLA!B45+LCTCSummary!B45-LCTCBoard!B45-Online!B45</f>
        <v>0</v>
      </c>
      <c r="C45" s="35">
        <f t="shared" si="0"/>
        <v>0</v>
      </c>
      <c r="D45" s="122">
        <f>LSUE!D45+SUSLA!D45+LCTCSummary!D45-LCTCBoard!D45-Online!D45</f>
        <v>0</v>
      </c>
      <c r="E45" s="36">
        <f>IF(ISBLANK(D45),"  ",IF(F45&gt;0,D45/F45,IF(D45&gt;0,1,0)))</f>
        <v>0</v>
      </c>
      <c r="F45" s="132">
        <f t="shared" si="1"/>
        <v>0</v>
      </c>
      <c r="G45" s="37">
        <f>IF(ISBLANK(F45),"  ",IF(F84&gt;0,F45/F84,IF(F45&gt;0,1,0)))</f>
        <v>0</v>
      </c>
      <c r="H45" s="112">
        <f>LSUE!H45+SUSLA!H45+LCTCSummary!H45-LCTCBoard!H45-Online!H45</f>
        <v>0</v>
      </c>
      <c r="I45" s="35">
        <f>IF(ISBLANK(H45),"  ",IF(L45&gt;0,H45/L45,IF(H45&gt;0,1,0)))</f>
        <v>0</v>
      </c>
      <c r="J45" s="122">
        <f>LSUE!J45+SUSLA!J45+LCTCSummary!J45-LCTCBoard!J45-Online!J45</f>
        <v>0</v>
      </c>
      <c r="K45" s="36">
        <f>IF(ISBLANK(J45),"  ",IF(L45&gt;0,J45/L45,IF(J45&gt;0,1,0)))</f>
        <v>0</v>
      </c>
      <c r="L45" s="132">
        <f t="shared" si="4"/>
        <v>0</v>
      </c>
      <c r="M45" s="37">
        <f>IF(ISBLANK(L45),"  ",IF(L84&gt;0,L45/L84,IF(L45&gt;0,1,0)))</f>
        <v>0</v>
      </c>
    </row>
    <row r="46" spans="1:13" ht="15" customHeight="1" x14ac:dyDescent="0.2">
      <c r="A46" s="46" t="s">
        <v>32</v>
      </c>
      <c r="B46" s="114"/>
      <c r="C46" s="39" t="str">
        <f t="shared" si="0"/>
        <v xml:space="preserve">  </v>
      </c>
      <c r="D46" s="124"/>
      <c r="E46" s="36" t="str">
        <f>IF(ISBLANK(D46),"  ",IF(F46&gt;0,D46/F46,IF(D46&gt;0,1,0)))</f>
        <v xml:space="preserve">  </v>
      </c>
      <c r="F46" s="133">
        <f t="shared" si="1"/>
        <v>0</v>
      </c>
      <c r="G46" s="41">
        <f>IF(ISBLANK(F46),"  ",IF(F84&gt;0,F46/F84,IF(F46&gt;0,1,0)))</f>
        <v>0</v>
      </c>
      <c r="H46" s="114"/>
      <c r="I46" s="39" t="str">
        <f>IF(ISBLANK(H46),"  ",IF(L46&gt;0,H46/L46,IF(H46&gt;0,1,0)))</f>
        <v xml:space="preserve">  </v>
      </c>
      <c r="J46" s="124"/>
      <c r="K46" s="40" t="str">
        <f>IF(ISBLANK(J46),"  ",IF(L46&gt;0,J46/L46,IF(J46&gt;0,1,0)))</f>
        <v xml:space="preserve">  </v>
      </c>
      <c r="L46" s="133">
        <f t="shared" si="4"/>
        <v>0</v>
      </c>
      <c r="M46" s="41">
        <f>IF(ISBLANK(L46),"  ",IF(L84&gt;0,L46/L84,IF(L46&gt;0,1,0)))</f>
        <v>0</v>
      </c>
    </row>
    <row r="47" spans="1:13" s="55" customFormat="1" ht="15" customHeight="1" x14ac:dyDescent="0.25">
      <c r="A47" s="47" t="s">
        <v>33</v>
      </c>
      <c r="B47" s="115">
        <f>SUM(B13:B15,B43,B45,B46)</f>
        <v>207731600.82999998</v>
      </c>
      <c r="C47" s="59">
        <f t="shared" si="0"/>
        <v>0.99963989084158378</v>
      </c>
      <c r="D47" s="128">
        <f>SUM(D13:D15,D43,D45,D46)</f>
        <v>74833</v>
      </c>
      <c r="E47" s="52">
        <f>IF(ISBLANK(D47),"  ",IF(F47&gt;0,D47/F47,IF(D47&gt;0,1,0)))</f>
        <v>3.6010915841623348E-4</v>
      </c>
      <c r="F47" s="115">
        <f>SUM(F13:F15,F43,F45:F46)</f>
        <v>207806433.82999998</v>
      </c>
      <c r="G47" s="53">
        <f>IF(ISBLANK(F47),"  ",IF(F84&gt;0,F47/F84,IF(F47&gt;0,1,0)))</f>
        <v>0.28439774690839781</v>
      </c>
      <c r="H47" s="115">
        <f>SUM(H13:H15,H43,H45:H46)</f>
        <v>180368817</v>
      </c>
      <c r="I47" s="59">
        <f>IF(ISBLANK(H47),"  ",IF(L47&gt;0,H47/L47,IF(H47&gt;0,1,0)))</f>
        <v>0.99806328966839131</v>
      </c>
      <c r="J47" s="128">
        <f>SUM(J13:J15,J43,J45:J46)</f>
        <v>350000</v>
      </c>
      <c r="K47" s="54">
        <f>IF(ISBLANK(J47),"  ",IF(L47&gt;0,J47/L47,IF(J47&gt;0,1,0)))</f>
        <v>1.9367103316086892E-3</v>
      </c>
      <c r="L47" s="115">
        <f>SUM(L13:L15,L43,L45:L46)</f>
        <v>180718817</v>
      </c>
      <c r="M47" s="53">
        <f>IF(ISBLANK(L47),"  ",IF(L84&gt;0,L47/L84,IF(L47&gt;0,1,0)))</f>
        <v>0.26324141753708258</v>
      </c>
    </row>
    <row r="48" spans="1:13" ht="15" customHeight="1" x14ac:dyDescent="0.25">
      <c r="A48" s="56" t="s">
        <v>34</v>
      </c>
      <c r="B48" s="116"/>
      <c r="C48" s="48" t="s">
        <v>4</v>
      </c>
      <c r="D48" s="124"/>
      <c r="E48" s="49" t="s">
        <v>4</v>
      </c>
      <c r="F48" s="133"/>
      <c r="G48" s="50" t="s">
        <v>4</v>
      </c>
      <c r="H48" s="116"/>
      <c r="I48" s="48" t="s">
        <v>4</v>
      </c>
      <c r="J48" s="124"/>
      <c r="K48" s="49" t="s">
        <v>4</v>
      </c>
      <c r="L48" s="133"/>
      <c r="M48" s="50" t="s">
        <v>4</v>
      </c>
    </row>
    <row r="49" spans="1:13" ht="15" customHeight="1" x14ac:dyDescent="0.2">
      <c r="A49" s="7" t="s">
        <v>35</v>
      </c>
      <c r="B49" s="112">
        <f>LSUE!B49+SUSLA!B49+LCTCSummary!B49-LCTCBoard!B49-Online!B49</f>
        <v>0</v>
      </c>
      <c r="C49" s="35">
        <f t="shared" si="0"/>
        <v>0</v>
      </c>
      <c r="D49" s="122">
        <f>LSUE!D49+SUSLA!D49+LCTCSummary!D49-LCTCBoard!D49-Online!D49</f>
        <v>0</v>
      </c>
      <c r="E49" s="36">
        <f t="shared" ref="E49:E55" si="34">IF(ISBLANK(D49),"  ",IF(F49&gt;0,D49/F49,IF(D49&gt;0,1,0)))</f>
        <v>0</v>
      </c>
      <c r="F49" s="132">
        <f>D49+B49</f>
        <v>0</v>
      </c>
      <c r="G49" s="37">
        <f>IF(ISBLANK(F49),"  ",IF(D84&gt;0,F49/D84,IF(F49&gt;0,1,0)))</f>
        <v>0</v>
      </c>
      <c r="H49" s="112">
        <f>LSUE!H49+SUSLA!H49+LCTCSummary!H49-LCTCBoard!H49-Online!H49</f>
        <v>0</v>
      </c>
      <c r="I49" s="35">
        <f t="shared" ref="I49:I55" si="35">IF(ISBLANK(H49),"  ",IF(L49&gt;0,H49/L49,IF(H49&gt;0,1,0)))</f>
        <v>0</v>
      </c>
      <c r="J49" s="122">
        <f>LSUE!J49+SUSLA!J49+LCTCSummary!J49-LCTCBoard!J49-Online!J49</f>
        <v>0</v>
      </c>
      <c r="K49" s="36">
        <f t="shared" ref="K49:K55" si="36">IF(ISBLANK(J49),"  ",IF(L49&gt;0,J49/L49,IF(J49&gt;0,1,0)))</f>
        <v>0</v>
      </c>
      <c r="L49" s="132">
        <f>J49+H49</f>
        <v>0</v>
      </c>
      <c r="M49" s="37">
        <f>IF(ISBLANK(L49),"  ",IF(J84&gt;0,L49/J84,IF(L49&gt;0,1,0)))</f>
        <v>0</v>
      </c>
    </row>
    <row r="50" spans="1:13" ht="15" customHeight="1" x14ac:dyDescent="0.2">
      <c r="A50" s="58" t="s">
        <v>36</v>
      </c>
      <c r="B50" s="112">
        <f>LSUE!B50+SUSLA!B50+LCTCSummary!B50-LCTCBoard!B50-Online!B50</f>
        <v>0</v>
      </c>
      <c r="C50" s="39">
        <f t="shared" si="0"/>
        <v>0</v>
      </c>
      <c r="D50" s="122">
        <f>LSUE!D50+SUSLA!D50+LCTCSummary!D50-LCTCBoard!D50-Online!D50</f>
        <v>0</v>
      </c>
      <c r="E50" s="40">
        <f t="shared" si="34"/>
        <v>0</v>
      </c>
      <c r="F50" s="133">
        <f>D50+B50</f>
        <v>0</v>
      </c>
      <c r="G50" s="41">
        <f>IF(ISBLANK(F50),"  ",IF(D84&gt;0,F50/D84,IF(F50&gt;0,1,0)))</f>
        <v>0</v>
      </c>
      <c r="H50" s="112">
        <f>LSUE!H50+SUSLA!H50+LCTCSummary!H50-LCTCBoard!H50-Online!H50</f>
        <v>0</v>
      </c>
      <c r="I50" s="39">
        <f t="shared" si="35"/>
        <v>0</v>
      </c>
      <c r="J50" s="122">
        <f>LSUE!J50+SUSLA!J50+LCTCSummary!J50-LCTCBoard!J50-Online!J50</f>
        <v>0</v>
      </c>
      <c r="K50" s="40">
        <f t="shared" si="36"/>
        <v>0</v>
      </c>
      <c r="L50" s="133">
        <f>J50+H50</f>
        <v>0</v>
      </c>
      <c r="M50" s="41">
        <f>IF(ISBLANK(L50),"  ",IF(J84&gt;0,L50/J84,IF(L50&gt;0,1,0)))</f>
        <v>0</v>
      </c>
    </row>
    <row r="51" spans="1:13" ht="15" customHeight="1" x14ac:dyDescent="0.2">
      <c r="A51" s="7" t="s">
        <v>37</v>
      </c>
      <c r="B51" s="112">
        <f>LSUE!B51+SUSLA!B51+LCTCSummary!B51-LCTCBoard!B51-Online!B51</f>
        <v>0</v>
      </c>
      <c r="C51" s="39">
        <f t="shared" si="0"/>
        <v>0</v>
      </c>
      <c r="D51" s="122">
        <f>LSUE!D51+SUSLA!D51+LCTCSummary!D51-LCTCBoard!D51-Online!D51</f>
        <v>0</v>
      </c>
      <c r="E51" s="40">
        <f t="shared" si="34"/>
        <v>0</v>
      </c>
      <c r="F51" s="133">
        <f>D51+B51</f>
        <v>0</v>
      </c>
      <c r="G51" s="41">
        <f>IF(ISBLANK(F51),"  ",IF(D84&gt;0,F51/D84,IF(F51&gt;0,1,0)))</f>
        <v>0</v>
      </c>
      <c r="H51" s="112">
        <f>LSUE!H51+SUSLA!H51+LCTCSummary!H51-LCTCBoard!H51-Online!H51</f>
        <v>0</v>
      </c>
      <c r="I51" s="39">
        <f t="shared" si="35"/>
        <v>0</v>
      </c>
      <c r="J51" s="122">
        <f>LSUE!J51+SUSLA!J51+LCTCSummary!J51-LCTCBoard!J51-Online!J51</f>
        <v>0</v>
      </c>
      <c r="K51" s="40">
        <f t="shared" si="36"/>
        <v>0</v>
      </c>
      <c r="L51" s="133">
        <f>J51+H51</f>
        <v>0</v>
      </c>
      <c r="M51" s="41">
        <f>IF(ISBLANK(L51),"  ",IF(J84&gt;0,L51/J84,IF(L51&gt;0,1,0)))</f>
        <v>0</v>
      </c>
    </row>
    <row r="52" spans="1:13" ht="15" customHeight="1" x14ac:dyDescent="0.2">
      <c r="A52" s="25" t="s">
        <v>38</v>
      </c>
      <c r="B52" s="112">
        <f>LSUE!B52+SUSLA!B52+LCTCSummary!B52-LCTCBoard!B52-Online!B52</f>
        <v>0</v>
      </c>
      <c r="C52" s="39">
        <f t="shared" si="0"/>
        <v>0</v>
      </c>
      <c r="D52" s="122">
        <f>LSUE!D52+SUSLA!D52+LCTCSummary!D52-LCTCBoard!D52-Online!D52</f>
        <v>0</v>
      </c>
      <c r="E52" s="40">
        <f t="shared" si="34"/>
        <v>0</v>
      </c>
      <c r="F52" s="133">
        <f>D52+B52</f>
        <v>0</v>
      </c>
      <c r="G52" s="41">
        <f>IF(ISBLANK(F52),"  ",IF(D84&gt;0,F52/D84,IF(F52&gt;0,1,0)))</f>
        <v>0</v>
      </c>
      <c r="H52" s="112">
        <f>LSUE!H52+SUSLA!H52+LCTCSummary!H52-LCTCBoard!H52-Online!H52</f>
        <v>0</v>
      </c>
      <c r="I52" s="39">
        <f t="shared" si="35"/>
        <v>0</v>
      </c>
      <c r="J52" s="122">
        <f>LSUE!J52+SUSLA!J52+LCTCSummary!J52-LCTCBoard!J52-Online!J52</f>
        <v>0</v>
      </c>
      <c r="K52" s="40">
        <f t="shared" si="36"/>
        <v>0</v>
      </c>
      <c r="L52" s="133">
        <f>J52+H52</f>
        <v>0</v>
      </c>
      <c r="M52" s="41">
        <f>IF(ISBLANK(L52),"  ",IF(J84&gt;0,L52/J84,IF(L52&gt;0,1,0)))</f>
        <v>0</v>
      </c>
    </row>
    <row r="53" spans="1:13" ht="15" customHeight="1" x14ac:dyDescent="0.2">
      <c r="A53" s="58" t="s">
        <v>39</v>
      </c>
      <c r="B53" s="112">
        <f>LSUE!B53+SUSLA!B53+LCTCSummary!B53-LCTCBoard!B53-Online!B53</f>
        <v>0</v>
      </c>
      <c r="C53" s="39">
        <f t="shared" si="0"/>
        <v>0</v>
      </c>
      <c r="D53" s="122">
        <f>LSUE!D53+SUSLA!D53+LCTCSummary!D53-LCTCBoard!D53-Online!D53</f>
        <v>522408</v>
      </c>
      <c r="E53" s="40">
        <f t="shared" si="34"/>
        <v>1</v>
      </c>
      <c r="F53" s="133">
        <f>D53+B53</f>
        <v>522408</v>
      </c>
      <c r="G53" s="41">
        <f>IF(ISBLANK(F53),"  ",IF(F84&gt;0,F53/F84,IF(F53&gt;0,1,0)))</f>
        <v>7.1495215729684377E-4</v>
      </c>
      <c r="H53" s="112">
        <f>LSUE!H53+SUSLA!H53+LCTCSummary!H53-LCTCBoard!H53-Online!H53</f>
        <v>0</v>
      </c>
      <c r="I53" s="39">
        <f t="shared" si="35"/>
        <v>0</v>
      </c>
      <c r="J53" s="122">
        <f>LSUE!J53+SUSLA!J53+LCTCSummary!J53-LCTCBoard!J53-Online!J53</f>
        <v>1000</v>
      </c>
      <c r="K53" s="40">
        <f t="shared" si="36"/>
        <v>1</v>
      </c>
      <c r="L53" s="133">
        <f>J53+H53</f>
        <v>1000</v>
      </c>
      <c r="M53" s="41">
        <f>IF(ISBLANK(L53),"  ",IF(L84&gt;0,L53/L84,IF(L53&gt;0,1,0)))</f>
        <v>1.4566353515753844E-6</v>
      </c>
    </row>
    <row r="54" spans="1:13" s="55" customFormat="1" ht="15" customHeight="1" x14ac:dyDescent="0.25">
      <c r="A54" s="56" t="s">
        <v>40</v>
      </c>
      <c r="B54" s="117">
        <f>B53+B52+B51+B50+B49</f>
        <v>0</v>
      </c>
      <c r="C54" s="59">
        <f t="shared" si="0"/>
        <v>0</v>
      </c>
      <c r="D54" s="125">
        <f>D53+D52+D51+D50+D49</f>
        <v>522408</v>
      </c>
      <c r="E54" s="54">
        <f t="shared" si="34"/>
        <v>1</v>
      </c>
      <c r="F54" s="134">
        <f>F53+F52+F51+F50+F49</f>
        <v>522408</v>
      </c>
      <c r="G54" s="53">
        <f>IF(ISBLANK(F54),"  ",IF(F84&gt;0,F54/F84,IF(F54&gt;0,1,0)))</f>
        <v>7.1495215729684377E-4</v>
      </c>
      <c r="H54" s="117">
        <f>H53+H52+H51+H50+H49</f>
        <v>0</v>
      </c>
      <c r="I54" s="59">
        <f t="shared" si="35"/>
        <v>0</v>
      </c>
      <c r="J54" s="125">
        <f>J53+J52+J51+J50+J49</f>
        <v>1000</v>
      </c>
      <c r="K54" s="54">
        <f t="shared" si="36"/>
        <v>1</v>
      </c>
      <c r="L54" s="134">
        <f>L53+L52+L51+L50+L49</f>
        <v>1000</v>
      </c>
      <c r="M54" s="53">
        <f>IF(ISBLANK(L54),"  ",IF(L84&gt;0,L54/L84,IF(L54&gt;0,1,0)))</f>
        <v>1.4566353515753844E-6</v>
      </c>
    </row>
    <row r="55" spans="1:13" s="55" customFormat="1" ht="15" customHeight="1" x14ac:dyDescent="0.25">
      <c r="A55" s="60" t="s">
        <v>41</v>
      </c>
      <c r="B55" s="118">
        <f>LSUE!B55+SUSLA!B55+LCTCSummary!B55-LCTCBoard!B55-Online!B55</f>
        <v>1256353</v>
      </c>
      <c r="C55" s="59">
        <f t="shared" si="0"/>
        <v>1</v>
      </c>
      <c r="D55" s="126">
        <f>LSUE!D55+SUSLA!D55+LCTCSummary!D55-LCTCBoard!D55-Online!D55</f>
        <v>0</v>
      </c>
      <c r="E55" s="54">
        <f t="shared" si="34"/>
        <v>0</v>
      </c>
      <c r="F55" s="135">
        <f>D55+B55</f>
        <v>1256353</v>
      </c>
      <c r="G55" s="53">
        <f>IF(ISBLANK(F55),"  ",IF(F84&gt;0,F55/F84,IF(F55&gt;0,1,0)))</f>
        <v>1.7194076041644874E-3</v>
      </c>
      <c r="H55" s="118">
        <f>LSUE!H55+SUSLA!H55+LCTCSummary!H55-LCTCBoard!H55-Online!H55</f>
        <v>0</v>
      </c>
      <c r="I55" s="59">
        <f t="shared" si="35"/>
        <v>0</v>
      </c>
      <c r="J55" s="126">
        <f>LSUE!J55+SUSLA!J55+LCTCSummary!J55-LCTCBoard!J55-Online!J55</f>
        <v>0</v>
      </c>
      <c r="K55" s="54">
        <f t="shared" si="36"/>
        <v>0</v>
      </c>
      <c r="L55" s="135">
        <f>J55+H55</f>
        <v>0</v>
      </c>
      <c r="M55" s="53">
        <f>IF(ISBLANK(L55),"  ",IF(L84&gt;0,L55/L84,IF(L55&gt;0,1,0)))</f>
        <v>0</v>
      </c>
    </row>
    <row r="56" spans="1:13" ht="15" customHeight="1" x14ac:dyDescent="0.25">
      <c r="A56" s="9" t="s">
        <v>42</v>
      </c>
      <c r="B56" s="119"/>
      <c r="C56" s="61" t="s">
        <v>4</v>
      </c>
      <c r="D56" s="127"/>
      <c r="E56" s="62" t="s">
        <v>4</v>
      </c>
      <c r="F56" s="132"/>
      <c r="G56" s="63" t="s">
        <v>4</v>
      </c>
      <c r="H56" s="119"/>
      <c r="I56" s="61" t="s">
        <v>4</v>
      </c>
      <c r="J56" s="127"/>
      <c r="K56" s="62" t="s">
        <v>4</v>
      </c>
      <c r="L56" s="132"/>
      <c r="M56" s="63" t="s">
        <v>4</v>
      </c>
    </row>
    <row r="57" spans="1:13" ht="15" customHeight="1" x14ac:dyDescent="0.2">
      <c r="A57" s="7" t="s">
        <v>43</v>
      </c>
      <c r="B57" s="112">
        <f>LSUE!B57+SUSLA!B57+LCTCSummary!B57-LCTCBoard!B57-Online!B57</f>
        <v>150704589.93000001</v>
      </c>
      <c r="C57" s="35">
        <f t="shared" si="0"/>
        <v>1.0225683901148837</v>
      </c>
      <c r="D57" s="122">
        <f>LSUE!D57+SUSLA!D57+LCTCSummary!D57-LCTCBoard!D57-Online!D57</f>
        <v>-3326095.3599999999</v>
      </c>
      <c r="E57" s="36">
        <f t="shared" ref="E57:E75" si="37">IF(ISBLANK(D57),"  ",IF(F57&gt;0,D57/F57,IF(D57&gt;0,1,0)))</f>
        <v>-2.2568390114883503E-2</v>
      </c>
      <c r="F57" s="136">
        <f t="shared" ref="F57:F62" si="38">D57+B57</f>
        <v>147378494.56999999</v>
      </c>
      <c r="G57" s="37">
        <f>IF(ISBLANK(F57),"  ",IF(F84&gt;0,F57/F84,IF(F57&gt;0,1,0)))</f>
        <v>0.2016978542288454</v>
      </c>
      <c r="H57" s="112">
        <f>LSUE!H57+SUSLA!H57+LCTCSummary!H57-LCTCBoard!H57-Online!H57</f>
        <v>162725702</v>
      </c>
      <c r="I57" s="35">
        <f t="shared" ref="I57:I75" si="39">IF(ISBLANK(H57),"  ",IF(L57&gt;0,H57/L57,IF(H57&gt;0,1,0)))</f>
        <v>0.98806143377299449</v>
      </c>
      <c r="J57" s="122">
        <f>LSUE!J57+SUSLA!J57+LCTCSummary!J57-LCTCBoard!J57-Online!J57</f>
        <v>1966185</v>
      </c>
      <c r="K57" s="36">
        <f t="shared" ref="K57:K75" si="40">IF(ISBLANK(J57),"  ",IF(L57&gt;0,J57/L57,IF(J57&gt;0,1,0)))</f>
        <v>1.1938566227005462E-2</v>
      </c>
      <c r="L57" s="136">
        <f t="shared" ref="L57:L62" si="41">J57+H57</f>
        <v>164691887</v>
      </c>
      <c r="M57" s="37">
        <f>IF(ISBLANK(L57),"  ",IF(L84&gt;0,L57/L84,IF(L57&gt;0,1,0)))</f>
        <v>0.23989602472185848</v>
      </c>
    </row>
    <row r="58" spans="1:13" ht="15" customHeight="1" x14ac:dyDescent="0.2">
      <c r="A58" s="25" t="s">
        <v>44</v>
      </c>
      <c r="B58" s="112">
        <f>LSUE!B58+SUSLA!B58+LCTCSummary!B58-LCTCBoard!B58-Online!B58</f>
        <v>661205.5</v>
      </c>
      <c r="C58" s="39">
        <f t="shared" si="0"/>
        <v>1</v>
      </c>
      <c r="D58" s="122">
        <f>LSUE!D58+SUSLA!D58+LCTCSummary!D58-LCTCBoard!D58-Online!D58</f>
        <v>0</v>
      </c>
      <c r="E58" s="40">
        <f t="shared" si="37"/>
        <v>0</v>
      </c>
      <c r="F58" s="137">
        <f t="shared" si="38"/>
        <v>661205.5</v>
      </c>
      <c r="G58" s="41">
        <f>IF(ISBLANK(F58),"  ",IF(F84&gt;0,F58/F84,IF(F58&gt;0,1,0)))</f>
        <v>9.0490631583271732E-4</v>
      </c>
      <c r="H58" s="112">
        <f>LSUE!H58+SUSLA!H58+LCTCSummary!H58-LCTCBoard!H58-Online!H58</f>
        <v>785375</v>
      </c>
      <c r="I58" s="39">
        <f t="shared" si="39"/>
        <v>1</v>
      </c>
      <c r="J58" s="122">
        <f>LSUE!J58+SUSLA!J58+LCTCSummary!J58-LCTCBoard!J58-Online!J58</f>
        <v>0</v>
      </c>
      <c r="K58" s="40">
        <f t="shared" si="40"/>
        <v>0</v>
      </c>
      <c r="L58" s="137">
        <f t="shared" si="41"/>
        <v>785375</v>
      </c>
      <c r="M58" s="41">
        <f>IF(ISBLANK(L58),"  ",IF(L84&gt;0,L58/L84,IF(L58&gt;0,1,0)))</f>
        <v>1.1440049892435175E-3</v>
      </c>
    </row>
    <row r="59" spans="1:13" ht="15" customHeight="1" x14ac:dyDescent="0.2">
      <c r="A59" s="64" t="s">
        <v>45</v>
      </c>
      <c r="B59" s="112">
        <f>LSUE!B59+SUSLA!B59+LCTCSummary!B59-LCTCBoard!B59-Online!B59</f>
        <v>859835.3</v>
      </c>
      <c r="C59" s="39">
        <f t="shared" si="0"/>
        <v>0.10566132359568339</v>
      </c>
      <c r="D59" s="122">
        <f>LSUE!D59+SUSLA!D59+LCTCSummary!D59-LCTCBoard!D59-Online!D59</f>
        <v>7277818.7700000005</v>
      </c>
      <c r="E59" s="40">
        <f t="shared" si="37"/>
        <v>0.89433867640431663</v>
      </c>
      <c r="F59" s="138">
        <f t="shared" si="38"/>
        <v>8137654.0700000003</v>
      </c>
      <c r="G59" s="41">
        <f>IF(ISBLANK(F59),"  ",IF(F84&gt;0,F59/F84,IF(F59&gt;0,1,0)))</f>
        <v>1.1136952980585943E-2</v>
      </c>
      <c r="H59" s="112">
        <f>LSUE!H59+SUSLA!H59+LCTCSummary!H59-LCTCBoard!H59-Online!H59</f>
        <v>1013210</v>
      </c>
      <c r="I59" s="39">
        <f t="shared" si="39"/>
        <v>0.11870942477333687</v>
      </c>
      <c r="J59" s="122">
        <f>LSUE!J59+SUSLA!J59+LCTCSummary!J59-LCTCBoard!J59-Online!J59</f>
        <v>7522001.1000000006</v>
      </c>
      <c r="K59" s="40">
        <f t="shared" si="40"/>
        <v>0.88129057522666299</v>
      </c>
      <c r="L59" s="138">
        <f t="shared" si="41"/>
        <v>8535211.1000000015</v>
      </c>
      <c r="M59" s="41">
        <f>IF(ISBLANK(L59),"  ",IF(L84&gt;0,L59/L84,IF(L59&gt;0,1,0)))</f>
        <v>1.2432690221418626E-2</v>
      </c>
    </row>
    <row r="60" spans="1:13" ht="15" customHeight="1" x14ac:dyDescent="0.2">
      <c r="A60" s="64" t="s">
        <v>46</v>
      </c>
      <c r="B60" s="112">
        <f>LSUE!B60+SUSLA!B60+LCTCSummary!B60-LCTCBoard!B60-Online!B60</f>
        <v>2372838.46</v>
      </c>
      <c r="C60" s="39">
        <f t="shared" si="0"/>
        <v>0.72664008948895586</v>
      </c>
      <c r="D60" s="122">
        <f>LSUE!D60+SUSLA!D60+LCTCSummary!D60-LCTCBoard!D60-Online!D60</f>
        <v>892655</v>
      </c>
      <c r="E60" s="40">
        <f t="shared" si="37"/>
        <v>0.27335991051104419</v>
      </c>
      <c r="F60" s="138">
        <f t="shared" si="38"/>
        <v>3265493.46</v>
      </c>
      <c r="G60" s="41">
        <f>IF(ISBLANK(F60),"  ",IF(F84&gt;0,F60/F84,IF(F60&gt;0,1,0)))</f>
        <v>4.4690578893618292E-3</v>
      </c>
      <c r="H60" s="112">
        <f>LSUE!H60+SUSLA!H60+LCTCSummary!H60-LCTCBoard!H60-Online!H60</f>
        <v>2608323</v>
      </c>
      <c r="I60" s="39">
        <f t="shared" si="39"/>
        <v>0.74820981129261044</v>
      </c>
      <c r="J60" s="122">
        <f>LSUE!J60+SUSLA!J60+LCTCSummary!J60-LCTCBoard!J60-Online!J60</f>
        <v>877762</v>
      </c>
      <c r="K60" s="40">
        <f t="shared" si="40"/>
        <v>0.25179018870738951</v>
      </c>
      <c r="L60" s="138">
        <f t="shared" si="41"/>
        <v>3486085</v>
      </c>
      <c r="M60" s="41">
        <f>IF(ISBLANK(L60),"  ",IF(L84&gt;0,L60/L84,IF(L60&gt;0,1,0)))</f>
        <v>5.0779546495966742E-3</v>
      </c>
    </row>
    <row r="61" spans="1:13" ht="15" customHeight="1" x14ac:dyDescent="0.2">
      <c r="A61" s="64" t="s">
        <v>47</v>
      </c>
      <c r="B61" s="112">
        <f>LSUE!B61+SUSLA!B61+LCTCSummary!B61-LCTCBoard!B61-Online!B61</f>
        <v>0</v>
      </c>
      <c r="C61" s="39">
        <f>IF(ISBLANK(B61),"  ",IF(F61&gt;0,B61/F61,IF(B61&gt;0,1,0)))</f>
        <v>0</v>
      </c>
      <c r="D61" s="122">
        <f>LSUE!D61+SUSLA!D61+LCTCSummary!D61-LCTCBoard!D61-Online!D61</f>
        <v>2892293.98</v>
      </c>
      <c r="E61" s="40">
        <f>IF(ISBLANK(D61),"  ",IF(F61&gt;0,D61/F61,IF(D61&gt;0,1,0)))</f>
        <v>1</v>
      </c>
      <c r="F61" s="138">
        <f t="shared" si="38"/>
        <v>2892293.98</v>
      </c>
      <c r="G61" s="41">
        <f>IF(ISBLANK(F61),"  ",IF(F84&gt;0,F61/F84,IF(F61&gt;0,1,0)))</f>
        <v>3.9583081050398811E-3</v>
      </c>
      <c r="H61" s="112">
        <f>LSUE!H61+SUSLA!H61+LCTCSummary!H61-LCTCBoard!H61-Online!H61</f>
        <v>0</v>
      </c>
      <c r="I61" s="39">
        <f>IF(ISBLANK(H61),"  ",IF(L61&gt;0,H61/L61,IF(H61&gt;0,1,0)))</f>
        <v>0</v>
      </c>
      <c r="J61" s="122">
        <f>LSUE!J61+SUSLA!J61+LCTCSummary!J61-LCTCBoard!J61-Online!J61</f>
        <v>2397314</v>
      </c>
      <c r="K61" s="40">
        <f>IF(ISBLANK(J61),"  ",IF(L61&gt;0,J61/L61,IF(J61&gt;0,1,0)))</f>
        <v>1</v>
      </c>
      <c r="L61" s="138">
        <f t="shared" si="41"/>
        <v>2397314</v>
      </c>
      <c r="M61" s="41">
        <f>IF(ISBLANK(L61),"  ",IF(L84&gt;0,L61/L84,IF(L61&gt;0,1,0)))</f>
        <v>3.492012321226591E-3</v>
      </c>
    </row>
    <row r="62" spans="1:13" ht="15" customHeight="1" x14ac:dyDescent="0.2">
      <c r="A62" s="25" t="s">
        <v>48</v>
      </c>
      <c r="B62" s="112">
        <f>LSUE!B62+SUSLA!B62+LCTCSummary!B62-LCTCBoard!B62-Online!B62</f>
        <v>17087742.129999999</v>
      </c>
      <c r="C62" s="39">
        <f t="shared" si="0"/>
        <v>0.35359950422846592</v>
      </c>
      <c r="D62" s="122">
        <f>LSUE!D62+SUSLA!D62+LCTCSummary!D62-LCTCBoard!D62-Online!D62</f>
        <v>31237388.210000001</v>
      </c>
      <c r="E62" s="40">
        <f t="shared" si="37"/>
        <v>0.64640049577153402</v>
      </c>
      <c r="F62" s="137">
        <f t="shared" si="38"/>
        <v>48325130.340000004</v>
      </c>
      <c r="G62" s="41">
        <f>IF(ISBLANK(F62),"  ",IF(F84&gt;0,F62/F84,IF(F62&gt;0,1,0)))</f>
        <v>6.6136345898673371E-2</v>
      </c>
      <c r="H62" s="112">
        <f>LSUE!H62+SUSLA!H62+LCTCSummary!H62-LCTCBoard!H62-Online!H62</f>
        <v>17867965</v>
      </c>
      <c r="I62" s="39">
        <f t="shared" si="39"/>
        <v>0.36707122683820931</v>
      </c>
      <c r="J62" s="122">
        <f>LSUE!J62+SUSLA!J62+LCTCSummary!J62-LCTCBoard!J62-Online!J62</f>
        <v>30809140.949999999</v>
      </c>
      <c r="K62" s="40">
        <f t="shared" si="40"/>
        <v>0.63292877316179064</v>
      </c>
      <c r="L62" s="137">
        <f t="shared" si="41"/>
        <v>48677105.950000003</v>
      </c>
      <c r="M62" s="41">
        <f>IF(ISBLANK(L62),"  ",IF(L84&gt;0,L62/L84,IF(L62&gt;0,1,0)))</f>
        <v>7.0904793339150493E-2</v>
      </c>
    </row>
    <row r="63" spans="1:13" s="55" customFormat="1" ht="15" customHeight="1" x14ac:dyDescent="0.25">
      <c r="A63" s="60" t="s">
        <v>49</v>
      </c>
      <c r="B63" s="117">
        <f>B62+B60+B59+B58+B57</f>
        <v>171686211.31999999</v>
      </c>
      <c r="C63" s="59">
        <f t="shared" si="0"/>
        <v>0.81499093186967531</v>
      </c>
      <c r="D63" s="125">
        <f>D62+D60+D59+D58+D57+D61</f>
        <v>38974060.600000001</v>
      </c>
      <c r="E63" s="54">
        <f t="shared" si="37"/>
        <v>0.18500906813032469</v>
      </c>
      <c r="F63" s="139">
        <f>F62+F60+F59+F58+F57+F61</f>
        <v>210660271.91999999</v>
      </c>
      <c r="G63" s="53">
        <f>IF(ISBLANK(F63),"  ",IF(F84&gt;0,F63/F84,IF(F63&gt;0,1,0)))</f>
        <v>0.28830342541833914</v>
      </c>
      <c r="H63" s="117">
        <f>H62+H60+H59+H58+H57</f>
        <v>185000575</v>
      </c>
      <c r="I63" s="59">
        <f t="shared" si="39"/>
        <v>0.80937202891730875</v>
      </c>
      <c r="J63" s="125">
        <f>J62+J60+J59+J58+J57+J61</f>
        <v>43572403.049999997</v>
      </c>
      <c r="K63" s="54">
        <f t="shared" si="40"/>
        <v>0.19062797108269114</v>
      </c>
      <c r="L63" s="139">
        <f>L62+L60+L59+L58+L57+L61</f>
        <v>228572978.05000001</v>
      </c>
      <c r="M63" s="53">
        <f>IF(ISBLANK(L63),"  ",IF(L84&gt;0,L63/L84,IF(L63&gt;0,1,0)))</f>
        <v>0.33294748024249438</v>
      </c>
    </row>
    <row r="64" spans="1:13" ht="15" customHeight="1" x14ac:dyDescent="0.2">
      <c r="A64" s="34" t="s">
        <v>50</v>
      </c>
      <c r="B64" s="112">
        <f>LSUE!B64+SUSLA!B64+LCTCSummary!B64-LCTCBoard!B64-Online!B64</f>
        <v>0</v>
      </c>
      <c r="C64" s="39">
        <f t="shared" si="0"/>
        <v>0</v>
      </c>
      <c r="D64" s="122">
        <f>LSUE!D64+SUSLA!D64+LCTCSummary!D64-LCTCBoard!D64-Online!D64</f>
        <v>0</v>
      </c>
      <c r="E64" s="40">
        <f t="shared" si="37"/>
        <v>0</v>
      </c>
      <c r="F64" s="140">
        <f t="shared" ref="F64:F74" si="42">D64+B64</f>
        <v>0</v>
      </c>
      <c r="G64" s="41">
        <f>IF(ISBLANK(F64),"  ",IF(F84&gt;0,F64/F84,IF(F64&gt;0,1,0)))</f>
        <v>0</v>
      </c>
      <c r="H64" s="112">
        <f>LSUE!H64+SUSLA!H64+LCTCSummary!H64-LCTCBoard!H64-Online!H64</f>
        <v>0</v>
      </c>
      <c r="I64" s="39">
        <f t="shared" si="39"/>
        <v>0</v>
      </c>
      <c r="J64" s="122">
        <f>LSUE!J64+SUSLA!J64+LCTCSummary!J64-LCTCBoard!J64-Online!J64</f>
        <v>0</v>
      </c>
      <c r="K64" s="40">
        <f t="shared" si="40"/>
        <v>0</v>
      </c>
      <c r="L64" s="140">
        <f t="shared" ref="L64:L74" si="43">J64+H64</f>
        <v>0</v>
      </c>
      <c r="M64" s="41">
        <f>IF(ISBLANK(L64),"  ",IF(L84&gt;0,L64/L84,IF(L64&gt;0,1,0)))</f>
        <v>0</v>
      </c>
    </row>
    <row r="65" spans="1:13" ht="15" customHeight="1" x14ac:dyDescent="0.2">
      <c r="A65" s="65" t="s">
        <v>51</v>
      </c>
      <c r="B65" s="112">
        <f>LSUE!B65+SUSLA!B65+LCTCSummary!B65-LCTCBoard!B65-Online!B65</f>
        <v>0</v>
      </c>
      <c r="C65" s="39">
        <f t="shared" si="0"/>
        <v>0</v>
      </c>
      <c r="D65" s="122">
        <f>LSUE!D65+SUSLA!D65+LCTCSummary!D65-LCTCBoard!D65-Online!D65</f>
        <v>0</v>
      </c>
      <c r="E65" s="40">
        <f t="shared" si="37"/>
        <v>0</v>
      </c>
      <c r="F65" s="133">
        <f t="shared" si="42"/>
        <v>0</v>
      </c>
      <c r="G65" s="41">
        <f>IF(ISBLANK(F65),"  ",IF(F84&gt;0,F65/F84,IF(F65&gt;0,1,0)))</f>
        <v>0</v>
      </c>
      <c r="H65" s="112">
        <f>LSUE!H65+SUSLA!H65+LCTCSummary!H65-LCTCBoard!H65-Online!H65</f>
        <v>0</v>
      </c>
      <c r="I65" s="39">
        <f t="shared" si="39"/>
        <v>0</v>
      </c>
      <c r="J65" s="122">
        <f>LSUE!J65+SUSLA!J65+LCTCSummary!J65-LCTCBoard!J65-Online!J65</f>
        <v>0</v>
      </c>
      <c r="K65" s="40">
        <f t="shared" si="40"/>
        <v>0</v>
      </c>
      <c r="L65" s="133">
        <f t="shared" si="43"/>
        <v>0</v>
      </c>
      <c r="M65" s="41">
        <f>IF(ISBLANK(L65),"  ",IF(L84&gt;0,L65/L84,IF(L65&gt;0,1,0)))</f>
        <v>0</v>
      </c>
    </row>
    <row r="66" spans="1:13" ht="15" customHeight="1" x14ac:dyDescent="0.2">
      <c r="A66" s="7" t="s">
        <v>52</v>
      </c>
      <c r="B66" s="112">
        <f>LSUE!B66+SUSLA!B66+LCTCSummary!B66-LCTCBoard!B66-Online!B66</f>
        <v>4046.26</v>
      </c>
      <c r="C66" s="39">
        <f t="shared" si="0"/>
        <v>0.13249588391932088</v>
      </c>
      <c r="D66" s="122">
        <f>LSUE!D66+SUSLA!D66+LCTCSummary!D66-LCTCBoard!D66-Online!D66</f>
        <v>26492.5</v>
      </c>
      <c r="E66" s="40">
        <f t="shared" si="37"/>
        <v>0.86750411608067901</v>
      </c>
      <c r="F66" s="133">
        <f t="shared" si="42"/>
        <v>30538.760000000002</v>
      </c>
      <c r="G66" s="41">
        <f>IF(ISBLANK(F66),"  ",IF(F84&gt;0,F66/F84,IF(F66&gt;0,1,0)))</f>
        <v>4.1794444846117516E-5</v>
      </c>
      <c r="H66" s="112">
        <f>LSUE!H66+SUSLA!H66+LCTCSummary!H66-LCTCBoard!H66-Online!H66</f>
        <v>6000</v>
      </c>
      <c r="I66" s="39">
        <f t="shared" si="39"/>
        <v>0.12563603241409635</v>
      </c>
      <c r="J66" s="122">
        <f>LSUE!J66+SUSLA!J66+LCTCSummary!J66-LCTCBoard!J66-Online!J66</f>
        <v>41757</v>
      </c>
      <c r="K66" s="40">
        <f t="shared" si="40"/>
        <v>0.87436396758590362</v>
      </c>
      <c r="L66" s="133">
        <f t="shared" si="43"/>
        <v>47757</v>
      </c>
      <c r="M66" s="41">
        <f>IF(ISBLANK(L66),"  ",IF(L84&gt;0,L66/L84,IF(L66&gt;0,1,0)))</f>
        <v>6.956453448518563E-5</v>
      </c>
    </row>
    <row r="67" spans="1:13" ht="15" customHeight="1" x14ac:dyDescent="0.2">
      <c r="A67" s="58" t="s">
        <v>53</v>
      </c>
      <c r="B67" s="112">
        <f>LSUE!B67+SUSLA!B67+LCTCSummary!B67-LCTCBoard!B67-Online!B67</f>
        <v>0</v>
      </c>
      <c r="C67" s="39">
        <f t="shared" si="0"/>
        <v>0</v>
      </c>
      <c r="D67" s="122">
        <f>LSUE!D67+SUSLA!D67+LCTCSummary!D67-LCTCBoard!D67-Online!D67</f>
        <v>41777720.209999993</v>
      </c>
      <c r="E67" s="40">
        <f t="shared" si="37"/>
        <v>1</v>
      </c>
      <c r="F67" s="133">
        <f t="shared" si="42"/>
        <v>41777720.209999993</v>
      </c>
      <c r="G67" s="41">
        <f>IF(ISBLANK(F67),"  ",IF(F84&gt;0,F67/F84,IF(F67&gt;0,1,0)))</f>
        <v>5.7175753799871831E-2</v>
      </c>
      <c r="H67" s="112">
        <f>LSUE!H67+SUSLA!H67+LCTCSummary!H67-LCTCBoard!H67-Online!H67</f>
        <v>0</v>
      </c>
      <c r="I67" s="39">
        <f t="shared" si="39"/>
        <v>0</v>
      </c>
      <c r="J67" s="122">
        <f>LSUE!J67+SUSLA!J67+LCTCSummary!J67-LCTCBoard!J67-Online!J67</f>
        <v>36607321.420000002</v>
      </c>
      <c r="K67" s="40">
        <f t="shared" si="40"/>
        <v>1</v>
      </c>
      <c r="L67" s="133">
        <f t="shared" si="43"/>
        <v>36607321.420000002</v>
      </c>
      <c r="M67" s="41">
        <f>IF(ISBLANK(L67),"  ",IF(L84&gt;0,L67/L84,IF(L67&gt;0,1,0)))</f>
        <v>5.3323518506854801E-2</v>
      </c>
    </row>
    <row r="68" spans="1:13" ht="15" customHeight="1" x14ac:dyDescent="0.2">
      <c r="A68" s="65" t="s">
        <v>54</v>
      </c>
      <c r="B68" s="112">
        <f>LSUE!B68+SUSLA!B68+LCTCSummary!B68-LCTCBoard!B68-Online!B68</f>
        <v>0</v>
      </c>
      <c r="C68" s="39">
        <f t="shared" si="0"/>
        <v>0</v>
      </c>
      <c r="D68" s="122">
        <f>LSUE!D68+SUSLA!D68+LCTCSummary!D68-LCTCBoard!D68-Online!D68</f>
        <v>6558</v>
      </c>
      <c r="E68" s="40">
        <f t="shared" si="37"/>
        <v>1</v>
      </c>
      <c r="F68" s="133">
        <f t="shared" si="42"/>
        <v>6558</v>
      </c>
      <c r="G68" s="41">
        <f>IF(ISBLANK(F68),"  ",IF(F84&gt;0,F68/F84,IF(F68&gt;0,1,0)))</f>
        <v>8.9750850820674659E-6</v>
      </c>
      <c r="H68" s="112">
        <f>LSUE!H68+SUSLA!H68+LCTCSummary!H68-LCTCBoard!H68-Online!H68</f>
        <v>0</v>
      </c>
      <c r="I68" s="39">
        <f t="shared" si="39"/>
        <v>0</v>
      </c>
      <c r="J68" s="122">
        <f>LSUE!J68+SUSLA!J68+LCTCSummary!J68-LCTCBoard!J68-Online!J68</f>
        <v>6558</v>
      </c>
      <c r="K68" s="40">
        <f t="shared" si="40"/>
        <v>1</v>
      </c>
      <c r="L68" s="133">
        <f t="shared" si="43"/>
        <v>6558</v>
      </c>
      <c r="M68" s="41">
        <f>IF(ISBLANK(L68),"  ",IF(L84&gt;0,L68/L84,IF(L68&gt;0,1,0)))</f>
        <v>9.5526146356313712E-6</v>
      </c>
    </row>
    <row r="69" spans="1:13" ht="15" customHeight="1" x14ac:dyDescent="0.2">
      <c r="A69" s="65" t="s">
        <v>55</v>
      </c>
      <c r="B69" s="112">
        <f>LSUE!B69+SUSLA!B69+LCTCSummary!B69-LCTCBoard!B69-Online!B69</f>
        <v>0</v>
      </c>
      <c r="C69" s="39">
        <f t="shared" si="0"/>
        <v>0</v>
      </c>
      <c r="D69" s="122">
        <f>LSUE!D69+SUSLA!D69+LCTCSummary!D69-LCTCBoard!D69-Online!D69</f>
        <v>48421.139999999898</v>
      </c>
      <c r="E69" s="40">
        <f t="shared" si="37"/>
        <v>1</v>
      </c>
      <c r="F69" s="133">
        <f t="shared" si="42"/>
        <v>48421.139999999898</v>
      </c>
      <c r="G69" s="41">
        <f>IF(ISBLANK(F69),"  ",IF(F84&gt;0,F69/F84,IF(F69&gt;0,1,0)))</f>
        <v>6.6267741883302737E-5</v>
      </c>
      <c r="H69" s="112">
        <f>LSUE!H69+SUSLA!H69+LCTCSummary!H69-LCTCBoard!H69-Online!H69</f>
        <v>0</v>
      </c>
      <c r="I69" s="39">
        <f t="shared" si="39"/>
        <v>0</v>
      </c>
      <c r="J69" s="122">
        <f>LSUE!J69+SUSLA!J69+LCTCSummary!J69-LCTCBoard!J69-Online!J69</f>
        <v>51140.139999999898</v>
      </c>
      <c r="K69" s="40">
        <f t="shared" si="40"/>
        <v>1</v>
      </c>
      <c r="L69" s="133">
        <f t="shared" si="43"/>
        <v>51140.139999999898</v>
      </c>
      <c r="M69" s="41">
        <f>IF(ISBLANK(L69),"  ",IF(L84&gt;0,L69/L84,IF(L69&gt;0,1,0)))</f>
        <v>7.4492535808514234E-5</v>
      </c>
    </row>
    <row r="70" spans="1:13" ht="15" customHeight="1" x14ac:dyDescent="0.2">
      <c r="A70" s="34" t="s">
        <v>56</v>
      </c>
      <c r="B70" s="112">
        <f>LSUE!B70+SUSLA!B70+LCTCSummary!B70-LCTCBoard!B70-Online!B70</f>
        <v>0</v>
      </c>
      <c r="C70" s="39">
        <f t="shared" si="0"/>
        <v>0</v>
      </c>
      <c r="D70" s="122">
        <f>LSUE!D70+SUSLA!D70+LCTCSummary!D70-LCTCBoard!D70-Online!D70</f>
        <v>11462111.210000001</v>
      </c>
      <c r="E70" s="40">
        <f t="shared" si="37"/>
        <v>1</v>
      </c>
      <c r="F70" s="133">
        <f t="shared" si="42"/>
        <v>11462111.210000001</v>
      </c>
      <c r="G70" s="41">
        <f>IF(ISBLANK(F70),"  ",IF(F84&gt;0,F70/F84,IF(F70&gt;0,1,0)))</f>
        <v>1.5686706820657103E-2</v>
      </c>
      <c r="H70" s="112">
        <f>LSUE!H70+SUSLA!H70+LCTCSummary!H70-LCTCBoard!H70-Online!H70</f>
        <v>0</v>
      </c>
      <c r="I70" s="39">
        <f t="shared" si="39"/>
        <v>0</v>
      </c>
      <c r="J70" s="122">
        <f>LSUE!J70+SUSLA!J70+LCTCSummary!J70-LCTCBoard!J70-Online!J70</f>
        <v>10944016</v>
      </c>
      <c r="K70" s="40">
        <f t="shared" si="40"/>
        <v>1</v>
      </c>
      <c r="L70" s="133">
        <f t="shared" si="43"/>
        <v>10944016</v>
      </c>
      <c r="M70" s="41">
        <f>IF(ISBLANK(L70),"  ",IF(L84&gt;0,L70/L84,IF(L70&gt;0,1,0)))</f>
        <v>1.5941440593806634E-2</v>
      </c>
    </row>
    <row r="71" spans="1:13" ht="15" customHeight="1" x14ac:dyDescent="0.2">
      <c r="A71" s="34" t="s">
        <v>57</v>
      </c>
      <c r="B71" s="112">
        <f>LSUE!B71+SUSLA!B71+LCTCSummary!B71-LCTCBoard!B71-Online!B71</f>
        <v>0</v>
      </c>
      <c r="C71" s="39">
        <f t="shared" si="0"/>
        <v>0</v>
      </c>
      <c r="D71" s="122">
        <f>LSUE!D71+SUSLA!D71+LCTCSummary!D71-LCTCBoard!D71-Online!D71</f>
        <v>1792868.22</v>
      </c>
      <c r="E71" s="40">
        <f t="shared" si="37"/>
        <v>1</v>
      </c>
      <c r="F71" s="133">
        <f t="shared" si="42"/>
        <v>1792868.22</v>
      </c>
      <c r="G71" s="41">
        <f>IF(ISBLANK(F71),"  ",IF(F84&gt;0,F71/F84,IF(F71&gt;0,1,0)))</f>
        <v>2.4536664860376413E-3</v>
      </c>
      <c r="H71" s="112">
        <f>LSUE!H71+SUSLA!H71+LCTCSummary!H71-LCTCBoard!H71-Online!H71</f>
        <v>0</v>
      </c>
      <c r="I71" s="39">
        <f t="shared" si="39"/>
        <v>0</v>
      </c>
      <c r="J71" s="122">
        <f>LSUE!J71+SUSLA!J71+LCTCSummary!J71-LCTCBoard!J71-Online!J71</f>
        <v>1463949.8</v>
      </c>
      <c r="K71" s="40">
        <f t="shared" si="40"/>
        <v>1</v>
      </c>
      <c r="L71" s="133">
        <f t="shared" si="43"/>
        <v>1463949.8</v>
      </c>
      <c r="M71" s="41">
        <f>IF(ISBLANK(L71),"  ",IF(L84&gt;0,L71/L84,IF(L71&gt;0,1,0)))</f>
        <v>2.1324410316117138E-3</v>
      </c>
    </row>
    <row r="72" spans="1:13" ht="15" customHeight="1" x14ac:dyDescent="0.2">
      <c r="A72" s="7" t="s">
        <v>58</v>
      </c>
      <c r="B72" s="112">
        <f>LSUE!B72+SUSLA!B72+LCTCSummary!B72-LCTCBoard!B72-Online!B72</f>
        <v>80509</v>
      </c>
      <c r="C72" s="39">
        <f t="shared" si="0"/>
        <v>1.1820791457055033E-2</v>
      </c>
      <c r="D72" s="122">
        <f>LSUE!D72+SUSLA!D72+LCTCSummary!D72-LCTCBoard!D72-Online!D72</f>
        <v>6730287.0700000003</v>
      </c>
      <c r="E72" s="40">
        <f t="shared" si="37"/>
        <v>0.98817920854294494</v>
      </c>
      <c r="F72" s="133">
        <f t="shared" si="42"/>
        <v>6810796.0700000003</v>
      </c>
      <c r="G72" s="41">
        <f>IF(ISBLANK(F72),"  ",IF(F84&gt;0,F72/F84,IF(F72&gt;0,1,0)))</f>
        <v>9.3210543160812346E-3</v>
      </c>
      <c r="H72" s="112">
        <f>LSUE!H72+SUSLA!H72+LCTCSummary!H72-LCTCBoard!H72-Online!H72</f>
        <v>0</v>
      </c>
      <c r="I72" s="39">
        <f t="shared" si="39"/>
        <v>0</v>
      </c>
      <c r="J72" s="122">
        <f>LSUE!J72+SUSLA!J72+LCTCSummary!J72-LCTCBoard!J72-Online!J72</f>
        <v>6938787.9700000007</v>
      </c>
      <c r="K72" s="40">
        <f t="shared" si="40"/>
        <v>1</v>
      </c>
      <c r="L72" s="133">
        <f t="shared" si="43"/>
        <v>6938787.9700000007</v>
      </c>
      <c r="M72" s="41">
        <f>IF(ISBLANK(L72),"  ",IF(L84&gt;0,L72/L84,IF(L72&gt;0,1,0)))</f>
        <v>1.0107283854188E-2</v>
      </c>
    </row>
    <row r="73" spans="1:13" ht="15" customHeight="1" x14ac:dyDescent="0.2">
      <c r="A73" s="58" t="s">
        <v>59</v>
      </c>
      <c r="B73" s="112">
        <f>LSUE!B73+SUSLA!B73+LCTCSummary!B73-LCTCBoard!B73-Online!B73</f>
        <v>3437226.6</v>
      </c>
      <c r="C73" s="39">
        <f t="shared" si="0"/>
        <v>0.46847432799290412</v>
      </c>
      <c r="D73" s="122">
        <f>LSUE!D73+SUSLA!D73+LCTCSummary!D73-LCTCBoard!D73-Online!D73</f>
        <v>3899838.4099999997</v>
      </c>
      <c r="E73" s="40">
        <f t="shared" si="37"/>
        <v>0.53152567200709588</v>
      </c>
      <c r="F73" s="133">
        <f t="shared" si="42"/>
        <v>7337065.0099999998</v>
      </c>
      <c r="G73" s="41">
        <f>IF(ISBLANK(F73),"  ",IF(F84&gt;0,F73/F84,IF(F73&gt;0,1,0)))</f>
        <v>1.0041290441813081E-2</v>
      </c>
      <c r="H73" s="112">
        <f>LSUE!H73+SUSLA!H73+LCTCSummary!H73-LCTCBoard!H73-Online!H73</f>
        <v>4720841</v>
      </c>
      <c r="I73" s="39">
        <f t="shared" si="39"/>
        <v>0.59174314399045858</v>
      </c>
      <c r="J73" s="122">
        <f>LSUE!J73+SUSLA!J73+LCTCSummary!J73-LCTCBoard!J73-Online!J73</f>
        <v>3257014</v>
      </c>
      <c r="K73" s="40">
        <f t="shared" si="40"/>
        <v>0.40825685600954142</v>
      </c>
      <c r="L73" s="133">
        <f t="shared" si="43"/>
        <v>7977855</v>
      </c>
      <c r="M73" s="41">
        <f>IF(ISBLANK(L73),"  ",IF(L84&gt;0,L73/L84,IF(L73&gt;0,1,0)))</f>
        <v>1.1620825622742439E-2</v>
      </c>
    </row>
    <row r="74" spans="1:13" ht="15" customHeight="1" x14ac:dyDescent="0.2">
      <c r="A74" s="34" t="s">
        <v>186</v>
      </c>
      <c r="B74" s="112">
        <f>LSUE!B74+SUSLA!B74+LCTCSummary!B74-LCTCBoard!B74-Online!B74</f>
        <v>0</v>
      </c>
      <c r="C74" s="39">
        <f t="shared" si="0"/>
        <v>0</v>
      </c>
      <c r="D74" s="122">
        <f>LSUE!D74+SUSLA!D74+LCTCSummary!D74-LCTCBoard!D74-Online!D74</f>
        <v>0</v>
      </c>
      <c r="E74" s="40">
        <f t="shared" si="37"/>
        <v>0</v>
      </c>
      <c r="F74" s="133">
        <f t="shared" si="42"/>
        <v>0</v>
      </c>
      <c r="G74" s="41">
        <f>IF(ISBLANK(F74),"  ",IF(F85&gt;0,F74/F85,IF(F74&gt;0,1,0)))</f>
        <v>0</v>
      </c>
      <c r="H74" s="112">
        <f>LSUE!H74+SUSLA!H74+LCTCSummary!H74-LCTCBoard!H74-Online!H74</f>
        <v>0</v>
      </c>
      <c r="I74" s="39">
        <f t="shared" si="39"/>
        <v>0</v>
      </c>
      <c r="J74" s="122">
        <f>LSUE!J74+SUSLA!J74+LCTCSummary!J74-LCTCBoard!J74-Online!J74</f>
        <v>0</v>
      </c>
      <c r="K74" s="40">
        <f t="shared" si="40"/>
        <v>0</v>
      </c>
      <c r="L74" s="133">
        <f t="shared" si="43"/>
        <v>0</v>
      </c>
      <c r="M74" s="41">
        <f>IF(ISBLANK(L74),"  ",IF(L85&gt;0,L74/L85,IF(L74&gt;0,1,0)))</f>
        <v>0</v>
      </c>
    </row>
    <row r="75" spans="1:13" s="55" customFormat="1" ht="15" customHeight="1" x14ac:dyDescent="0.25">
      <c r="A75" s="66" t="s">
        <v>60</v>
      </c>
      <c r="B75" s="115">
        <f>B74+B73+B72+B71+B70+B69+B68+B67+B66+B65+B64+B63-1</f>
        <v>175207992.18000001</v>
      </c>
      <c r="C75" s="59">
        <f>IF(ISBLANK(B75),"  ",IF(F75&gt;0,B75/F75,IF(B75&gt;0,1,0)))</f>
        <v>0.62590746402405495</v>
      </c>
      <c r="D75" s="128">
        <f>D74+D73+D72+D71+D70+D69+D68+D67+D66+D65+D64+D63</f>
        <v>104718357.36</v>
      </c>
      <c r="E75" s="54">
        <f t="shared" si="37"/>
        <v>0.37409253240357704</v>
      </c>
      <c r="F75" s="115">
        <f>F74+F73+F72+F71+F70+F69+F68+F67+F66+F65+F64+F63</f>
        <v>279926350.53999996</v>
      </c>
      <c r="G75" s="53">
        <f>IF(ISBLANK(F75),"  ",IF(F84&gt;0,F75/F84,IF(F75&gt;0,1,0)))</f>
        <v>0.38309893455461147</v>
      </c>
      <c r="H75" s="115">
        <f>H74+H73+H72+H71+H70+H69+H68+H67+H66+H65+H64+H63</f>
        <v>189727416</v>
      </c>
      <c r="I75" s="59">
        <f t="shared" si="39"/>
        <v>0.64839609167775614</v>
      </c>
      <c r="J75" s="128">
        <f>J74+J73+J72+J71+J70+J69+J68+J67+J66+J65+J64+J63</f>
        <v>102882947.38</v>
      </c>
      <c r="K75" s="54">
        <f t="shared" si="40"/>
        <v>0.35160390832224392</v>
      </c>
      <c r="L75" s="115">
        <f>L74+L73+L72+L71+L70+L69+L68+L67+L66+L65+L64+L63</f>
        <v>292610363.38</v>
      </c>
      <c r="M75" s="53">
        <f>IF(ISBLANK(L75),"  ",IF(L84&gt;0,L75/L84,IF(L75&gt;0,1,0)))</f>
        <v>0.42622659953662728</v>
      </c>
    </row>
    <row r="76" spans="1:13" ht="15" customHeight="1" x14ac:dyDescent="0.25">
      <c r="A76" s="9" t="s">
        <v>61</v>
      </c>
      <c r="B76" s="116"/>
      <c r="C76" s="48" t="s">
        <v>4</v>
      </c>
      <c r="D76" s="124"/>
      <c r="E76" s="49" t="s">
        <v>4</v>
      </c>
      <c r="F76" s="133"/>
      <c r="G76" s="50" t="s">
        <v>4</v>
      </c>
      <c r="H76" s="116"/>
      <c r="I76" s="48" t="s">
        <v>4</v>
      </c>
      <c r="J76" s="124"/>
      <c r="K76" s="49" t="s">
        <v>4</v>
      </c>
      <c r="L76" s="133"/>
      <c r="M76" s="50" t="s">
        <v>4</v>
      </c>
    </row>
    <row r="77" spans="1:13" ht="15" customHeight="1" x14ac:dyDescent="0.2">
      <c r="A77" s="7" t="s">
        <v>62</v>
      </c>
      <c r="B77" s="112">
        <f>LSUE!B77+SUSLA!B77+LCTCSummary!B77-LCTCBoard!B77-Online!B77</f>
        <v>0</v>
      </c>
      <c r="C77" s="35">
        <f t="shared" si="0"/>
        <v>0</v>
      </c>
      <c r="D77" s="122">
        <f>LSUE!D77+SUSLA!D77+LCTCSummary!D77-LCTCBoard!D77-Online!D77</f>
        <v>12269</v>
      </c>
      <c r="E77" s="36">
        <f>IF(ISBLANK(D77),"  ",IF(F77&gt;0,D77/F77,IF(D77&gt;0,1,0)))</f>
        <v>1</v>
      </c>
      <c r="F77" s="132">
        <f>D77+B77</f>
        <v>12269</v>
      </c>
      <c r="G77" s="37">
        <f>IF(ISBLANK(F77),"  ",IF(F84&gt;0,F77/F84,IF(F77&gt;0,1,0)))</f>
        <v>1.6790990983819114E-5</v>
      </c>
      <c r="H77" s="112">
        <f>LSUE!H77+SUSLA!H77+LCTCSummary!H77-LCTCBoard!H77-Online!H77</f>
        <v>0</v>
      </c>
      <c r="I77" s="35">
        <f>IF(ISBLANK(H77),"  ",IF(L77&gt;0,H77/L77,IF(H77&gt;0,1,0)))</f>
        <v>0</v>
      </c>
      <c r="J77" s="122">
        <f>LSUE!J77+SUSLA!J77+LCTCSummary!J77-LCTCBoard!J77-Online!J77</f>
        <v>19749</v>
      </c>
      <c r="K77" s="36">
        <f>IF(ISBLANK(J77),"  ",IF(L77&gt;0,J77/L77,IF(J77&gt;0,1,0)))</f>
        <v>1</v>
      </c>
      <c r="L77" s="132">
        <f>J77+H77</f>
        <v>19749</v>
      </c>
      <c r="M77" s="37">
        <f>IF(ISBLANK(L77),"  ",IF(L84&gt;0,L77/L84,IF(L77&gt;0,1,0)))</f>
        <v>2.8767091558262268E-5</v>
      </c>
    </row>
    <row r="78" spans="1:13" ht="15" customHeight="1" x14ac:dyDescent="0.2">
      <c r="A78" s="25" t="s">
        <v>63</v>
      </c>
      <c r="B78" s="112">
        <f>LSUE!B78+SUSLA!B78+LCTCSummary!B78-LCTCBoard!B78-Online!B78</f>
        <v>0</v>
      </c>
      <c r="C78" s="39">
        <f t="shared" si="0"/>
        <v>0</v>
      </c>
      <c r="D78" s="122">
        <f>LSUE!D78+SUSLA!D78+LCTCSummary!D78-LCTCBoard!D78-Online!D78</f>
        <v>0</v>
      </c>
      <c r="E78" s="40">
        <f>IF(ISBLANK(D78),"  ",IF(F78&gt;0,D78/F78,IF(D78&gt;0,1,0)))</f>
        <v>0</v>
      </c>
      <c r="F78" s="133">
        <f>D78+B78</f>
        <v>0</v>
      </c>
      <c r="G78" s="41">
        <f>IF(ISBLANK(F78),"  ",IF(F84&gt;0,F78/F84,IF(F78&gt;0,1,0)))</f>
        <v>0</v>
      </c>
      <c r="H78" s="112">
        <f>LSUE!H78+SUSLA!H78+LCTCSummary!H78-LCTCBoard!H78-Online!H78</f>
        <v>0</v>
      </c>
      <c r="I78" s="39">
        <f>IF(ISBLANK(H78),"  ",IF(L78&gt;0,H78/L78,IF(H78&gt;0,1,0)))</f>
        <v>0</v>
      </c>
      <c r="J78" s="122">
        <f>LSUE!J78+SUSLA!J78+LCTCSummary!J78-LCTCBoard!J78-Online!J78</f>
        <v>0</v>
      </c>
      <c r="K78" s="40">
        <f>IF(ISBLANK(J78),"  ",IF(L78&gt;0,J78/L78,IF(J78&gt;0,1,0)))</f>
        <v>0</v>
      </c>
      <c r="L78" s="133">
        <f>J78+H78</f>
        <v>0</v>
      </c>
      <c r="M78" s="41">
        <f>IF(ISBLANK(L78),"  ",IF(L84&gt;0,L78/L84,IF(L78&gt;0,1,0)))</f>
        <v>0</v>
      </c>
    </row>
    <row r="79" spans="1:13" ht="15" customHeight="1" x14ac:dyDescent="0.25">
      <c r="A79" s="56" t="s">
        <v>64</v>
      </c>
      <c r="B79" s="116"/>
      <c r="C79" s="48" t="s">
        <v>4</v>
      </c>
      <c r="D79" s="124"/>
      <c r="E79" s="49" t="s">
        <v>4</v>
      </c>
      <c r="F79" s="133"/>
      <c r="G79" s="50" t="s">
        <v>4</v>
      </c>
      <c r="H79" s="116"/>
      <c r="I79" s="48" t="s">
        <v>4</v>
      </c>
      <c r="J79" s="124"/>
      <c r="K79" s="49" t="s">
        <v>4</v>
      </c>
      <c r="L79" s="133"/>
      <c r="M79" s="50" t="s">
        <v>4</v>
      </c>
    </row>
    <row r="80" spans="1:13" ht="15" customHeight="1" x14ac:dyDescent="0.2">
      <c r="A80" s="7" t="s">
        <v>65</v>
      </c>
      <c r="B80" s="112">
        <f>LSUE!B80+SUSLA!B80+LCTCSummary!B80-LCTCBoard!B80-Online!B80</f>
        <v>0</v>
      </c>
      <c r="C80" s="35">
        <f t="shared" si="0"/>
        <v>0</v>
      </c>
      <c r="D80" s="122">
        <f>LSUE!D80+SUSLA!D80+LCTCSummary!D80-LCTCBoard!D80-Online!D80</f>
        <v>163689448.78000003</v>
      </c>
      <c r="E80" s="36">
        <f>IF(ISBLANK(D80),"  ",IF(F80&gt;0,D80/F80,IF(D80&gt;0,1,0)))</f>
        <v>1</v>
      </c>
      <c r="F80" s="132">
        <f>D80+B80</f>
        <v>163689448.78000003</v>
      </c>
      <c r="G80" s="37">
        <f>IF(ISBLANK(F80),"  ",IF(F84&gt;0,F80/F84,IF(F80&gt;0,1,0)))</f>
        <v>0.22402054434846369</v>
      </c>
      <c r="H80" s="112">
        <f>LSUE!H80+SUSLA!H80+LCTCSummary!H80-LCTCBoard!H80-Online!H80</f>
        <v>0</v>
      </c>
      <c r="I80" s="35">
        <f>IF(ISBLANK(H80),"  ",IF(L80&gt;0,H80/L80,IF(H80&gt;0,1,0)))</f>
        <v>0</v>
      </c>
      <c r="J80" s="122">
        <f>LSUE!J80+SUSLA!J80+LCTCSummary!J80-LCTCBoard!J80-Online!J80</f>
        <v>141074628</v>
      </c>
      <c r="K80" s="36">
        <f>IF(ISBLANK(J80),"  ",IF(L80&gt;0,J80/L80,IF(J80&gt;0,1,0)))</f>
        <v>1</v>
      </c>
      <c r="L80" s="132">
        <f>J80+H80</f>
        <v>141074628</v>
      </c>
      <c r="M80" s="37">
        <f>IF(ISBLANK(L80),"  ",IF(L84&gt;0,L80/L84,IF(L80&gt;0,1,0)))</f>
        <v>0.20549429035514657</v>
      </c>
    </row>
    <row r="81" spans="1:13" ht="15" customHeight="1" x14ac:dyDescent="0.2">
      <c r="A81" s="25" t="s">
        <v>66</v>
      </c>
      <c r="B81" s="112">
        <f>LSUE!B81+SUSLA!B81+LCTCSummary!B81-LCTCBoard!B81-Online!B81</f>
        <v>0</v>
      </c>
      <c r="C81" s="39">
        <f t="shared" si="0"/>
        <v>0</v>
      </c>
      <c r="D81" s="122">
        <f>LSUE!D81+SUSLA!D81+LCTCSummary!D81-LCTCBoard!D81-Online!D81</f>
        <v>77476188.819999993</v>
      </c>
      <c r="E81" s="40">
        <f>IF(ISBLANK(D81),"  ",IF(F81&gt;0,D81/F81,IF(D81&gt;0,1,0)))</f>
        <v>1</v>
      </c>
      <c r="F81" s="133">
        <f>D81+B81</f>
        <v>77476188.819999993</v>
      </c>
      <c r="G81" s="41">
        <f>IF(ISBLANK(F81),"  ",IF(F84&gt;0,F81/F84,IF(F81&gt;0,1,0)))</f>
        <v>0.10603162343608176</v>
      </c>
      <c r="H81" s="112">
        <f>LSUE!H81+SUSLA!H81+LCTCSummary!H81-LCTCBoard!H81-Online!H81</f>
        <v>0</v>
      </c>
      <c r="I81" s="39">
        <f>IF(ISBLANK(H81),"  ",IF(L81&gt;0,H81/L81,IF(H81&gt;0,1,0)))</f>
        <v>0</v>
      </c>
      <c r="J81" s="122">
        <f>LSUE!J81+SUSLA!J81+LCTCSummary!J81-LCTCBoard!J81-Online!J81</f>
        <v>72089056.969999984</v>
      </c>
      <c r="K81" s="40">
        <f>IF(ISBLANK(J81),"  ",IF(L81&gt;0,J81/L81,IF(J81&gt;0,1,0)))</f>
        <v>1</v>
      </c>
      <c r="L81" s="133">
        <f>J81+H81</f>
        <v>72089056.969999984</v>
      </c>
      <c r="M81" s="41">
        <f>IF(ISBLANK(L81),"  ",IF(L84&gt;0,L81/L84,IF(L81&gt;0,1,0)))</f>
        <v>0.10500746884423384</v>
      </c>
    </row>
    <row r="82" spans="1:13" s="55" customFormat="1" ht="15" customHeight="1" x14ac:dyDescent="0.25">
      <c r="A82" s="56" t="s">
        <v>67</v>
      </c>
      <c r="B82" s="120">
        <f>B81+B80+B78+B77</f>
        <v>0</v>
      </c>
      <c r="C82" s="59">
        <f t="shared" si="0"/>
        <v>0</v>
      </c>
      <c r="D82" s="129">
        <f>D81+D80+D78+D77</f>
        <v>241177906.60000002</v>
      </c>
      <c r="E82" s="54">
        <f>IF(ISBLANK(D82),"  ",IF(F82&gt;0,D82/F82,IF(D82&gt;0,1,0)))</f>
        <v>1</v>
      </c>
      <c r="F82" s="134">
        <f>F81+F80+F79+F78+F77</f>
        <v>241177906.60000002</v>
      </c>
      <c r="G82" s="53">
        <f>IF(ISBLANK(F82),"  ",IF(F84&gt;0,F82/F84,IF(F82&gt;0,1,0)))</f>
        <v>0.33006895877552928</v>
      </c>
      <c r="H82" s="120">
        <f>H81+H80+H78+H77</f>
        <v>0</v>
      </c>
      <c r="I82" s="59">
        <f>IF(ISBLANK(H82),"  ",IF(L82&gt;0,H82/L82,IF(H82&gt;0,1,0)))</f>
        <v>0</v>
      </c>
      <c r="J82" s="129">
        <f>J81+J80+J78+J77</f>
        <v>213183433.96999997</v>
      </c>
      <c r="K82" s="54">
        <f>IF(ISBLANK(J82),"  ",IF(L82&gt;0,J82/L82,IF(J82&gt;0,1,0)))</f>
        <v>1</v>
      </c>
      <c r="L82" s="134">
        <f>L81+L80+L79+L78+L77</f>
        <v>213183433.96999997</v>
      </c>
      <c r="M82" s="53">
        <f>IF(ISBLANK(L82),"  ",IF(L84&gt;0,L82/L84,IF(L82&gt;0,1,0)))</f>
        <v>0.31053052629093864</v>
      </c>
    </row>
    <row r="83" spans="1:13" s="55" customFormat="1" ht="15" customHeight="1" x14ac:dyDescent="0.25">
      <c r="A83" s="56" t="s">
        <v>68</v>
      </c>
      <c r="B83" s="118">
        <f>LSUE!B83+SUSLA!B83+LCTCSummary!B83-LCTCBoard!B83-Online!B83</f>
        <v>0</v>
      </c>
      <c r="C83" s="59">
        <f>IF(ISBLANK(B83),"  ",IF(F83&gt;0,B83/F83,IF(B83&gt;0,1,0)))</f>
        <v>0</v>
      </c>
      <c r="D83" s="126">
        <f>LSUE!D83+SUSLA!D83+LCTCSummary!D83-LCTCBoard!D83-Online!D83</f>
        <v>0</v>
      </c>
      <c r="E83" s="54">
        <f>IF(ISBLANK(D83),"  ",IF(F83&gt;0,D83/F83,IF(D83&gt;0,1,0)))</f>
        <v>0</v>
      </c>
      <c r="F83" s="141">
        <f>D83+B83</f>
        <v>0</v>
      </c>
      <c r="G83" s="53">
        <f>IF(ISBLANK(F83),"  ",IF(F84&gt;0,F83/F84,IF(F83&gt;0,1,0)))</f>
        <v>0</v>
      </c>
      <c r="H83" s="118">
        <f>LSUE!H83+SUSLA!H83+LCTCSummary!H83-LCTCBoard!H83-Online!H83</f>
        <v>0</v>
      </c>
      <c r="I83" s="59">
        <f>IF(ISBLANK(H83),"  ",IF(L83&gt;0,H83/L83,IF(H83&gt;0,1,0)))</f>
        <v>0</v>
      </c>
      <c r="J83" s="126">
        <f>LSUE!J83+SUSLA!J83+LCTCSummary!J83-LCTCBoard!J83-Online!J83</f>
        <v>0</v>
      </c>
      <c r="K83" s="54">
        <f>IF(ISBLANK(J83),"  ",IF(L83&gt;0,J83/L83,IF(J83&gt;0,1,0)))</f>
        <v>0</v>
      </c>
      <c r="L83" s="141">
        <f>J83+H83</f>
        <v>0</v>
      </c>
      <c r="M83" s="53">
        <f>IF(ISBLANK(L83),"  ",IF(L84&gt;0,L83/L84,IF(L83&gt;0,1,0)))</f>
        <v>0</v>
      </c>
    </row>
    <row r="84" spans="1:13" s="55" customFormat="1" ht="15" customHeight="1" thickBot="1" x14ac:dyDescent="0.3">
      <c r="A84" s="67" t="s">
        <v>69</v>
      </c>
      <c r="B84" s="121">
        <f>B82+B75+B54+B47+B55+B83</f>
        <v>384195946.00999999</v>
      </c>
      <c r="C84" s="68">
        <f t="shared" si="0"/>
        <v>0.52579922287666192</v>
      </c>
      <c r="D84" s="121">
        <f>D82+D75+D54+D47+D55+D83</f>
        <v>346493504.96000004</v>
      </c>
      <c r="E84" s="69">
        <f>IF(ISBLANK(D84),"  ",IF(F84&gt;0,D84/F84,IF(D84&gt;0,1,0)))</f>
        <v>0.47420077575476766</v>
      </c>
      <c r="F84" s="121">
        <f>F82+F75+F54+F47+F55+F83</f>
        <v>730689451.97000003</v>
      </c>
      <c r="G84" s="70">
        <f>IF(ISBLANK(F84),"  ",IF(F84&gt;0,F84/F84,IF(F84&gt;0,1,0)))</f>
        <v>1</v>
      </c>
      <c r="H84" s="121">
        <f>H82+H75+H54+H47+H55+H83</f>
        <v>370096233</v>
      </c>
      <c r="I84" s="68">
        <f>IF(ISBLANK(H84),"  ",IF(L84&gt;0,H84/L84,IF(H84&gt;0,1,0)))</f>
        <v>0.53909525647268042</v>
      </c>
      <c r="J84" s="121">
        <f>J82+J75+J54+J47+J55+J83</f>
        <v>316417381.34999996</v>
      </c>
      <c r="K84" s="69">
        <f>IF(ISBLANK(J84),"  ",IF(L84&gt;0,J84/L84,IF(J84&gt;0,1,0)))</f>
        <v>0.46090474352731969</v>
      </c>
      <c r="L84" s="121">
        <f>L82+L75+L54+L47+L55+L83</f>
        <v>686513614.3499999</v>
      </c>
      <c r="M84" s="70">
        <f>IF(ISBLANK(L84),"  ",IF(L84&gt;0,L84/L84,IF(L84&gt;0,1,0)))</f>
        <v>1</v>
      </c>
    </row>
    <row r="85" spans="1:13" ht="15" thickTop="1" x14ac:dyDescent="0.2"/>
    <row r="86" spans="1:13" x14ac:dyDescent="0.2">
      <c r="A86" s="2" t="s">
        <v>4</v>
      </c>
    </row>
    <row r="87" spans="1:13" x14ac:dyDescent="0.2">
      <c r="A87" s="2" t="s">
        <v>70</v>
      </c>
    </row>
  </sheetData>
  <hyperlinks>
    <hyperlink ref="O2" location="Home!A1" tooltip="Home" display="Home" xr:uid="{00000000-0004-0000-02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O87"/>
  <sheetViews>
    <sheetView zoomScale="75" zoomScaleNormal="75" workbookViewId="0">
      <pane xSplit="1" ySplit="10" topLeftCell="B11" activePane="bottomRight" state="frozen"/>
      <selection activeCell="J36" sqref="J36"/>
      <selection pane="topRight" activeCell="J36" sqref="J36"/>
      <selection pane="bottomLeft" activeCell="J36" sqref="J36"/>
      <selection pane="bottomRight" activeCell="G36" sqref="G36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76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190</v>
      </c>
      <c r="C6" s="11"/>
      <c r="D6" s="12"/>
      <c r="E6" s="11"/>
      <c r="F6" s="12"/>
      <c r="G6" s="13"/>
      <c r="H6" s="10" t="s">
        <v>191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2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v>90811257</v>
      </c>
      <c r="C13" s="36">
        <v>1</v>
      </c>
      <c r="D13" s="122">
        <v>0</v>
      </c>
      <c r="E13" s="36">
        <v>0</v>
      </c>
      <c r="F13" s="130">
        <f>D13+B13</f>
        <v>90811257</v>
      </c>
      <c r="G13" s="37">
        <f>IF(ISBLANK(F13),"  ",IF(F84&gt;0,F13/F84,IF(F13&gt;0,1,0)))</f>
        <v>0.55038254906249162</v>
      </c>
      <c r="H13" s="112">
        <v>93575377</v>
      </c>
      <c r="I13" s="35">
        <v>1</v>
      </c>
      <c r="J13" s="122">
        <v>0</v>
      </c>
      <c r="K13" s="36">
        <v>0</v>
      </c>
      <c r="L13" s="130">
        <f t="shared" ref="L13:L34" si="0">J13+H13</f>
        <v>93575377</v>
      </c>
      <c r="M13" s="38">
        <f>IF(ISBLANK(L13),"  ",IF(L84&gt;0,L13/L84,IF(L13&gt;0,1,0)))</f>
        <v>0.60857489795233499</v>
      </c>
    </row>
    <row r="14" spans="1:15" ht="15" customHeight="1" x14ac:dyDescent="0.2">
      <c r="A14" s="7" t="s">
        <v>13</v>
      </c>
      <c r="B14" s="142">
        <v>0</v>
      </c>
      <c r="C14" s="36">
        <v>0</v>
      </c>
      <c r="D14" s="127">
        <v>0</v>
      </c>
      <c r="E14" s="36">
        <v>0</v>
      </c>
      <c r="F14" s="131">
        <f t="shared" ref="F14:F83" si="1">D14+B14</f>
        <v>0</v>
      </c>
      <c r="G14" s="37">
        <f t="shared" ref="G14:G34" si="2">IF(ISBLANK(F14),"  ",IF($F$84&gt;0,F14/$F$84,IF(F14&gt;0,1,0)))</f>
        <v>0</v>
      </c>
      <c r="H14" s="142">
        <v>0</v>
      </c>
      <c r="I14" s="35">
        <v>0</v>
      </c>
      <c r="J14" s="127">
        <v>0</v>
      </c>
      <c r="K14" s="36">
        <v>0</v>
      </c>
      <c r="L14" s="131">
        <f t="shared" si="0"/>
        <v>0</v>
      </c>
      <c r="M14" s="41">
        <f>IF(ISBLANK(L14),"  ",IF(L84&gt;0,L14/L84,IF(L14&gt;0,1,0)))</f>
        <v>0</v>
      </c>
    </row>
    <row r="15" spans="1:15" ht="15" customHeight="1" x14ac:dyDescent="0.2">
      <c r="A15" s="169" t="s">
        <v>14</v>
      </c>
      <c r="B15" s="116">
        <v>3568546</v>
      </c>
      <c r="C15" s="43">
        <v>1</v>
      </c>
      <c r="D15" s="124">
        <v>0</v>
      </c>
      <c r="E15" s="43">
        <v>0</v>
      </c>
      <c r="F15" s="132">
        <f t="shared" si="1"/>
        <v>3568546</v>
      </c>
      <c r="G15" s="44">
        <f t="shared" si="2"/>
        <v>2.1627995347831806E-2</v>
      </c>
      <c r="H15" s="116">
        <v>3559861</v>
      </c>
      <c r="I15" s="42">
        <v>1</v>
      </c>
      <c r="J15" s="124">
        <v>0</v>
      </c>
      <c r="K15" s="43">
        <v>0</v>
      </c>
      <c r="L15" s="132">
        <f t="shared" si="0"/>
        <v>3559861</v>
      </c>
      <c r="M15" s="44">
        <f>IF(ISBLANK(L15),"  ",IF(L84&gt;0,L15/L84,IF(L15&gt;0,1,0)))</f>
        <v>2.3151838809043722E-2</v>
      </c>
    </row>
    <row r="16" spans="1:15" ht="15" customHeight="1" x14ac:dyDescent="0.2">
      <c r="A16" s="170" t="s">
        <v>15</v>
      </c>
      <c r="B16" s="142">
        <v>0</v>
      </c>
      <c r="C16" s="36">
        <v>0</v>
      </c>
      <c r="D16" s="127">
        <v>0</v>
      </c>
      <c r="E16" s="36">
        <v>0</v>
      </c>
      <c r="F16" s="132">
        <f t="shared" si="1"/>
        <v>0</v>
      </c>
      <c r="G16" s="37">
        <f t="shared" si="2"/>
        <v>0</v>
      </c>
      <c r="H16" s="142">
        <v>0</v>
      </c>
      <c r="I16" s="35">
        <v>0</v>
      </c>
      <c r="J16" s="127">
        <v>0</v>
      </c>
      <c r="K16" s="36">
        <v>0</v>
      </c>
      <c r="L16" s="132">
        <f t="shared" si="0"/>
        <v>0</v>
      </c>
      <c r="M16" s="37">
        <f>IF(ISBLANK(L16),"  ",IF(L84&gt;0,L16/L84,IF(L16&gt;0,1,0)))</f>
        <v>0</v>
      </c>
    </row>
    <row r="17" spans="1:13" ht="15" customHeight="1" x14ac:dyDescent="0.2">
      <c r="A17" s="171" t="s">
        <v>16</v>
      </c>
      <c r="B17" s="114">
        <v>2874463</v>
      </c>
      <c r="C17" s="36">
        <v>1</v>
      </c>
      <c r="D17" s="124">
        <v>0</v>
      </c>
      <c r="E17" s="36">
        <v>0</v>
      </c>
      <c r="F17" s="133">
        <f t="shared" si="1"/>
        <v>2874463</v>
      </c>
      <c r="G17" s="37">
        <f t="shared" si="2"/>
        <v>1.7421345385911981E-2</v>
      </c>
      <c r="H17" s="114">
        <v>2814328</v>
      </c>
      <c r="I17" s="35">
        <v>1</v>
      </c>
      <c r="J17" s="124">
        <v>0</v>
      </c>
      <c r="K17" s="36">
        <v>0</v>
      </c>
      <c r="L17" s="133">
        <f t="shared" si="0"/>
        <v>2814328</v>
      </c>
      <c r="M17" s="41">
        <f>IF(ISBLANK(L17),"  ",IF(L84&gt;0,L17/L84,IF(L17&gt;0,1,0)))</f>
        <v>1.8303205718363271E-2</v>
      </c>
    </row>
    <row r="18" spans="1:13" ht="15" customHeight="1" x14ac:dyDescent="0.2">
      <c r="A18" s="171" t="s">
        <v>17</v>
      </c>
      <c r="B18" s="114">
        <v>694083</v>
      </c>
      <c r="C18" s="36">
        <v>1</v>
      </c>
      <c r="D18" s="124">
        <v>0</v>
      </c>
      <c r="E18" s="36">
        <v>0</v>
      </c>
      <c r="F18" s="133">
        <f t="shared" si="1"/>
        <v>694083</v>
      </c>
      <c r="G18" s="37">
        <f t="shared" si="2"/>
        <v>4.2066499619198248E-3</v>
      </c>
      <c r="H18" s="114">
        <v>745533</v>
      </c>
      <c r="I18" s="35">
        <v>1</v>
      </c>
      <c r="J18" s="124">
        <v>0</v>
      </c>
      <c r="K18" s="36">
        <v>0</v>
      </c>
      <c r="L18" s="133">
        <f t="shared" si="0"/>
        <v>745533</v>
      </c>
      <c r="M18" s="41">
        <f>IF(ISBLANK(L18),"  ",IF(L84&gt;0,L18/L84,IF(L18&gt;0,1,0)))</f>
        <v>4.848633090680449E-3</v>
      </c>
    </row>
    <row r="19" spans="1:13" ht="15" customHeight="1" x14ac:dyDescent="0.2">
      <c r="A19" s="171" t="s">
        <v>18</v>
      </c>
      <c r="B19" s="114">
        <v>0</v>
      </c>
      <c r="C19" s="36">
        <v>0</v>
      </c>
      <c r="D19" s="124">
        <v>0</v>
      </c>
      <c r="E19" s="36">
        <v>0</v>
      </c>
      <c r="F19" s="133">
        <f t="shared" si="1"/>
        <v>0</v>
      </c>
      <c r="G19" s="37">
        <f t="shared" si="2"/>
        <v>0</v>
      </c>
      <c r="H19" s="114">
        <v>0</v>
      </c>
      <c r="I19" s="35">
        <v>0</v>
      </c>
      <c r="J19" s="124">
        <v>0</v>
      </c>
      <c r="K19" s="36">
        <v>0</v>
      </c>
      <c r="L19" s="133">
        <f t="shared" si="0"/>
        <v>0</v>
      </c>
      <c r="M19" s="41">
        <f>IF(ISBLANK(L19),"  ",IF(L84&gt;0,L19/L84,IF(L19&gt;0,1,0)))</f>
        <v>0</v>
      </c>
    </row>
    <row r="20" spans="1:13" ht="15" customHeight="1" x14ac:dyDescent="0.2">
      <c r="A20" s="171" t="s">
        <v>19</v>
      </c>
      <c r="B20" s="114">
        <v>0</v>
      </c>
      <c r="C20" s="36">
        <v>0</v>
      </c>
      <c r="D20" s="124">
        <v>0</v>
      </c>
      <c r="E20" s="36">
        <v>0</v>
      </c>
      <c r="F20" s="133">
        <f t="shared" si="1"/>
        <v>0</v>
      </c>
      <c r="G20" s="37">
        <f t="shared" si="2"/>
        <v>0</v>
      </c>
      <c r="H20" s="114">
        <v>0</v>
      </c>
      <c r="I20" s="35">
        <v>0</v>
      </c>
      <c r="J20" s="124">
        <v>0</v>
      </c>
      <c r="K20" s="36">
        <v>0</v>
      </c>
      <c r="L20" s="133">
        <f t="shared" si="0"/>
        <v>0</v>
      </c>
      <c r="M20" s="41">
        <f>IF(ISBLANK(L20),"  ",IF(L84&gt;0,L20/L84,IF(L20&gt;0,1,0)))</f>
        <v>0</v>
      </c>
    </row>
    <row r="21" spans="1:13" ht="15" customHeight="1" x14ac:dyDescent="0.2">
      <c r="A21" s="171" t="s">
        <v>20</v>
      </c>
      <c r="B21" s="114">
        <v>0</v>
      </c>
      <c r="C21" s="36">
        <v>0</v>
      </c>
      <c r="D21" s="124">
        <v>0</v>
      </c>
      <c r="E21" s="36">
        <v>0</v>
      </c>
      <c r="F21" s="133">
        <f t="shared" si="1"/>
        <v>0</v>
      </c>
      <c r="G21" s="37">
        <f t="shared" si="2"/>
        <v>0</v>
      </c>
      <c r="H21" s="114">
        <v>0</v>
      </c>
      <c r="I21" s="35">
        <v>0</v>
      </c>
      <c r="J21" s="124">
        <v>0</v>
      </c>
      <c r="K21" s="36">
        <v>0</v>
      </c>
      <c r="L21" s="133">
        <f t="shared" si="0"/>
        <v>0</v>
      </c>
      <c r="M21" s="41">
        <f>IF(ISBLANK(L21),"  ",IF(L84&gt;0,L21/L84,IF(L21&gt;0,1,0)))</f>
        <v>0</v>
      </c>
    </row>
    <row r="22" spans="1:13" ht="15" customHeight="1" x14ac:dyDescent="0.2">
      <c r="A22" s="171" t="s">
        <v>21</v>
      </c>
      <c r="B22" s="114">
        <v>0</v>
      </c>
      <c r="C22" s="36">
        <v>0</v>
      </c>
      <c r="D22" s="124">
        <v>0</v>
      </c>
      <c r="E22" s="36">
        <v>0</v>
      </c>
      <c r="F22" s="133">
        <f t="shared" si="1"/>
        <v>0</v>
      </c>
      <c r="G22" s="37">
        <f t="shared" si="2"/>
        <v>0</v>
      </c>
      <c r="H22" s="114">
        <v>0</v>
      </c>
      <c r="I22" s="35">
        <v>0</v>
      </c>
      <c r="J22" s="124">
        <v>0</v>
      </c>
      <c r="K22" s="36">
        <v>0</v>
      </c>
      <c r="L22" s="133">
        <f t="shared" si="0"/>
        <v>0</v>
      </c>
      <c r="M22" s="41">
        <f>IF(ISBLANK(L22),"  ",IF(L84&gt;0,L22/L84,IF(L22&gt;0,1,0)))</f>
        <v>0</v>
      </c>
    </row>
    <row r="23" spans="1:13" ht="15" customHeight="1" x14ac:dyDescent="0.2">
      <c r="A23" s="171" t="s">
        <v>22</v>
      </c>
      <c r="B23" s="114">
        <v>0</v>
      </c>
      <c r="C23" s="36">
        <v>0</v>
      </c>
      <c r="D23" s="124">
        <v>0</v>
      </c>
      <c r="E23" s="36">
        <v>0</v>
      </c>
      <c r="F23" s="133">
        <f t="shared" si="1"/>
        <v>0</v>
      </c>
      <c r="G23" s="37">
        <f t="shared" si="2"/>
        <v>0</v>
      </c>
      <c r="H23" s="114">
        <v>0</v>
      </c>
      <c r="I23" s="35">
        <v>0</v>
      </c>
      <c r="J23" s="124">
        <v>0</v>
      </c>
      <c r="K23" s="36">
        <v>0</v>
      </c>
      <c r="L23" s="133">
        <f t="shared" si="0"/>
        <v>0</v>
      </c>
      <c r="M23" s="41">
        <f>IF(ISBLANK(L23),"  ",IF(L84&gt;0,L23/L84,IF(L23&gt;0,1,0)))</f>
        <v>0</v>
      </c>
    </row>
    <row r="24" spans="1:13" ht="15" customHeight="1" x14ac:dyDescent="0.2">
      <c r="A24" s="171" t="s">
        <v>23</v>
      </c>
      <c r="B24" s="114">
        <v>0</v>
      </c>
      <c r="C24" s="36">
        <v>0</v>
      </c>
      <c r="D24" s="124">
        <v>0</v>
      </c>
      <c r="E24" s="36">
        <v>0</v>
      </c>
      <c r="F24" s="133">
        <f t="shared" si="1"/>
        <v>0</v>
      </c>
      <c r="G24" s="37">
        <f t="shared" si="2"/>
        <v>0</v>
      </c>
      <c r="H24" s="114">
        <v>0</v>
      </c>
      <c r="I24" s="35">
        <v>0</v>
      </c>
      <c r="J24" s="124">
        <v>0</v>
      </c>
      <c r="K24" s="36">
        <v>0</v>
      </c>
      <c r="L24" s="133">
        <f t="shared" si="0"/>
        <v>0</v>
      </c>
      <c r="M24" s="41">
        <f>IF(ISBLANK(L24),"  ",IF(L84&gt;0,L24/L84,IF(L24&gt;0,1,0)))</f>
        <v>0</v>
      </c>
    </row>
    <row r="25" spans="1:13" ht="15" customHeight="1" x14ac:dyDescent="0.2">
      <c r="A25" s="171" t="s">
        <v>24</v>
      </c>
      <c r="B25" s="114">
        <v>0</v>
      </c>
      <c r="C25" s="36">
        <v>0</v>
      </c>
      <c r="D25" s="124">
        <v>0</v>
      </c>
      <c r="E25" s="36">
        <v>0</v>
      </c>
      <c r="F25" s="133">
        <f t="shared" si="1"/>
        <v>0</v>
      </c>
      <c r="G25" s="37">
        <f t="shared" si="2"/>
        <v>0</v>
      </c>
      <c r="H25" s="114">
        <v>0</v>
      </c>
      <c r="I25" s="35">
        <v>0</v>
      </c>
      <c r="J25" s="124">
        <v>0</v>
      </c>
      <c r="K25" s="36">
        <v>0</v>
      </c>
      <c r="L25" s="133">
        <f t="shared" si="0"/>
        <v>0</v>
      </c>
      <c r="M25" s="41">
        <f>IF(ISBLANK(L25),"  ",IF(L84&gt;0,L25/L84,IF(L25&gt;0,1,0)))</f>
        <v>0</v>
      </c>
    </row>
    <row r="26" spans="1:13" ht="15" customHeight="1" x14ac:dyDescent="0.2">
      <c r="A26" s="171" t="s">
        <v>25</v>
      </c>
      <c r="B26" s="114">
        <v>0</v>
      </c>
      <c r="C26" s="36">
        <v>0</v>
      </c>
      <c r="D26" s="124">
        <v>0</v>
      </c>
      <c r="E26" s="36">
        <v>0</v>
      </c>
      <c r="F26" s="133">
        <f t="shared" si="1"/>
        <v>0</v>
      </c>
      <c r="G26" s="37">
        <f t="shared" si="2"/>
        <v>0</v>
      </c>
      <c r="H26" s="114">
        <v>0</v>
      </c>
      <c r="I26" s="35">
        <v>0</v>
      </c>
      <c r="J26" s="124">
        <v>0</v>
      </c>
      <c r="K26" s="36">
        <v>0</v>
      </c>
      <c r="L26" s="133">
        <f t="shared" si="0"/>
        <v>0</v>
      </c>
      <c r="M26" s="41">
        <f>IF(ISBLANK(L26),"  ",IF(L84&gt;0,L26/L84,IF(L26&gt;0,1,0)))</f>
        <v>0</v>
      </c>
    </row>
    <row r="27" spans="1:13" ht="15" customHeight="1" x14ac:dyDescent="0.2">
      <c r="A27" s="171" t="s">
        <v>26</v>
      </c>
      <c r="B27" s="114">
        <v>0</v>
      </c>
      <c r="C27" s="36">
        <v>0</v>
      </c>
      <c r="D27" s="124">
        <v>0</v>
      </c>
      <c r="E27" s="36">
        <v>0</v>
      </c>
      <c r="F27" s="133">
        <f t="shared" si="1"/>
        <v>0</v>
      </c>
      <c r="G27" s="37">
        <f t="shared" si="2"/>
        <v>0</v>
      </c>
      <c r="H27" s="114">
        <v>0</v>
      </c>
      <c r="I27" s="35">
        <v>0</v>
      </c>
      <c r="J27" s="124">
        <v>0</v>
      </c>
      <c r="K27" s="36">
        <v>0</v>
      </c>
      <c r="L27" s="133">
        <f t="shared" si="0"/>
        <v>0</v>
      </c>
      <c r="M27" s="41">
        <f>IF(ISBLANK(L27),"  ",IF(L84&gt;0,L27/L84,IF(L27&gt;0,1,0)))</f>
        <v>0</v>
      </c>
    </row>
    <row r="28" spans="1:13" ht="15" customHeight="1" x14ac:dyDescent="0.2">
      <c r="A28" s="172" t="s">
        <v>27</v>
      </c>
      <c r="B28" s="114">
        <v>0</v>
      </c>
      <c r="C28" s="36">
        <v>0</v>
      </c>
      <c r="D28" s="124">
        <v>0</v>
      </c>
      <c r="E28" s="36">
        <v>0</v>
      </c>
      <c r="F28" s="133">
        <f t="shared" si="1"/>
        <v>0</v>
      </c>
      <c r="G28" s="37">
        <f t="shared" si="2"/>
        <v>0</v>
      </c>
      <c r="H28" s="114">
        <v>0</v>
      </c>
      <c r="I28" s="35">
        <v>0</v>
      </c>
      <c r="J28" s="124">
        <v>0</v>
      </c>
      <c r="K28" s="36">
        <v>0</v>
      </c>
      <c r="L28" s="133">
        <f t="shared" si="0"/>
        <v>0</v>
      </c>
      <c r="M28" s="41">
        <f>IF(ISBLANK(L28),"  ",IF(L84&gt;0,L28/L84,IF(L28&gt;0,1,0)))</f>
        <v>0</v>
      </c>
    </row>
    <row r="29" spans="1:13" ht="15" customHeight="1" x14ac:dyDescent="0.2">
      <c r="A29" s="172" t="s">
        <v>28</v>
      </c>
      <c r="B29" s="114">
        <v>0</v>
      </c>
      <c r="C29" s="36">
        <v>0</v>
      </c>
      <c r="D29" s="124">
        <v>0</v>
      </c>
      <c r="E29" s="36">
        <v>0</v>
      </c>
      <c r="F29" s="133">
        <f t="shared" si="1"/>
        <v>0</v>
      </c>
      <c r="G29" s="37">
        <f t="shared" si="2"/>
        <v>0</v>
      </c>
      <c r="H29" s="114">
        <v>0</v>
      </c>
      <c r="I29" s="35">
        <v>0</v>
      </c>
      <c r="J29" s="124">
        <v>0</v>
      </c>
      <c r="K29" s="36">
        <v>0</v>
      </c>
      <c r="L29" s="133">
        <f t="shared" si="0"/>
        <v>0</v>
      </c>
      <c r="M29" s="41">
        <f>IF(ISBLANK(L29),"  ",IF(L84&gt;0,L29/L84,IF(L29&gt;0,1,0)))</f>
        <v>0</v>
      </c>
    </row>
    <row r="30" spans="1:13" ht="15" customHeight="1" x14ac:dyDescent="0.2">
      <c r="A30" s="172" t="s">
        <v>71</v>
      </c>
      <c r="B30" s="114">
        <v>0</v>
      </c>
      <c r="C30" s="36">
        <v>0</v>
      </c>
      <c r="D30" s="124">
        <v>0</v>
      </c>
      <c r="E30" s="36">
        <v>0</v>
      </c>
      <c r="F30" s="133">
        <f t="shared" si="1"/>
        <v>0</v>
      </c>
      <c r="G30" s="37">
        <f t="shared" si="2"/>
        <v>0</v>
      </c>
      <c r="H30" s="114">
        <v>0</v>
      </c>
      <c r="I30" s="35">
        <v>0</v>
      </c>
      <c r="J30" s="124">
        <v>0</v>
      </c>
      <c r="K30" s="36">
        <v>0</v>
      </c>
      <c r="L30" s="133">
        <f t="shared" si="0"/>
        <v>0</v>
      </c>
      <c r="M30" s="41">
        <f>IF(ISBLANK(L30),"  ",IF(L84&gt;0,L30/L84,IF(L30&gt;0,1,0)))</f>
        <v>0</v>
      </c>
    </row>
    <row r="31" spans="1:13" ht="15" customHeight="1" x14ac:dyDescent="0.2">
      <c r="A31" s="172" t="s">
        <v>182</v>
      </c>
      <c r="B31" s="114">
        <v>0</v>
      </c>
      <c r="C31" s="36">
        <v>0</v>
      </c>
      <c r="D31" s="124">
        <v>0</v>
      </c>
      <c r="E31" s="36">
        <v>0</v>
      </c>
      <c r="F31" s="133">
        <f t="shared" si="1"/>
        <v>0</v>
      </c>
      <c r="G31" s="37">
        <f t="shared" si="2"/>
        <v>0</v>
      </c>
      <c r="H31" s="114">
        <v>0</v>
      </c>
      <c r="I31" s="35">
        <v>0</v>
      </c>
      <c r="J31" s="124">
        <v>0</v>
      </c>
      <c r="K31" s="36">
        <v>0</v>
      </c>
      <c r="L31" s="133">
        <f t="shared" si="0"/>
        <v>0</v>
      </c>
      <c r="M31" s="41">
        <f>IF(ISBLANK(L31),"  ",IF(L84&gt;0,L31/L84,IF(L31&gt;0,1,0)))</f>
        <v>0</v>
      </c>
    </row>
    <row r="32" spans="1:13" ht="15" customHeight="1" x14ac:dyDescent="0.2">
      <c r="A32" s="173" t="s">
        <v>183</v>
      </c>
      <c r="B32" s="114">
        <v>0</v>
      </c>
      <c r="C32" s="36">
        <v>0</v>
      </c>
      <c r="D32" s="124">
        <v>0</v>
      </c>
      <c r="E32" s="36">
        <v>0</v>
      </c>
      <c r="F32" s="133">
        <f t="shared" si="1"/>
        <v>0</v>
      </c>
      <c r="G32" s="37">
        <f t="shared" si="2"/>
        <v>0</v>
      </c>
      <c r="H32" s="114">
        <v>0</v>
      </c>
      <c r="I32" s="35">
        <v>0</v>
      </c>
      <c r="J32" s="124">
        <v>0</v>
      </c>
      <c r="K32" s="36">
        <v>0</v>
      </c>
      <c r="L32" s="133">
        <f t="shared" si="0"/>
        <v>0</v>
      </c>
      <c r="M32" s="41">
        <f>IF(ISBLANK(L32),"  ",IF(L84&gt;0,L32/L84,IF(L32&gt;0,1,0)))</f>
        <v>0</v>
      </c>
    </row>
    <row r="33" spans="1:13" ht="15" customHeight="1" x14ac:dyDescent="0.2">
      <c r="A33" s="172" t="s">
        <v>175</v>
      </c>
      <c r="B33" s="114">
        <v>0</v>
      </c>
      <c r="C33" s="36">
        <v>0</v>
      </c>
      <c r="D33" s="124">
        <v>0</v>
      </c>
      <c r="E33" s="36">
        <v>0</v>
      </c>
      <c r="F33" s="133">
        <f t="shared" si="1"/>
        <v>0</v>
      </c>
      <c r="G33" s="37">
        <f t="shared" si="2"/>
        <v>0</v>
      </c>
      <c r="H33" s="114">
        <v>0</v>
      </c>
      <c r="I33" s="35">
        <v>0</v>
      </c>
      <c r="J33" s="124">
        <v>0</v>
      </c>
      <c r="K33" s="36">
        <v>0</v>
      </c>
      <c r="L33" s="133">
        <f t="shared" si="0"/>
        <v>0</v>
      </c>
      <c r="M33" s="41">
        <f>IF(ISBLANK(L33),"  ",IF(L84&gt;0,L33/L84,IF(L33&gt;0,1,0)))</f>
        <v>0</v>
      </c>
    </row>
    <row r="34" spans="1:13" ht="15" customHeight="1" x14ac:dyDescent="0.2">
      <c r="A34" s="171" t="s">
        <v>184</v>
      </c>
      <c r="B34" s="114">
        <v>0</v>
      </c>
      <c r="C34" s="36">
        <v>0</v>
      </c>
      <c r="D34" s="124">
        <v>0</v>
      </c>
      <c r="E34" s="36">
        <v>0</v>
      </c>
      <c r="F34" s="133">
        <f t="shared" si="1"/>
        <v>0</v>
      </c>
      <c r="G34" s="37">
        <f t="shared" si="2"/>
        <v>0</v>
      </c>
      <c r="H34" s="114">
        <v>0</v>
      </c>
      <c r="I34" s="35">
        <v>0</v>
      </c>
      <c r="J34" s="124">
        <v>0</v>
      </c>
      <c r="K34" s="36">
        <v>0</v>
      </c>
      <c r="L34" s="133">
        <f t="shared" si="0"/>
        <v>0</v>
      </c>
      <c r="M34" s="41">
        <f>IF(ISBLANK(L34),"  ",IF(L84&gt;0,L34/L84,IF(L34&gt;0,1,0)))</f>
        <v>0</v>
      </c>
    </row>
    <row r="35" spans="1:13" ht="15" customHeight="1" x14ac:dyDescent="0.2">
      <c r="A35" s="171" t="s">
        <v>185</v>
      </c>
      <c r="B35" s="114">
        <v>0</v>
      </c>
      <c r="C35" s="36">
        <v>0</v>
      </c>
      <c r="D35" s="124">
        <v>0</v>
      </c>
      <c r="E35" s="36">
        <v>0</v>
      </c>
      <c r="F35" s="133">
        <f t="shared" ref="F35:F41" si="3">D35+B35</f>
        <v>0</v>
      </c>
      <c r="G35" s="37">
        <f t="shared" ref="G35:G41" si="4">IF(ISBLANK(F35),"  ",IF($F$84&gt;0,F35/$F$84,IF(F35&gt;0,1,0)))</f>
        <v>0</v>
      </c>
      <c r="H35" s="114">
        <v>0</v>
      </c>
      <c r="I35" s="35">
        <v>0</v>
      </c>
      <c r="J35" s="124">
        <v>0</v>
      </c>
      <c r="K35" s="36">
        <v>0</v>
      </c>
      <c r="L35" s="133">
        <f t="shared" ref="L35" si="5">J35+H35</f>
        <v>0</v>
      </c>
      <c r="M35" s="41">
        <f>IF(ISBLANK(L35),"  ",IF(L85&gt;0,L35/L85,IF(L35&gt;0,1,0)))</f>
        <v>0</v>
      </c>
    </row>
    <row r="36" spans="1:13" ht="15" customHeight="1" x14ac:dyDescent="0.2">
      <c r="A36" s="218" t="s">
        <v>193</v>
      </c>
      <c r="B36" s="114">
        <v>0</v>
      </c>
      <c r="C36" s="36">
        <v>0</v>
      </c>
      <c r="D36" s="124">
        <v>0</v>
      </c>
      <c r="E36" s="36">
        <v>0</v>
      </c>
      <c r="F36" s="133">
        <f t="shared" ref="F36:F37" si="6">D36+B36</f>
        <v>0</v>
      </c>
      <c r="G36" s="37">
        <f t="shared" ref="G36:G37" si="7">IF(ISBLANK(F36),"  ",IF($F$84&gt;0,F36/$F$84,IF(F36&gt;0,1,0)))</f>
        <v>0</v>
      </c>
      <c r="H36" s="114">
        <v>0</v>
      </c>
      <c r="I36" s="35">
        <v>0</v>
      </c>
      <c r="J36" s="124">
        <v>0</v>
      </c>
      <c r="K36" s="36">
        <v>0</v>
      </c>
      <c r="L36" s="133">
        <f t="shared" ref="L36:L37" si="8">J36+H36</f>
        <v>0</v>
      </c>
      <c r="M36" s="41">
        <f t="shared" ref="M36:M37" si="9">IF(ISBLANK(L36),"  ",IF(L86&gt;0,L36/L86,IF(L36&gt;0,1,0)))</f>
        <v>0</v>
      </c>
    </row>
    <row r="37" spans="1:13" ht="15" customHeight="1" x14ac:dyDescent="0.2">
      <c r="A37" s="218" t="s">
        <v>194</v>
      </c>
      <c r="B37" s="114">
        <v>0</v>
      </c>
      <c r="C37" s="36">
        <v>0</v>
      </c>
      <c r="D37" s="124">
        <v>0</v>
      </c>
      <c r="E37" s="36">
        <v>0</v>
      </c>
      <c r="F37" s="133">
        <f t="shared" si="6"/>
        <v>0</v>
      </c>
      <c r="G37" s="37">
        <f t="shared" si="7"/>
        <v>0</v>
      </c>
      <c r="H37" s="114">
        <v>0</v>
      </c>
      <c r="I37" s="35">
        <v>0</v>
      </c>
      <c r="J37" s="124">
        <v>0</v>
      </c>
      <c r="K37" s="36">
        <v>0</v>
      </c>
      <c r="L37" s="133">
        <f t="shared" si="8"/>
        <v>0</v>
      </c>
      <c r="M37" s="41">
        <f t="shared" si="9"/>
        <v>0</v>
      </c>
    </row>
    <row r="38" spans="1:13" ht="15" customHeight="1" x14ac:dyDescent="0.2">
      <c r="A38" s="171" t="s">
        <v>187</v>
      </c>
      <c r="B38" s="114">
        <v>0</v>
      </c>
      <c r="C38" s="36">
        <v>0</v>
      </c>
      <c r="D38" s="124">
        <v>0</v>
      </c>
      <c r="E38" s="36">
        <v>0</v>
      </c>
      <c r="F38" s="133">
        <f t="shared" si="3"/>
        <v>0</v>
      </c>
      <c r="G38" s="37">
        <f t="shared" si="4"/>
        <v>0</v>
      </c>
      <c r="H38" s="114">
        <v>0</v>
      </c>
      <c r="I38" s="35">
        <v>0</v>
      </c>
      <c r="J38" s="124">
        <v>0</v>
      </c>
      <c r="K38" s="36">
        <v>0</v>
      </c>
      <c r="L38" s="133">
        <f t="shared" ref="L38" si="10">J38+H38</f>
        <v>0</v>
      </c>
      <c r="M38" s="41">
        <f>IF(ISBLANK(L38),"  ",IF(L86&gt;0,L38/L86,IF(L38&gt;0,1,0)))</f>
        <v>0</v>
      </c>
    </row>
    <row r="39" spans="1:13" ht="15" customHeight="1" x14ac:dyDescent="0.2">
      <c r="A39" s="171" t="s">
        <v>192</v>
      </c>
      <c r="B39" s="114">
        <v>0</v>
      </c>
      <c r="C39" s="36">
        <v>0</v>
      </c>
      <c r="D39" s="124">
        <v>0</v>
      </c>
      <c r="E39" s="36">
        <v>0</v>
      </c>
      <c r="F39" s="133">
        <f t="shared" ref="F39" si="11">D39+B39</f>
        <v>0</v>
      </c>
      <c r="G39" s="37">
        <f t="shared" ref="G39" si="12">IF(ISBLANK(F39),"  ",IF($F$84&gt;0,F39/$F$84,IF(F39&gt;0,1,0)))</f>
        <v>0</v>
      </c>
      <c r="H39" s="114">
        <v>0</v>
      </c>
      <c r="I39" s="35">
        <v>0</v>
      </c>
      <c r="J39" s="124">
        <v>0</v>
      </c>
      <c r="K39" s="36">
        <v>0</v>
      </c>
      <c r="L39" s="133">
        <f t="shared" ref="L39" si="13">J39+H39</f>
        <v>0</v>
      </c>
      <c r="M39" s="41">
        <f>IF(ISBLANK(L39),"  ",IF(L87&gt;0,L39/L87,IF(L39&gt;0,1,0)))</f>
        <v>0</v>
      </c>
    </row>
    <row r="40" spans="1:13" ht="15" customHeight="1" x14ac:dyDescent="0.2">
      <c r="A40" s="171" t="s">
        <v>188</v>
      </c>
      <c r="B40" s="114">
        <v>0</v>
      </c>
      <c r="C40" s="36">
        <v>0</v>
      </c>
      <c r="D40" s="124">
        <v>0</v>
      </c>
      <c r="E40" s="36">
        <v>0</v>
      </c>
      <c r="F40" s="133">
        <f t="shared" si="3"/>
        <v>0</v>
      </c>
      <c r="G40" s="37">
        <f t="shared" si="4"/>
        <v>0</v>
      </c>
      <c r="H40" s="114">
        <v>0</v>
      </c>
      <c r="I40" s="35">
        <v>0</v>
      </c>
      <c r="J40" s="124">
        <v>0</v>
      </c>
      <c r="K40" s="35">
        <v>0</v>
      </c>
      <c r="L40" s="133">
        <v>0</v>
      </c>
      <c r="M40" s="44">
        <v>0</v>
      </c>
    </row>
    <row r="41" spans="1:13" ht="15" customHeight="1" x14ac:dyDescent="0.2">
      <c r="A41" s="171" t="s">
        <v>189</v>
      </c>
      <c r="B41" s="114">
        <v>0</v>
      </c>
      <c r="C41" s="162">
        <v>0</v>
      </c>
      <c r="D41" s="124">
        <v>0</v>
      </c>
      <c r="E41" s="162">
        <v>0</v>
      </c>
      <c r="F41" s="133">
        <f t="shared" si="3"/>
        <v>0</v>
      </c>
      <c r="G41" s="37">
        <f t="shared" si="4"/>
        <v>0</v>
      </c>
      <c r="H41" s="114">
        <v>0</v>
      </c>
      <c r="I41" s="164">
        <v>0</v>
      </c>
      <c r="J41" s="124">
        <v>0</v>
      </c>
      <c r="K41" s="162">
        <v>0</v>
      </c>
      <c r="L41" s="133">
        <v>1</v>
      </c>
      <c r="M41" s="44">
        <v>1</v>
      </c>
    </row>
    <row r="42" spans="1:13" ht="15" customHeight="1" x14ac:dyDescent="0.25">
      <c r="A42" s="47" t="s">
        <v>29</v>
      </c>
      <c r="B42" s="143"/>
      <c r="C42" s="43"/>
      <c r="D42" s="124"/>
      <c r="E42" s="43"/>
      <c r="F42" s="133"/>
      <c r="G42" s="44"/>
      <c r="H42" s="143"/>
      <c r="I42" s="42"/>
      <c r="J42" s="124"/>
      <c r="K42" s="43"/>
      <c r="L42" s="133"/>
      <c r="M42" s="50" t="s">
        <v>4</v>
      </c>
    </row>
    <row r="43" spans="1:13" ht="15" customHeight="1" x14ac:dyDescent="0.2">
      <c r="A43" s="45" t="s">
        <v>30</v>
      </c>
      <c r="B43" s="142">
        <v>0</v>
      </c>
      <c r="C43" s="36">
        <v>0</v>
      </c>
      <c r="D43" s="127">
        <v>0</v>
      </c>
      <c r="E43" s="36">
        <v>0</v>
      </c>
      <c r="F43" s="132">
        <f t="shared" si="1"/>
        <v>0</v>
      </c>
      <c r="G43" s="37">
        <f>IF(ISBLANK(F43),"  ",IF($F$84&gt;0,F43/$F$84,IF(F43&gt;0,1,0)))</f>
        <v>0</v>
      </c>
      <c r="H43" s="142">
        <v>0</v>
      </c>
      <c r="I43" s="35">
        <v>0</v>
      </c>
      <c r="J43" s="127">
        <v>0</v>
      </c>
      <c r="K43" s="36">
        <v>0</v>
      </c>
      <c r="L43" s="132">
        <f>J43+H43</f>
        <v>0</v>
      </c>
      <c r="M43" s="37">
        <f>IF(ISBLANK(L43),"  ",IF(L84&gt;0,L43/L84,IF(L43&gt;0,1,0)))</f>
        <v>0</v>
      </c>
    </row>
    <row r="44" spans="1:13" ht="15" customHeight="1" x14ac:dyDescent="0.25">
      <c r="A44" s="47" t="s">
        <v>31</v>
      </c>
      <c r="B44" s="143"/>
      <c r="C44" s="43" t="s">
        <v>4</v>
      </c>
      <c r="D44" s="124"/>
      <c r="E44" s="43"/>
      <c r="F44" s="133"/>
      <c r="G44" s="44"/>
      <c r="H44" s="143"/>
      <c r="I44" s="42" t="s">
        <v>4</v>
      </c>
      <c r="J44" s="124"/>
      <c r="K44" s="43" t="s">
        <v>4</v>
      </c>
      <c r="L44" s="133"/>
      <c r="M44" s="50" t="s">
        <v>4</v>
      </c>
    </row>
    <row r="45" spans="1:13" ht="15" customHeight="1" x14ac:dyDescent="0.2">
      <c r="A45" s="45" t="s">
        <v>30</v>
      </c>
      <c r="B45" s="142">
        <v>0</v>
      </c>
      <c r="C45" s="36">
        <v>0</v>
      </c>
      <c r="D45" s="127">
        <v>0</v>
      </c>
      <c r="E45" s="36">
        <v>0</v>
      </c>
      <c r="F45" s="132">
        <f t="shared" si="1"/>
        <v>0</v>
      </c>
      <c r="G45" s="37">
        <f>IF(ISBLANK(F45),"  ",IF($F$84&gt;0,F45/$F$84,IF(F45&gt;0,1,0)))</f>
        <v>0</v>
      </c>
      <c r="H45" s="142">
        <v>0</v>
      </c>
      <c r="I45" s="35">
        <v>0</v>
      </c>
      <c r="J45" s="127">
        <v>0</v>
      </c>
      <c r="K45" s="36">
        <v>0</v>
      </c>
      <c r="L45" s="132">
        <f>J45+H45</f>
        <v>0</v>
      </c>
      <c r="M45" s="37">
        <f>IF(ISBLANK(L45),"  ",IF(L84&gt;0,L45/L84,IF(L45&gt;0,1,0)))</f>
        <v>0</v>
      </c>
    </row>
    <row r="46" spans="1:13" ht="15" customHeight="1" x14ac:dyDescent="0.2">
      <c r="A46" s="46" t="s">
        <v>101</v>
      </c>
      <c r="B46" s="114"/>
      <c r="C46" s="36" t="s">
        <v>10</v>
      </c>
      <c r="D46" s="124"/>
      <c r="E46" s="36"/>
      <c r="F46" s="133">
        <f t="shared" si="1"/>
        <v>0</v>
      </c>
      <c r="G46" s="37">
        <f>IF(ISBLANK(F46),"  ",IF($F$84&gt;0,F46/$F$84,IF(F46&gt;0,1,0)))</f>
        <v>0</v>
      </c>
      <c r="H46" s="114"/>
      <c r="I46" s="35" t="s">
        <v>10</v>
      </c>
      <c r="J46" s="124"/>
      <c r="K46" s="36" t="s">
        <v>10</v>
      </c>
      <c r="L46" s="133">
        <f>J46+H46</f>
        <v>0</v>
      </c>
      <c r="M46" s="41">
        <f>IF(ISBLANK(L46),"  ",IF(L84&gt;0,L46/L84,IF(L46&gt;0,1,0)))</f>
        <v>0</v>
      </c>
    </row>
    <row r="47" spans="1:13" s="55" customFormat="1" ht="15" customHeight="1" x14ac:dyDescent="0.25">
      <c r="A47" s="47" t="s">
        <v>33</v>
      </c>
      <c r="B47" s="115">
        <v>94379803</v>
      </c>
      <c r="C47" s="52">
        <v>1</v>
      </c>
      <c r="D47" s="115">
        <v>0</v>
      </c>
      <c r="E47" s="52">
        <v>0</v>
      </c>
      <c r="F47" s="115">
        <f t="shared" si="1"/>
        <v>94379803</v>
      </c>
      <c r="G47" s="108">
        <f>IF(ISBLANK(F47),"  ",IF($F$84&gt;0,F47/$F$84,IF(F47&gt;0,1,0)))</f>
        <v>0.57201054441032351</v>
      </c>
      <c r="H47" s="115">
        <v>97135238</v>
      </c>
      <c r="I47" s="35">
        <v>1</v>
      </c>
      <c r="J47" s="128">
        <v>0</v>
      </c>
      <c r="K47" s="52">
        <v>0</v>
      </c>
      <c r="L47" s="115">
        <f>L46+L45+L43+L34+L29+L28+L26+L27+L25+L24+L23+L22+L21+L20+L19+L18+L17+L16+L14+L13+L30+L31+L32+L33</f>
        <v>97135238</v>
      </c>
      <c r="M47" s="53">
        <f>IF(ISBLANK(L47),"  ",IF(L84&gt;0,L47/L84,IF(L47&gt;0,1,0)))</f>
        <v>0.63172673676137869</v>
      </c>
    </row>
    <row r="48" spans="1:13" ht="15" customHeight="1" x14ac:dyDescent="0.25">
      <c r="A48" s="56" t="s">
        <v>34</v>
      </c>
      <c r="B48" s="116"/>
      <c r="C48" s="109" t="s">
        <v>4</v>
      </c>
      <c r="D48" s="124"/>
      <c r="E48" s="36" t="s">
        <v>4</v>
      </c>
      <c r="F48" s="133"/>
      <c r="G48" s="44"/>
      <c r="H48" s="116"/>
      <c r="I48" s="35" t="s">
        <v>4</v>
      </c>
      <c r="J48" s="124"/>
      <c r="K48" s="36" t="s">
        <v>4</v>
      </c>
      <c r="L48" s="133"/>
      <c r="M48" s="50" t="s">
        <v>4</v>
      </c>
    </row>
    <row r="49" spans="1:13" ht="15" customHeight="1" x14ac:dyDescent="0.2">
      <c r="A49" s="7" t="s">
        <v>35</v>
      </c>
      <c r="B49" s="142">
        <v>0</v>
      </c>
      <c r="C49" s="36">
        <v>0</v>
      </c>
      <c r="D49" s="127">
        <v>0</v>
      </c>
      <c r="E49" s="36">
        <v>0</v>
      </c>
      <c r="F49" s="132">
        <f t="shared" si="1"/>
        <v>0</v>
      </c>
      <c r="G49" s="37">
        <f t="shared" ref="G49:G55" si="14">IF(ISBLANK(F49),"  ",IF($F$84&gt;0,F49/$F$84,IF(F49&gt;0,1,0)))</f>
        <v>0</v>
      </c>
      <c r="H49" s="142">
        <v>0</v>
      </c>
      <c r="I49" s="35">
        <v>0</v>
      </c>
      <c r="J49" s="127">
        <v>0</v>
      </c>
      <c r="K49" s="36">
        <v>0</v>
      </c>
      <c r="L49" s="132">
        <f>J49+H49</f>
        <v>0</v>
      </c>
      <c r="M49" s="37">
        <f>IF(ISBLANK(L49),"  ",IF(J84&gt;0,L49/J84,IF(L49&gt;0,1,0)))</f>
        <v>0</v>
      </c>
    </row>
    <row r="50" spans="1:13" ht="15" customHeight="1" x14ac:dyDescent="0.2">
      <c r="A50" s="58" t="s">
        <v>36</v>
      </c>
      <c r="B50" s="114">
        <v>0</v>
      </c>
      <c r="C50" s="36">
        <v>0</v>
      </c>
      <c r="D50" s="124">
        <v>0</v>
      </c>
      <c r="E50" s="36">
        <v>0</v>
      </c>
      <c r="F50" s="133">
        <f t="shared" si="1"/>
        <v>0</v>
      </c>
      <c r="G50" s="37">
        <f t="shared" si="14"/>
        <v>0</v>
      </c>
      <c r="H50" s="114">
        <v>0</v>
      </c>
      <c r="I50" s="35">
        <v>0</v>
      </c>
      <c r="J50" s="124">
        <v>0</v>
      </c>
      <c r="K50" s="36">
        <v>0</v>
      </c>
      <c r="L50" s="133">
        <f>J50+H50</f>
        <v>0</v>
      </c>
      <c r="M50" s="41">
        <f>IF(ISBLANK(L50),"  ",IF(J84&gt;0,L50/J84,IF(L50&gt;0,1,0)))</f>
        <v>0</v>
      </c>
    </row>
    <row r="51" spans="1:13" ht="15" customHeight="1" x14ac:dyDescent="0.2">
      <c r="A51" s="7" t="s">
        <v>37</v>
      </c>
      <c r="B51" s="114">
        <v>0</v>
      </c>
      <c r="C51" s="36">
        <v>0</v>
      </c>
      <c r="D51" s="124">
        <v>0</v>
      </c>
      <c r="E51" s="36">
        <v>0</v>
      </c>
      <c r="F51" s="133">
        <f t="shared" si="1"/>
        <v>0</v>
      </c>
      <c r="G51" s="37">
        <f t="shared" si="14"/>
        <v>0</v>
      </c>
      <c r="H51" s="114">
        <v>0</v>
      </c>
      <c r="I51" s="35">
        <v>0</v>
      </c>
      <c r="J51" s="124">
        <v>0</v>
      </c>
      <c r="K51" s="36">
        <v>0</v>
      </c>
      <c r="L51" s="133">
        <f>J51+H51</f>
        <v>0</v>
      </c>
      <c r="M51" s="41">
        <f>IF(ISBLANK(L51),"  ",IF(J84&gt;0,L51/J84,IF(L51&gt;0,1,0)))</f>
        <v>0</v>
      </c>
    </row>
    <row r="52" spans="1:13" ht="15" customHeight="1" x14ac:dyDescent="0.2">
      <c r="A52" s="25" t="s">
        <v>38</v>
      </c>
      <c r="B52" s="114">
        <v>0</v>
      </c>
      <c r="C52" s="36">
        <v>0</v>
      </c>
      <c r="D52" s="124">
        <v>0</v>
      </c>
      <c r="E52" s="36">
        <v>0</v>
      </c>
      <c r="F52" s="133">
        <f t="shared" si="1"/>
        <v>0</v>
      </c>
      <c r="G52" s="37">
        <f t="shared" si="14"/>
        <v>0</v>
      </c>
      <c r="H52" s="114">
        <v>0</v>
      </c>
      <c r="I52" s="35">
        <v>0</v>
      </c>
      <c r="J52" s="124">
        <v>0</v>
      </c>
      <c r="K52" s="36">
        <v>0</v>
      </c>
      <c r="L52" s="133">
        <f>J52+H52</f>
        <v>0</v>
      </c>
      <c r="M52" s="41">
        <f>IF(ISBLANK(L52),"  ",IF(J84&gt;0,L52/J84,IF(L52&gt;0,1,0)))</f>
        <v>0</v>
      </c>
    </row>
    <row r="53" spans="1:13" ht="15" customHeight="1" x14ac:dyDescent="0.2">
      <c r="A53" s="58" t="s">
        <v>39</v>
      </c>
      <c r="B53" s="114">
        <v>0</v>
      </c>
      <c r="C53" s="36">
        <v>0</v>
      </c>
      <c r="D53" s="124">
        <v>0</v>
      </c>
      <c r="E53" s="36">
        <v>0</v>
      </c>
      <c r="F53" s="133">
        <f t="shared" si="1"/>
        <v>0</v>
      </c>
      <c r="G53" s="37">
        <f t="shared" si="14"/>
        <v>0</v>
      </c>
      <c r="H53" s="114">
        <v>0</v>
      </c>
      <c r="I53" s="35">
        <v>0</v>
      </c>
      <c r="J53" s="124">
        <v>0</v>
      </c>
      <c r="K53" s="36">
        <v>0</v>
      </c>
      <c r="L53" s="133">
        <f>J53+H53</f>
        <v>0</v>
      </c>
      <c r="M53" s="41">
        <f>IF(ISBLANK(L53),"  ",IF(L84&gt;0,L53/L84,IF(L53&gt;0,1,0)))</f>
        <v>0</v>
      </c>
    </row>
    <row r="54" spans="1:13" s="55" customFormat="1" ht="15" customHeight="1" x14ac:dyDescent="0.25">
      <c r="A54" s="56" t="s">
        <v>40</v>
      </c>
      <c r="B54" s="115">
        <v>0</v>
      </c>
      <c r="C54" s="52">
        <v>0</v>
      </c>
      <c r="D54" s="128">
        <v>0</v>
      </c>
      <c r="E54" s="52">
        <v>0</v>
      </c>
      <c r="F54" s="134">
        <f t="shared" si="1"/>
        <v>0</v>
      </c>
      <c r="G54" s="108">
        <f t="shared" si="14"/>
        <v>0</v>
      </c>
      <c r="H54" s="115">
        <v>0</v>
      </c>
      <c r="I54" s="35">
        <v>0</v>
      </c>
      <c r="J54" s="128">
        <v>0</v>
      </c>
      <c r="K54" s="52">
        <v>0</v>
      </c>
      <c r="L54" s="134">
        <f>L53+L52+L51+L50+L49</f>
        <v>0</v>
      </c>
      <c r="M54" s="53">
        <f>IF(ISBLANK(L54),"  ",IF(L84&gt;0,L54/L84,IF(L54&gt;0,1,0)))</f>
        <v>0</v>
      </c>
    </row>
    <row r="55" spans="1:13" s="55" customFormat="1" ht="15" customHeight="1" x14ac:dyDescent="0.25">
      <c r="A55" s="60" t="s">
        <v>82</v>
      </c>
      <c r="B55" s="144">
        <v>0</v>
      </c>
      <c r="C55" s="52">
        <v>0</v>
      </c>
      <c r="D55" s="144">
        <v>0</v>
      </c>
      <c r="E55" s="52">
        <v>0</v>
      </c>
      <c r="F55" s="135">
        <f t="shared" si="1"/>
        <v>0</v>
      </c>
      <c r="G55" s="108">
        <f t="shared" si="14"/>
        <v>0</v>
      </c>
      <c r="H55" s="144">
        <v>0</v>
      </c>
      <c r="I55" s="35">
        <v>0</v>
      </c>
      <c r="J55" s="129">
        <v>0</v>
      </c>
      <c r="K55" s="52">
        <v>0</v>
      </c>
      <c r="L55" s="135">
        <f>J55+H55</f>
        <v>0</v>
      </c>
      <c r="M55" s="53">
        <f>IF(ISBLANK(L55),"  ",IF(L84&gt;0,L55/L84,IF(L55&gt;0,1,0)))</f>
        <v>0</v>
      </c>
    </row>
    <row r="56" spans="1:13" ht="15" customHeight="1" x14ac:dyDescent="0.25">
      <c r="A56" s="9" t="s">
        <v>42</v>
      </c>
      <c r="B56" s="119"/>
      <c r="C56" s="109" t="s">
        <v>4</v>
      </c>
      <c r="D56" s="127"/>
      <c r="E56" s="36" t="s">
        <v>4</v>
      </c>
      <c r="F56" s="132"/>
      <c r="G56" s="44"/>
      <c r="H56" s="119"/>
      <c r="I56" s="35" t="s">
        <v>4</v>
      </c>
      <c r="J56" s="127"/>
      <c r="K56" s="36" t="s">
        <v>4</v>
      </c>
      <c r="L56" s="132"/>
      <c r="M56" s="63" t="s">
        <v>4</v>
      </c>
    </row>
    <row r="57" spans="1:13" ht="15" customHeight="1" x14ac:dyDescent="0.2">
      <c r="A57" s="7" t="s">
        <v>43</v>
      </c>
      <c r="B57" s="119">
        <v>0</v>
      </c>
      <c r="C57" s="36">
        <v>0</v>
      </c>
      <c r="D57" s="127">
        <v>0</v>
      </c>
      <c r="E57" s="36">
        <v>0</v>
      </c>
      <c r="F57" s="136">
        <f t="shared" si="1"/>
        <v>0</v>
      </c>
      <c r="G57" s="37">
        <f t="shared" ref="G57:G73" si="15">IF(ISBLANK(F57),"  ",IF($F$84&gt;0,F57/$F$84,IF(F57&gt;0,1,0)))</f>
        <v>0</v>
      </c>
      <c r="H57" s="119">
        <v>0</v>
      </c>
      <c r="I57" s="35">
        <v>0</v>
      </c>
      <c r="J57" s="127">
        <v>0</v>
      </c>
      <c r="K57" s="36">
        <v>0</v>
      </c>
      <c r="L57" s="136">
        <f t="shared" ref="L57:L73" si="16">J57+H57</f>
        <v>0</v>
      </c>
      <c r="M57" s="37">
        <f>IF(ISBLANK(L57),"  ",IF(L84&gt;0,L57/L84,IF(L57&gt;0,1,0)))</f>
        <v>0</v>
      </c>
    </row>
    <row r="58" spans="1:13" ht="15" customHeight="1" x14ac:dyDescent="0.2">
      <c r="A58" s="25" t="s">
        <v>44</v>
      </c>
      <c r="B58" s="116">
        <v>0</v>
      </c>
      <c r="C58" s="36">
        <v>0</v>
      </c>
      <c r="D58" s="124">
        <v>0</v>
      </c>
      <c r="E58" s="36">
        <v>0</v>
      </c>
      <c r="F58" s="137">
        <f t="shared" si="1"/>
        <v>0</v>
      </c>
      <c r="G58" s="37">
        <f t="shared" si="15"/>
        <v>0</v>
      </c>
      <c r="H58" s="116">
        <v>0</v>
      </c>
      <c r="I58" s="35">
        <v>0</v>
      </c>
      <c r="J58" s="124">
        <v>0</v>
      </c>
      <c r="K58" s="36">
        <v>0</v>
      </c>
      <c r="L58" s="137">
        <f t="shared" si="16"/>
        <v>0</v>
      </c>
      <c r="M58" s="41">
        <f>IF(ISBLANK(L58),"  ",IF(L84&gt;0,L58/L84,IF(L58&gt;0,1,0)))</f>
        <v>0</v>
      </c>
    </row>
    <row r="59" spans="1:13" ht="15" customHeight="1" x14ac:dyDescent="0.2">
      <c r="A59" s="64" t="s">
        <v>45</v>
      </c>
      <c r="B59" s="145">
        <v>0</v>
      </c>
      <c r="C59" s="36">
        <v>0</v>
      </c>
      <c r="D59" s="123">
        <v>0</v>
      </c>
      <c r="E59" s="36">
        <v>0</v>
      </c>
      <c r="F59" s="138">
        <f t="shared" si="1"/>
        <v>0</v>
      </c>
      <c r="G59" s="37">
        <f t="shared" si="15"/>
        <v>0</v>
      </c>
      <c r="H59" s="145">
        <v>0</v>
      </c>
      <c r="I59" s="35">
        <v>0</v>
      </c>
      <c r="J59" s="123">
        <v>0</v>
      </c>
      <c r="K59" s="36">
        <v>0</v>
      </c>
      <c r="L59" s="138">
        <f t="shared" si="16"/>
        <v>0</v>
      </c>
      <c r="M59" s="41">
        <f>IF(ISBLANK(L59),"  ",IF(L84&gt;0,L59/L84,IF(L59&gt;0,1,0)))</f>
        <v>0</v>
      </c>
    </row>
    <row r="60" spans="1:13" ht="15" customHeight="1" x14ac:dyDescent="0.2">
      <c r="A60" s="64" t="s">
        <v>46</v>
      </c>
      <c r="B60" s="145">
        <v>0</v>
      </c>
      <c r="C60" s="36">
        <v>0</v>
      </c>
      <c r="D60" s="123">
        <v>0</v>
      </c>
      <c r="E60" s="36">
        <v>0</v>
      </c>
      <c r="F60" s="138">
        <f t="shared" si="1"/>
        <v>0</v>
      </c>
      <c r="G60" s="37">
        <f t="shared" si="15"/>
        <v>0</v>
      </c>
      <c r="H60" s="145">
        <v>0</v>
      </c>
      <c r="I60" s="35">
        <v>0</v>
      </c>
      <c r="J60" s="123">
        <v>0</v>
      </c>
      <c r="K60" s="36">
        <v>0</v>
      </c>
      <c r="L60" s="138">
        <f t="shared" si="16"/>
        <v>0</v>
      </c>
      <c r="M60" s="41">
        <f>IF(ISBLANK(L60),"  ",IF(L84&gt;0,L60/L84,IF(L60&gt;0,1,0)))</f>
        <v>0</v>
      </c>
    </row>
    <row r="61" spans="1:13" ht="15" customHeight="1" x14ac:dyDescent="0.2">
      <c r="A61" s="64" t="s">
        <v>47</v>
      </c>
      <c r="B61" s="145">
        <v>0</v>
      </c>
      <c r="C61" s="36">
        <v>0</v>
      </c>
      <c r="D61" s="123">
        <v>0</v>
      </c>
      <c r="E61" s="36">
        <v>0</v>
      </c>
      <c r="F61" s="138">
        <f t="shared" si="1"/>
        <v>0</v>
      </c>
      <c r="G61" s="37">
        <f t="shared" si="15"/>
        <v>0</v>
      </c>
      <c r="H61" s="145">
        <v>0</v>
      </c>
      <c r="I61" s="35">
        <v>0</v>
      </c>
      <c r="J61" s="123">
        <v>0</v>
      </c>
      <c r="K61" s="36">
        <v>0</v>
      </c>
      <c r="L61" s="138">
        <f t="shared" si="16"/>
        <v>0</v>
      </c>
      <c r="M61" s="41">
        <f>IF(ISBLANK(L61),"  ",IF(L84&gt;0,L61/L84,IF(L61&gt;0,1,0)))</f>
        <v>0</v>
      </c>
    </row>
    <row r="62" spans="1:13" ht="15" customHeight="1" x14ac:dyDescent="0.2">
      <c r="A62" s="25" t="s">
        <v>48</v>
      </c>
      <c r="B62" s="116">
        <v>0</v>
      </c>
      <c r="C62" s="36">
        <v>0</v>
      </c>
      <c r="D62" s="124">
        <v>0</v>
      </c>
      <c r="E62" s="36">
        <v>0</v>
      </c>
      <c r="F62" s="137">
        <f t="shared" si="1"/>
        <v>0</v>
      </c>
      <c r="G62" s="37">
        <f t="shared" si="15"/>
        <v>0</v>
      </c>
      <c r="H62" s="116">
        <v>0</v>
      </c>
      <c r="I62" s="35">
        <v>0</v>
      </c>
      <c r="J62" s="124">
        <v>0</v>
      </c>
      <c r="K62" s="36">
        <v>0</v>
      </c>
      <c r="L62" s="137">
        <f t="shared" si="16"/>
        <v>0</v>
      </c>
      <c r="M62" s="41">
        <f>IF(ISBLANK(L62),"  ",IF(L84&gt;0,L62/L84,IF(L62&gt;0,1,0)))</f>
        <v>0</v>
      </c>
    </row>
    <row r="63" spans="1:13" s="55" customFormat="1" ht="15" customHeight="1" x14ac:dyDescent="0.25">
      <c r="A63" s="60" t="s">
        <v>49</v>
      </c>
      <c r="B63" s="146">
        <v>0</v>
      </c>
      <c r="C63" s="36">
        <v>0</v>
      </c>
      <c r="D63" s="128">
        <v>0</v>
      </c>
      <c r="E63" s="52">
        <v>0</v>
      </c>
      <c r="F63" s="137">
        <f t="shared" si="1"/>
        <v>0</v>
      </c>
      <c r="G63" s="37">
        <f t="shared" si="15"/>
        <v>0</v>
      </c>
      <c r="H63" s="146">
        <v>0</v>
      </c>
      <c r="I63" s="35">
        <v>0</v>
      </c>
      <c r="J63" s="128">
        <v>0</v>
      </c>
      <c r="K63" s="52">
        <v>0</v>
      </c>
      <c r="L63" s="137">
        <f t="shared" si="16"/>
        <v>0</v>
      </c>
      <c r="M63" s="53">
        <f>IF(ISBLANK(L63),"  ",IF(L84&gt;0,L63/L84,IF(L63&gt;0,1,0)))</f>
        <v>0</v>
      </c>
    </row>
    <row r="64" spans="1:13" ht="15" customHeight="1" x14ac:dyDescent="0.2">
      <c r="A64" s="34" t="s">
        <v>50</v>
      </c>
      <c r="B64" s="147">
        <v>0</v>
      </c>
      <c r="C64" s="36">
        <v>0</v>
      </c>
      <c r="D64" s="148">
        <v>0</v>
      </c>
      <c r="E64" s="36">
        <v>0</v>
      </c>
      <c r="F64" s="140">
        <f t="shared" si="1"/>
        <v>0</v>
      </c>
      <c r="G64" s="37">
        <f t="shared" si="15"/>
        <v>0</v>
      </c>
      <c r="H64" s="147">
        <v>0</v>
      </c>
      <c r="I64" s="35">
        <v>0</v>
      </c>
      <c r="J64" s="148">
        <v>0</v>
      </c>
      <c r="K64" s="36">
        <v>0</v>
      </c>
      <c r="L64" s="140">
        <f t="shared" si="16"/>
        <v>0</v>
      </c>
      <c r="M64" s="41">
        <f>IF(ISBLANK(L64),"  ",IF(L84&gt;0,L64/L84,IF(L64&gt;0,1,0)))</f>
        <v>0</v>
      </c>
    </row>
    <row r="65" spans="1:13" ht="15" customHeight="1" x14ac:dyDescent="0.2">
      <c r="A65" s="65" t="s">
        <v>51</v>
      </c>
      <c r="B65" s="114">
        <v>0</v>
      </c>
      <c r="C65" s="36">
        <v>0</v>
      </c>
      <c r="D65" s="124">
        <v>0</v>
      </c>
      <c r="E65" s="36">
        <v>0</v>
      </c>
      <c r="F65" s="133">
        <f t="shared" si="1"/>
        <v>0</v>
      </c>
      <c r="G65" s="37">
        <f t="shared" si="15"/>
        <v>0</v>
      </c>
      <c r="H65" s="114">
        <v>0</v>
      </c>
      <c r="I65" s="35">
        <v>0</v>
      </c>
      <c r="J65" s="124">
        <v>0</v>
      </c>
      <c r="K65" s="36">
        <v>0</v>
      </c>
      <c r="L65" s="133">
        <f t="shared" si="16"/>
        <v>0</v>
      </c>
      <c r="M65" s="41">
        <f>IF(ISBLANK(L65),"  ",IF(L84&gt;0,L65/L84,IF(L65&gt;0,1,0)))</f>
        <v>0</v>
      </c>
    </row>
    <row r="66" spans="1:13" ht="15" customHeight="1" x14ac:dyDescent="0.2">
      <c r="A66" s="7" t="s">
        <v>52</v>
      </c>
      <c r="B66" s="114">
        <v>3695194</v>
      </c>
      <c r="C66" s="36">
        <v>0.59091856226427464</v>
      </c>
      <c r="D66" s="124">
        <v>2558111</v>
      </c>
      <c r="E66" s="36">
        <v>0.40908143773572536</v>
      </c>
      <c r="F66" s="133">
        <f t="shared" si="1"/>
        <v>6253305</v>
      </c>
      <c r="G66" s="37">
        <f t="shared" si="15"/>
        <v>3.7899595927465515E-2</v>
      </c>
      <c r="H66" s="114">
        <v>5410767</v>
      </c>
      <c r="I66" s="35">
        <v>0.80628145784230032</v>
      </c>
      <c r="J66" s="124">
        <v>1300000</v>
      </c>
      <c r="K66" s="36">
        <v>0.19371854215769971</v>
      </c>
      <c r="L66" s="133">
        <f t="shared" si="16"/>
        <v>6710767</v>
      </c>
      <c r="M66" s="41">
        <f>IF(ISBLANK(L66),"  ",IF(L84&gt;0,L66/L84,IF(L66&gt;0,1,0)))</f>
        <v>4.3644006288180888E-2</v>
      </c>
    </row>
    <row r="67" spans="1:13" ht="15" customHeight="1" x14ac:dyDescent="0.2">
      <c r="A67" s="58" t="s">
        <v>53</v>
      </c>
      <c r="B67" s="114">
        <v>0</v>
      </c>
      <c r="C67" s="36">
        <v>0</v>
      </c>
      <c r="D67" s="124">
        <v>12762911</v>
      </c>
      <c r="E67" s="36">
        <v>1</v>
      </c>
      <c r="F67" s="133">
        <f t="shared" si="1"/>
        <v>12762911</v>
      </c>
      <c r="G67" s="37">
        <f t="shared" si="15"/>
        <v>7.7352563125931778E-2</v>
      </c>
      <c r="H67" s="114">
        <v>0</v>
      </c>
      <c r="I67" s="35">
        <v>0</v>
      </c>
      <c r="J67" s="124">
        <v>13000000</v>
      </c>
      <c r="K67" s="36">
        <v>1</v>
      </c>
      <c r="L67" s="133">
        <f t="shared" si="16"/>
        <v>13000000</v>
      </c>
      <c r="M67" s="41">
        <f>IF(ISBLANK(L67),"  ",IF(L84&gt;0,L67/L84,IF(L67&gt;0,1,0)))</f>
        <v>8.4546532720678802E-2</v>
      </c>
    </row>
    <row r="68" spans="1:13" ht="15" customHeight="1" x14ac:dyDescent="0.2">
      <c r="A68" s="65" t="s">
        <v>54</v>
      </c>
      <c r="B68" s="114">
        <v>0</v>
      </c>
      <c r="C68" s="36">
        <v>0</v>
      </c>
      <c r="D68" s="124">
        <v>0</v>
      </c>
      <c r="E68" s="36">
        <v>0</v>
      </c>
      <c r="F68" s="133">
        <f t="shared" si="1"/>
        <v>0</v>
      </c>
      <c r="G68" s="37">
        <f t="shared" si="15"/>
        <v>0</v>
      </c>
      <c r="H68" s="114">
        <v>0</v>
      </c>
      <c r="I68" s="35">
        <v>0</v>
      </c>
      <c r="J68" s="124">
        <v>0</v>
      </c>
      <c r="K68" s="36">
        <v>0</v>
      </c>
      <c r="L68" s="133">
        <f t="shared" si="16"/>
        <v>0</v>
      </c>
      <c r="M68" s="41">
        <f>IF(ISBLANK(L68),"  ",IF(L84&gt;0,L68/L84,IF(L68&gt;0,1,0)))</f>
        <v>0</v>
      </c>
    </row>
    <row r="69" spans="1:13" ht="15" customHeight="1" x14ac:dyDescent="0.2">
      <c r="A69" s="65" t="s">
        <v>55</v>
      </c>
      <c r="B69" s="114">
        <v>0</v>
      </c>
      <c r="C69" s="36">
        <v>0</v>
      </c>
      <c r="D69" s="124">
        <v>0</v>
      </c>
      <c r="E69" s="36">
        <v>0</v>
      </c>
      <c r="F69" s="133">
        <f t="shared" si="1"/>
        <v>0</v>
      </c>
      <c r="G69" s="37">
        <f t="shared" si="15"/>
        <v>0</v>
      </c>
      <c r="H69" s="114">
        <v>0</v>
      </c>
      <c r="I69" s="35">
        <v>0</v>
      </c>
      <c r="J69" s="124">
        <v>0</v>
      </c>
      <c r="K69" s="36">
        <v>0</v>
      </c>
      <c r="L69" s="133">
        <f t="shared" si="16"/>
        <v>0</v>
      </c>
      <c r="M69" s="41">
        <f>IF(ISBLANK(L69),"  ",IF(L84&gt;0,L69/L84,IF(L69&gt;0,1,0)))</f>
        <v>0</v>
      </c>
    </row>
    <row r="70" spans="1:13" ht="15" customHeight="1" x14ac:dyDescent="0.2">
      <c r="A70" s="34" t="s">
        <v>56</v>
      </c>
      <c r="B70" s="114">
        <v>0</v>
      </c>
      <c r="C70" s="36">
        <v>0</v>
      </c>
      <c r="D70" s="124">
        <v>0</v>
      </c>
      <c r="E70" s="36">
        <v>0</v>
      </c>
      <c r="F70" s="133">
        <f t="shared" si="1"/>
        <v>0</v>
      </c>
      <c r="G70" s="37">
        <f t="shared" si="15"/>
        <v>0</v>
      </c>
      <c r="H70" s="114">
        <v>0</v>
      </c>
      <c r="I70" s="35">
        <v>0</v>
      </c>
      <c r="J70" s="124">
        <v>0</v>
      </c>
      <c r="K70" s="36">
        <v>0</v>
      </c>
      <c r="L70" s="133">
        <f t="shared" si="16"/>
        <v>0</v>
      </c>
      <c r="M70" s="41">
        <f>IF(ISBLANK(L70),"  ",IF(L84&gt;0,L70/L84,IF(L70&gt;0,1,0)))</f>
        <v>0</v>
      </c>
    </row>
    <row r="71" spans="1:13" ht="15" customHeight="1" x14ac:dyDescent="0.2">
      <c r="A71" s="34" t="s">
        <v>57</v>
      </c>
      <c r="B71" s="114">
        <v>0</v>
      </c>
      <c r="C71" s="36">
        <v>0</v>
      </c>
      <c r="D71" s="124">
        <v>330266</v>
      </c>
      <c r="E71" s="36">
        <v>1</v>
      </c>
      <c r="F71" s="133">
        <f t="shared" si="1"/>
        <v>330266</v>
      </c>
      <c r="G71" s="37">
        <f t="shared" si="15"/>
        <v>2.0016531975619815E-3</v>
      </c>
      <c r="H71" s="114">
        <v>0</v>
      </c>
      <c r="I71" s="35">
        <v>0</v>
      </c>
      <c r="J71" s="124">
        <v>0</v>
      </c>
      <c r="K71" s="36">
        <v>0</v>
      </c>
      <c r="L71" s="133">
        <f t="shared" si="16"/>
        <v>0</v>
      </c>
      <c r="M71" s="41">
        <f>IF(ISBLANK(L71),"  ",IF(L84&gt;0,L71/L84,IF(L71&gt;0,1,0)))</f>
        <v>0</v>
      </c>
    </row>
    <row r="72" spans="1:13" ht="15" customHeight="1" x14ac:dyDescent="0.2">
      <c r="A72" s="7" t="s">
        <v>58</v>
      </c>
      <c r="B72" s="114">
        <v>0</v>
      </c>
      <c r="C72" s="36">
        <v>0</v>
      </c>
      <c r="D72" s="124">
        <v>13968763</v>
      </c>
      <c r="E72" s="36">
        <v>1</v>
      </c>
      <c r="F72" s="133">
        <f t="shared" si="1"/>
        <v>13968763</v>
      </c>
      <c r="G72" s="37">
        <f t="shared" si="15"/>
        <v>8.4660907041401473E-2</v>
      </c>
      <c r="H72" s="114">
        <v>0</v>
      </c>
      <c r="I72" s="35">
        <v>0</v>
      </c>
      <c r="J72" s="124">
        <v>7500000</v>
      </c>
      <c r="K72" s="36">
        <v>1</v>
      </c>
      <c r="L72" s="133">
        <f t="shared" si="16"/>
        <v>7500000</v>
      </c>
      <c r="M72" s="41">
        <f>IF(ISBLANK(L72),"  ",IF(L84&gt;0,L72/L84,IF(L72&gt;0,1,0)))</f>
        <v>4.877684580039162E-2</v>
      </c>
    </row>
    <row r="73" spans="1:13" ht="15" customHeight="1" x14ac:dyDescent="0.2">
      <c r="A73" s="58" t="s">
        <v>59</v>
      </c>
      <c r="B73" s="114">
        <v>1066332</v>
      </c>
      <c r="C73" s="36">
        <v>8.801914819204619E-2</v>
      </c>
      <c r="D73" s="124">
        <v>11048441</v>
      </c>
      <c r="E73" s="36">
        <v>0.91198085180795385</v>
      </c>
      <c r="F73" s="133">
        <f t="shared" si="1"/>
        <v>12114773</v>
      </c>
      <c r="G73" s="37">
        <f t="shared" si="15"/>
        <v>7.3424373423808559E-2</v>
      </c>
      <c r="H73" s="114">
        <v>1397200</v>
      </c>
      <c r="I73" s="35">
        <v>0.1663887962654218</v>
      </c>
      <c r="J73" s="124">
        <v>7000000</v>
      </c>
      <c r="K73" s="36">
        <v>0.8336112037345782</v>
      </c>
      <c r="L73" s="133">
        <f t="shared" si="16"/>
        <v>8397200</v>
      </c>
      <c r="M73" s="41">
        <f>IF(ISBLANK(L73),"  ",IF(L84&gt;0,L73/L84,IF(L73&gt;0,1,0)))</f>
        <v>5.461185727400647E-2</v>
      </c>
    </row>
    <row r="74" spans="1:13" ht="15" customHeight="1" x14ac:dyDescent="0.2">
      <c r="A74" s="34" t="s">
        <v>186</v>
      </c>
      <c r="B74" s="114">
        <v>0</v>
      </c>
      <c r="C74" s="36">
        <v>0</v>
      </c>
      <c r="D74" s="124">
        <v>0</v>
      </c>
      <c r="E74" s="36">
        <v>0</v>
      </c>
      <c r="F74" s="133">
        <f t="shared" ref="F74" si="17">D74+B74</f>
        <v>0</v>
      </c>
      <c r="G74" s="37">
        <f t="shared" ref="G74" si="18">IF(ISBLANK(F74),"  ",IF($F$84&gt;0,F74/$F$84,IF(F74&gt;0,1,0)))</f>
        <v>0</v>
      </c>
      <c r="H74" s="114">
        <v>0</v>
      </c>
      <c r="I74" s="35">
        <v>0</v>
      </c>
      <c r="J74" s="124">
        <v>0</v>
      </c>
      <c r="K74" s="36">
        <v>0</v>
      </c>
      <c r="L74" s="133">
        <f t="shared" ref="L74" si="19">J74+H74</f>
        <v>0</v>
      </c>
      <c r="M74" s="41">
        <f>IF(ISBLANK(L74),"  ",IF(L85&gt;0,L74/L85,IF(L74&gt;0,1,0)))</f>
        <v>0</v>
      </c>
    </row>
    <row r="75" spans="1:13" s="55" customFormat="1" ht="15" customHeight="1" x14ac:dyDescent="0.25">
      <c r="A75" s="66" t="s">
        <v>60</v>
      </c>
      <c r="B75" s="115">
        <v>4761526</v>
      </c>
      <c r="C75" s="52">
        <v>0.10481012796429004</v>
      </c>
      <c r="D75" s="128">
        <v>40668492</v>
      </c>
      <c r="E75" s="52">
        <v>0.89518987203570999</v>
      </c>
      <c r="F75" s="115">
        <f>F74+F73+F72+F71+F70+F69+F68+F67+F66+F65+F64+F63</f>
        <v>45430018</v>
      </c>
      <c r="G75" s="37">
        <f>IF(ISBLANK(F75),"  ",IF($F$84&gt;0,F75/$F$84,IF(F75&gt;0,1,0)))</f>
        <v>0.2753390927161693</v>
      </c>
      <c r="H75" s="115">
        <v>6807967</v>
      </c>
      <c r="I75" s="35">
        <v>0.19119224077016247</v>
      </c>
      <c r="J75" s="128">
        <v>28800000</v>
      </c>
      <c r="K75" s="52">
        <v>0.8088077592298375</v>
      </c>
      <c r="L75" s="115">
        <f>L74+L73+L72+L71+L70+L69+L68+L67+L66+L65+L64+L63</f>
        <v>35607967</v>
      </c>
      <c r="M75" s="53">
        <f>IF(ISBLANK(L75),"  ",IF(L84&gt;0,L75/L84,IF(L75&gt;0,1,0)))</f>
        <v>0.23157924208325778</v>
      </c>
    </row>
    <row r="76" spans="1:13" ht="15" customHeight="1" x14ac:dyDescent="0.25">
      <c r="A76" s="9" t="s">
        <v>61</v>
      </c>
      <c r="B76" s="116"/>
      <c r="C76" s="109" t="s">
        <v>4</v>
      </c>
      <c r="D76" s="124"/>
      <c r="E76" s="36" t="s">
        <v>10</v>
      </c>
      <c r="F76" s="133"/>
      <c r="G76" s="44"/>
      <c r="H76" s="116"/>
      <c r="I76" s="109" t="s">
        <v>4</v>
      </c>
      <c r="J76" s="124"/>
      <c r="K76" s="43" t="s">
        <v>4</v>
      </c>
      <c r="L76" s="133"/>
      <c r="M76" s="50" t="s">
        <v>4</v>
      </c>
    </row>
    <row r="77" spans="1:13" ht="15" customHeight="1" x14ac:dyDescent="0.2">
      <c r="A77" s="7" t="s">
        <v>62</v>
      </c>
      <c r="B77" s="142">
        <v>0</v>
      </c>
      <c r="C77" s="36">
        <v>0</v>
      </c>
      <c r="D77" s="127">
        <v>0</v>
      </c>
      <c r="E77" s="36">
        <v>0</v>
      </c>
      <c r="F77" s="132">
        <f t="shared" si="1"/>
        <v>0</v>
      </c>
      <c r="G77" s="37">
        <f>IF(ISBLANK(F77),"  ",IF($F$84&gt;0,F77/$F$84,IF(F77&gt;0,1,0)))</f>
        <v>0</v>
      </c>
      <c r="H77" s="142">
        <v>0</v>
      </c>
      <c r="I77" s="35">
        <v>0</v>
      </c>
      <c r="J77" s="127">
        <v>0</v>
      </c>
      <c r="K77" s="36">
        <v>0</v>
      </c>
      <c r="L77" s="132">
        <f>J77+H77</f>
        <v>0</v>
      </c>
      <c r="M77" s="37">
        <f>IF(ISBLANK(L77),"  ",IF(L84&gt;0,L77/L84,IF(L77&gt;0,1,0)))</f>
        <v>0</v>
      </c>
    </row>
    <row r="78" spans="1:13" ht="15" customHeight="1" x14ac:dyDescent="0.2">
      <c r="A78" s="25" t="s">
        <v>63</v>
      </c>
      <c r="B78" s="114">
        <v>0</v>
      </c>
      <c r="C78" s="36">
        <v>0</v>
      </c>
      <c r="D78" s="124">
        <v>0</v>
      </c>
      <c r="E78" s="36">
        <v>0</v>
      </c>
      <c r="F78" s="133">
        <f t="shared" si="1"/>
        <v>0</v>
      </c>
      <c r="G78" s="37">
        <f>IF(ISBLANK(F78),"  ",IF($F$84&gt;0,F78/$F$84,IF(F78&gt;0,1,0)))</f>
        <v>0</v>
      </c>
      <c r="H78" s="114">
        <v>0</v>
      </c>
      <c r="I78" s="35">
        <v>0</v>
      </c>
      <c r="J78" s="124">
        <v>0</v>
      </c>
      <c r="K78" s="36">
        <v>0</v>
      </c>
      <c r="L78" s="133">
        <f>J78+H78</f>
        <v>0</v>
      </c>
      <c r="M78" s="41">
        <f>IF(ISBLANK(L78),"  ",IF(L84&gt;0,L78/L84,IF(L78&gt;0,1,0)))</f>
        <v>0</v>
      </c>
    </row>
    <row r="79" spans="1:13" ht="15" customHeight="1" x14ac:dyDescent="0.25">
      <c r="A79" s="56" t="s">
        <v>64</v>
      </c>
      <c r="B79" s="116"/>
      <c r="C79" s="109" t="s">
        <v>4</v>
      </c>
      <c r="D79" s="124"/>
      <c r="E79" s="36" t="s">
        <v>10</v>
      </c>
      <c r="F79" s="133"/>
      <c r="G79" s="37"/>
      <c r="H79" s="116"/>
      <c r="I79" s="35" t="s">
        <v>4</v>
      </c>
      <c r="J79" s="124"/>
      <c r="K79" s="36" t="s">
        <v>4</v>
      </c>
      <c r="L79" s="133"/>
      <c r="M79" s="50" t="s">
        <v>4</v>
      </c>
    </row>
    <row r="80" spans="1:13" ht="15" customHeight="1" x14ac:dyDescent="0.2">
      <c r="A80" s="7" t="s">
        <v>65</v>
      </c>
      <c r="B80" s="142">
        <v>0</v>
      </c>
      <c r="C80" s="36">
        <v>0</v>
      </c>
      <c r="D80" s="127">
        <v>0</v>
      </c>
      <c r="E80" s="36">
        <v>0</v>
      </c>
      <c r="F80" s="132">
        <f t="shared" si="1"/>
        <v>0</v>
      </c>
      <c r="G80" s="37">
        <f>IF(ISBLANK(F80),"  ",IF($F$84&gt;0,F80/$F$84,IF(F80&gt;0,1,0)))</f>
        <v>0</v>
      </c>
      <c r="H80" s="142">
        <v>0</v>
      </c>
      <c r="I80" s="35">
        <v>0</v>
      </c>
      <c r="J80" s="127">
        <v>0</v>
      </c>
      <c r="K80" s="36">
        <v>0</v>
      </c>
      <c r="L80" s="132">
        <f>J80+H80</f>
        <v>0</v>
      </c>
      <c r="M80" s="37">
        <f>IF(ISBLANK(L80),"  ",IF(L84&gt;0,L80/L84,IF(L80&gt;0,1,0)))</f>
        <v>0</v>
      </c>
    </row>
    <row r="81" spans="1:13" ht="15" customHeight="1" x14ac:dyDescent="0.2">
      <c r="A81" s="25" t="s">
        <v>66</v>
      </c>
      <c r="B81" s="114">
        <v>12427125</v>
      </c>
      <c r="C81" s="36">
        <v>0.49339846482241706</v>
      </c>
      <c r="D81" s="124">
        <v>12759668</v>
      </c>
      <c r="E81" s="36">
        <v>0.506601535177583</v>
      </c>
      <c r="F81" s="133">
        <f t="shared" si="1"/>
        <v>25186793</v>
      </c>
      <c r="G81" s="37">
        <f>IF(ISBLANK(F81),"  ",IF($F$84&gt;0,F81/$F$84,IF(F81&gt;0,1,0)))</f>
        <v>0.15265036287350722</v>
      </c>
      <c r="H81" s="114">
        <v>13018275</v>
      </c>
      <c r="I81" s="35">
        <v>0.61937885007213955</v>
      </c>
      <c r="J81" s="124">
        <v>8000000</v>
      </c>
      <c r="K81" s="36">
        <v>0.38062114992786039</v>
      </c>
      <c r="L81" s="133">
        <f>J81+H81</f>
        <v>21018275</v>
      </c>
      <c r="M81" s="41">
        <f>IF(ISBLANK(L81),"  ",IF(L84&gt;0,L81/L84,IF(L81&gt;0,1,0)))</f>
        <v>0.1366940211553635</v>
      </c>
    </row>
    <row r="82" spans="1:13" s="55" customFormat="1" ht="15" customHeight="1" x14ac:dyDescent="0.25">
      <c r="A82" s="56" t="s">
        <v>67</v>
      </c>
      <c r="B82" s="120">
        <v>12427125</v>
      </c>
      <c r="C82" s="52">
        <v>0.49339846482241706</v>
      </c>
      <c r="D82" s="129">
        <v>12759668</v>
      </c>
      <c r="E82" s="52">
        <v>0.506601535177583</v>
      </c>
      <c r="F82" s="134">
        <f t="shared" si="1"/>
        <v>25186793</v>
      </c>
      <c r="G82" s="108">
        <f>IF(ISBLANK(F82),"  ",IF($F$84&gt;0,F82/$F$84,IF(F82&gt;0,1,0)))</f>
        <v>0.15265036287350722</v>
      </c>
      <c r="H82" s="120">
        <v>13018275</v>
      </c>
      <c r="I82" s="35">
        <v>0.61937885007213955</v>
      </c>
      <c r="J82" s="129">
        <v>8000000</v>
      </c>
      <c r="K82" s="52">
        <v>0.38062114992786039</v>
      </c>
      <c r="L82" s="134">
        <f>L81+L80+L79+L78+L77</f>
        <v>21018275</v>
      </c>
      <c r="M82" s="53">
        <f>IF(ISBLANK(L82),"  ",IF(L84&gt;0,L82/L84,IF(L82&gt;0,1,0)))</f>
        <v>0.1366940211553635</v>
      </c>
    </row>
    <row r="83" spans="1:13" s="55" customFormat="1" ht="15" customHeight="1" x14ac:dyDescent="0.25">
      <c r="A83" s="56" t="s">
        <v>68</v>
      </c>
      <c r="B83" s="120">
        <v>0</v>
      </c>
      <c r="C83" s="52">
        <v>0</v>
      </c>
      <c r="D83" s="144">
        <v>0</v>
      </c>
      <c r="E83" s="52">
        <v>0</v>
      </c>
      <c r="F83" s="141">
        <f t="shared" si="1"/>
        <v>0</v>
      </c>
      <c r="G83" s="108">
        <f>IF(ISBLANK(F83),"  ",IF($F$84&gt;0,F83/$F$84,IF(F83&gt;0,1,0)))</f>
        <v>0</v>
      </c>
      <c r="H83" s="120">
        <v>0</v>
      </c>
      <c r="I83" s="35">
        <v>0</v>
      </c>
      <c r="J83" s="129">
        <v>0</v>
      </c>
      <c r="K83" s="52">
        <v>0</v>
      </c>
      <c r="L83" s="141">
        <f>J83+H83</f>
        <v>0</v>
      </c>
      <c r="M83" s="53">
        <f>IF(ISBLANK(L83),"  ",IF(L84&gt;0,L83/L84,IF(L83&gt;0,1,0)))</f>
        <v>0</v>
      </c>
    </row>
    <row r="84" spans="1:13" s="55" customFormat="1" ht="15" customHeight="1" thickBot="1" x14ac:dyDescent="0.3">
      <c r="A84" s="67" t="s">
        <v>69</v>
      </c>
      <c r="B84" s="121">
        <v>111568454</v>
      </c>
      <c r="C84" s="69">
        <v>0.67618632464785</v>
      </c>
      <c r="D84" s="121">
        <v>53428160</v>
      </c>
      <c r="E84" s="69">
        <v>0.32381367535214994</v>
      </c>
      <c r="F84" s="121">
        <f>F82+F75+F54+F47+F55+F83</f>
        <v>164996614</v>
      </c>
      <c r="G84" s="69">
        <f>IF(ISBLANK(F84),"  ",IF($F$84&gt;0,F84/$F$84,IF(F84&gt;0,1,0)))</f>
        <v>1</v>
      </c>
      <c r="H84" s="121">
        <v>116961480</v>
      </c>
      <c r="I84" s="69">
        <v>0.7606682766060785</v>
      </c>
      <c r="J84" s="121">
        <v>36800000</v>
      </c>
      <c r="K84" s="69">
        <v>0.23933172339392156</v>
      </c>
      <c r="L84" s="121">
        <f>L82+L75+L54+L47+L55+L83</f>
        <v>153761480</v>
      </c>
      <c r="M84" s="70">
        <f>IF(ISBLANK(L84),"  ",IF(L84&gt;0,L84/L84,IF(L84&gt;0,1,0)))</f>
        <v>1</v>
      </c>
    </row>
    <row r="85" spans="1:13" ht="15" thickTop="1" x14ac:dyDescent="0.2"/>
    <row r="86" spans="1:13" ht="16.5" customHeight="1" x14ac:dyDescent="0.2">
      <c r="A86" s="2" t="s">
        <v>4</v>
      </c>
    </row>
    <row r="87" spans="1:13" x14ac:dyDescent="0.2">
      <c r="A87" s="2" t="s">
        <v>70</v>
      </c>
    </row>
  </sheetData>
  <hyperlinks>
    <hyperlink ref="O2" location="Home!A1" tooltip="Home" display="Home" xr:uid="{00000000-0004-0000-1D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O87"/>
  <sheetViews>
    <sheetView zoomScale="75" zoomScaleNormal="75" workbookViewId="0">
      <pane xSplit="1" ySplit="10" topLeftCell="B11" activePane="bottomRight" state="frozen"/>
      <selection activeCell="J36" sqref="J36"/>
      <selection pane="topRight" activeCell="J36" sqref="J36"/>
      <selection pane="bottomLeft" activeCell="J36" sqref="J36"/>
      <selection pane="bottomRight" activeCell="F76" sqref="F76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80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190</v>
      </c>
      <c r="C6" s="11"/>
      <c r="D6" s="12"/>
      <c r="E6" s="11"/>
      <c r="F6" s="12"/>
      <c r="G6" s="13"/>
      <c r="H6" s="10" t="s">
        <v>191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2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v>38419862</v>
      </c>
      <c r="C13" s="36">
        <v>1</v>
      </c>
      <c r="D13" s="122">
        <v>0</v>
      </c>
      <c r="E13" s="36">
        <v>0</v>
      </c>
      <c r="F13" s="130">
        <f>D13+B13</f>
        <v>38419862</v>
      </c>
      <c r="G13" s="37">
        <f>IF(ISBLANK(F13),"  ",IF(F84&gt;0,F13/F84,IF(F13&gt;0,1,0)))</f>
        <v>0.40369594463580866</v>
      </c>
      <c r="H13" s="112">
        <v>35494923</v>
      </c>
      <c r="I13" s="35">
        <v>1</v>
      </c>
      <c r="J13" s="122">
        <v>0</v>
      </c>
      <c r="K13" s="36">
        <v>0</v>
      </c>
      <c r="L13" s="130">
        <f t="shared" ref="L13:L34" si="0">J13+H13</f>
        <v>35494923</v>
      </c>
      <c r="M13" s="38">
        <f>IF(ISBLANK(L13),"  ",IF(L84&gt;0,L13/L84,IF(L13&gt;0,1,0)))</f>
        <v>0.4612627349141028</v>
      </c>
    </row>
    <row r="14" spans="1:15" ht="15" customHeight="1" x14ac:dyDescent="0.2">
      <c r="A14" s="7" t="s">
        <v>13</v>
      </c>
      <c r="B14" s="142">
        <v>0</v>
      </c>
      <c r="C14" s="36">
        <v>0</v>
      </c>
      <c r="D14" s="127">
        <v>0</v>
      </c>
      <c r="E14" s="36">
        <v>0</v>
      </c>
      <c r="F14" s="131">
        <f t="shared" ref="F14:F83" si="1">D14+B14</f>
        <v>0</v>
      </c>
      <c r="G14" s="37">
        <f t="shared" ref="G14:G34" si="2">IF(ISBLANK(F14),"  ",IF($F$84&gt;0,F14/$F$84,IF(F14&gt;0,1,0)))</f>
        <v>0</v>
      </c>
      <c r="H14" s="142">
        <v>0</v>
      </c>
      <c r="I14" s="35">
        <v>0</v>
      </c>
      <c r="J14" s="127">
        <v>0</v>
      </c>
      <c r="K14" s="36">
        <v>0</v>
      </c>
      <c r="L14" s="131">
        <f t="shared" si="0"/>
        <v>0</v>
      </c>
      <c r="M14" s="41">
        <f>IF(ISBLANK(L14),"  ",IF(L84&gt;0,L14/L84,IF(L14&gt;0,1,0)))</f>
        <v>0</v>
      </c>
    </row>
    <row r="15" spans="1:15" ht="15" customHeight="1" x14ac:dyDescent="0.2">
      <c r="A15" s="169" t="s">
        <v>14</v>
      </c>
      <c r="B15" s="116">
        <v>93101</v>
      </c>
      <c r="C15" s="36">
        <v>1</v>
      </c>
      <c r="D15" s="124">
        <v>0</v>
      </c>
      <c r="E15" s="36">
        <v>0</v>
      </c>
      <c r="F15" s="132">
        <f t="shared" si="1"/>
        <v>93101</v>
      </c>
      <c r="G15" s="37">
        <f t="shared" si="2"/>
        <v>9.7825692714717245E-4</v>
      </c>
      <c r="H15" s="116">
        <v>91154</v>
      </c>
      <c r="I15" s="35">
        <v>1</v>
      </c>
      <c r="J15" s="124">
        <v>0</v>
      </c>
      <c r="K15" s="36">
        <v>0</v>
      </c>
      <c r="L15" s="132">
        <f t="shared" si="0"/>
        <v>91154</v>
      </c>
      <c r="M15" s="44">
        <f>IF(ISBLANK(L15),"  ",IF(L84&gt;0,L15/L84,IF(L15&gt;0,1,0)))</f>
        <v>1.1845621791702471E-3</v>
      </c>
    </row>
    <row r="16" spans="1:15" ht="15" customHeight="1" x14ac:dyDescent="0.2">
      <c r="A16" s="170" t="s">
        <v>15</v>
      </c>
      <c r="B16" s="142">
        <v>0</v>
      </c>
      <c r="C16" s="36">
        <v>0</v>
      </c>
      <c r="D16" s="127">
        <v>0</v>
      </c>
      <c r="E16" s="36">
        <v>0</v>
      </c>
      <c r="F16" s="132">
        <f t="shared" si="1"/>
        <v>0</v>
      </c>
      <c r="G16" s="37">
        <f t="shared" si="2"/>
        <v>0</v>
      </c>
      <c r="H16" s="142">
        <v>0</v>
      </c>
      <c r="I16" s="35">
        <v>0</v>
      </c>
      <c r="J16" s="127">
        <v>0</v>
      </c>
      <c r="K16" s="36">
        <v>0</v>
      </c>
      <c r="L16" s="132">
        <f t="shared" si="0"/>
        <v>0</v>
      </c>
      <c r="M16" s="37">
        <f>IF(ISBLANK(L16),"  ",IF(L84&gt;0,L16/L84,IF(L16&gt;0,1,0)))</f>
        <v>0</v>
      </c>
    </row>
    <row r="17" spans="1:13" ht="15" customHeight="1" x14ac:dyDescent="0.2">
      <c r="A17" s="171" t="s">
        <v>16</v>
      </c>
      <c r="B17" s="114">
        <v>93101</v>
      </c>
      <c r="C17" s="36">
        <v>1</v>
      </c>
      <c r="D17" s="124">
        <v>0</v>
      </c>
      <c r="E17" s="36">
        <v>0</v>
      </c>
      <c r="F17" s="133">
        <f t="shared" si="1"/>
        <v>93101</v>
      </c>
      <c r="G17" s="37">
        <f t="shared" si="2"/>
        <v>9.7825692714717245E-4</v>
      </c>
      <c r="H17" s="114">
        <v>91154</v>
      </c>
      <c r="I17" s="35">
        <v>1</v>
      </c>
      <c r="J17" s="124">
        <v>0</v>
      </c>
      <c r="K17" s="36">
        <v>0</v>
      </c>
      <c r="L17" s="133">
        <f t="shared" si="0"/>
        <v>91154</v>
      </c>
      <c r="M17" s="41">
        <f>IF(ISBLANK(L17),"  ",IF(L84&gt;0,L17/L84,IF(L17&gt;0,1,0)))</f>
        <v>1.1845621791702471E-3</v>
      </c>
    </row>
    <row r="18" spans="1:13" ht="15" customHeight="1" x14ac:dyDescent="0.2">
      <c r="A18" s="171" t="s">
        <v>17</v>
      </c>
      <c r="B18" s="114">
        <v>0</v>
      </c>
      <c r="C18" s="36">
        <v>0</v>
      </c>
      <c r="D18" s="124">
        <v>0</v>
      </c>
      <c r="E18" s="36">
        <v>0</v>
      </c>
      <c r="F18" s="133">
        <f t="shared" si="1"/>
        <v>0</v>
      </c>
      <c r="G18" s="37">
        <f t="shared" si="2"/>
        <v>0</v>
      </c>
      <c r="H18" s="114">
        <v>0</v>
      </c>
      <c r="I18" s="35">
        <v>0</v>
      </c>
      <c r="J18" s="124">
        <v>0</v>
      </c>
      <c r="K18" s="36">
        <v>0</v>
      </c>
      <c r="L18" s="133">
        <f t="shared" si="0"/>
        <v>0</v>
      </c>
      <c r="M18" s="41">
        <f>IF(ISBLANK(L18),"  ",IF(L84&gt;0,L18/L84,IF(L18&gt;0,1,0)))</f>
        <v>0</v>
      </c>
    </row>
    <row r="19" spans="1:13" ht="15" customHeight="1" x14ac:dyDescent="0.2">
      <c r="A19" s="171" t="s">
        <v>18</v>
      </c>
      <c r="B19" s="114">
        <v>0</v>
      </c>
      <c r="C19" s="36">
        <v>0</v>
      </c>
      <c r="D19" s="124">
        <v>0</v>
      </c>
      <c r="E19" s="36">
        <v>0</v>
      </c>
      <c r="F19" s="133">
        <f t="shared" si="1"/>
        <v>0</v>
      </c>
      <c r="G19" s="37">
        <f t="shared" si="2"/>
        <v>0</v>
      </c>
      <c r="H19" s="114">
        <v>0</v>
      </c>
      <c r="I19" s="35">
        <v>0</v>
      </c>
      <c r="J19" s="124">
        <v>0</v>
      </c>
      <c r="K19" s="36">
        <v>0</v>
      </c>
      <c r="L19" s="133">
        <f t="shared" si="0"/>
        <v>0</v>
      </c>
      <c r="M19" s="41">
        <f>IF(ISBLANK(L19),"  ",IF(L84&gt;0,L19/L84,IF(L19&gt;0,1,0)))</f>
        <v>0</v>
      </c>
    </row>
    <row r="20" spans="1:13" ht="15" customHeight="1" x14ac:dyDescent="0.2">
      <c r="A20" s="171" t="s">
        <v>19</v>
      </c>
      <c r="B20" s="114">
        <v>0</v>
      </c>
      <c r="C20" s="36">
        <v>0</v>
      </c>
      <c r="D20" s="124">
        <v>0</v>
      </c>
      <c r="E20" s="36">
        <v>0</v>
      </c>
      <c r="F20" s="133">
        <f t="shared" si="1"/>
        <v>0</v>
      </c>
      <c r="G20" s="37">
        <f t="shared" si="2"/>
        <v>0</v>
      </c>
      <c r="H20" s="114">
        <v>0</v>
      </c>
      <c r="I20" s="35">
        <v>0</v>
      </c>
      <c r="J20" s="124">
        <v>0</v>
      </c>
      <c r="K20" s="36">
        <v>0</v>
      </c>
      <c r="L20" s="133">
        <f t="shared" si="0"/>
        <v>0</v>
      </c>
      <c r="M20" s="41">
        <f>IF(ISBLANK(L20),"  ",IF(L84&gt;0,L20/L84,IF(L20&gt;0,1,0)))</f>
        <v>0</v>
      </c>
    </row>
    <row r="21" spans="1:13" ht="15" customHeight="1" x14ac:dyDescent="0.2">
      <c r="A21" s="171" t="s">
        <v>20</v>
      </c>
      <c r="B21" s="114">
        <v>0</v>
      </c>
      <c r="C21" s="36">
        <v>0</v>
      </c>
      <c r="D21" s="124">
        <v>0</v>
      </c>
      <c r="E21" s="36">
        <v>0</v>
      </c>
      <c r="F21" s="133">
        <f t="shared" si="1"/>
        <v>0</v>
      </c>
      <c r="G21" s="37">
        <f t="shared" si="2"/>
        <v>0</v>
      </c>
      <c r="H21" s="114">
        <v>0</v>
      </c>
      <c r="I21" s="35">
        <v>0</v>
      </c>
      <c r="J21" s="124">
        <v>0</v>
      </c>
      <c r="K21" s="36">
        <v>0</v>
      </c>
      <c r="L21" s="133">
        <f t="shared" si="0"/>
        <v>0</v>
      </c>
      <c r="M21" s="41">
        <f>IF(ISBLANK(L21),"  ",IF(L84&gt;0,L21/L84,IF(L21&gt;0,1,0)))</f>
        <v>0</v>
      </c>
    </row>
    <row r="22" spans="1:13" ht="15" customHeight="1" x14ac:dyDescent="0.2">
      <c r="A22" s="171" t="s">
        <v>21</v>
      </c>
      <c r="B22" s="114">
        <v>0</v>
      </c>
      <c r="C22" s="36">
        <v>0</v>
      </c>
      <c r="D22" s="124">
        <v>0</v>
      </c>
      <c r="E22" s="36">
        <v>0</v>
      </c>
      <c r="F22" s="133">
        <f t="shared" si="1"/>
        <v>0</v>
      </c>
      <c r="G22" s="37">
        <f t="shared" si="2"/>
        <v>0</v>
      </c>
      <c r="H22" s="114">
        <v>0</v>
      </c>
      <c r="I22" s="35">
        <v>0</v>
      </c>
      <c r="J22" s="124">
        <v>0</v>
      </c>
      <c r="K22" s="36">
        <v>0</v>
      </c>
      <c r="L22" s="133">
        <f t="shared" si="0"/>
        <v>0</v>
      </c>
      <c r="M22" s="41">
        <f>IF(ISBLANK(L22),"  ",IF(L84&gt;0,L22/L84,IF(L22&gt;0,1,0)))</f>
        <v>0</v>
      </c>
    </row>
    <row r="23" spans="1:13" ht="15" customHeight="1" x14ac:dyDescent="0.2">
      <c r="A23" s="171" t="s">
        <v>22</v>
      </c>
      <c r="B23" s="114">
        <v>0</v>
      </c>
      <c r="C23" s="36">
        <v>0</v>
      </c>
      <c r="D23" s="124">
        <v>0</v>
      </c>
      <c r="E23" s="36">
        <v>0</v>
      </c>
      <c r="F23" s="133">
        <f t="shared" si="1"/>
        <v>0</v>
      </c>
      <c r="G23" s="37">
        <f t="shared" si="2"/>
        <v>0</v>
      </c>
      <c r="H23" s="114">
        <v>0</v>
      </c>
      <c r="I23" s="35">
        <v>0</v>
      </c>
      <c r="J23" s="124">
        <v>0</v>
      </c>
      <c r="K23" s="36">
        <v>0</v>
      </c>
      <c r="L23" s="133">
        <f t="shared" si="0"/>
        <v>0</v>
      </c>
      <c r="M23" s="41">
        <f>IF(ISBLANK(L23),"  ",IF(L84&gt;0,L23/L84,IF(L23&gt;0,1,0)))</f>
        <v>0</v>
      </c>
    </row>
    <row r="24" spans="1:13" ht="15" customHeight="1" x14ac:dyDescent="0.2">
      <c r="A24" s="171" t="s">
        <v>23</v>
      </c>
      <c r="B24" s="114">
        <v>0</v>
      </c>
      <c r="C24" s="36">
        <v>0</v>
      </c>
      <c r="D24" s="124">
        <v>0</v>
      </c>
      <c r="E24" s="36">
        <v>0</v>
      </c>
      <c r="F24" s="133">
        <f t="shared" si="1"/>
        <v>0</v>
      </c>
      <c r="G24" s="37">
        <f t="shared" si="2"/>
        <v>0</v>
      </c>
      <c r="H24" s="114">
        <v>0</v>
      </c>
      <c r="I24" s="35">
        <v>0</v>
      </c>
      <c r="J24" s="124">
        <v>0</v>
      </c>
      <c r="K24" s="36">
        <v>0</v>
      </c>
      <c r="L24" s="133">
        <f t="shared" si="0"/>
        <v>0</v>
      </c>
      <c r="M24" s="41">
        <f>IF(ISBLANK(L24),"  ",IF(L84&gt;0,L24/L84,IF(L24&gt;0,1,0)))</f>
        <v>0</v>
      </c>
    </row>
    <row r="25" spans="1:13" ht="15" customHeight="1" x14ac:dyDescent="0.2">
      <c r="A25" s="171" t="s">
        <v>24</v>
      </c>
      <c r="B25" s="114">
        <v>0</v>
      </c>
      <c r="C25" s="36">
        <v>0</v>
      </c>
      <c r="D25" s="124">
        <v>0</v>
      </c>
      <c r="E25" s="36">
        <v>0</v>
      </c>
      <c r="F25" s="133">
        <f t="shared" si="1"/>
        <v>0</v>
      </c>
      <c r="G25" s="37">
        <f t="shared" si="2"/>
        <v>0</v>
      </c>
      <c r="H25" s="114">
        <v>0</v>
      </c>
      <c r="I25" s="35">
        <v>0</v>
      </c>
      <c r="J25" s="124">
        <v>0</v>
      </c>
      <c r="K25" s="36">
        <v>0</v>
      </c>
      <c r="L25" s="133">
        <f t="shared" si="0"/>
        <v>0</v>
      </c>
      <c r="M25" s="41">
        <f>IF(ISBLANK(L25),"  ",IF(L84&gt;0,L25/L84,IF(L25&gt;0,1,0)))</f>
        <v>0</v>
      </c>
    </row>
    <row r="26" spans="1:13" ht="15" customHeight="1" x14ac:dyDescent="0.2">
      <c r="A26" s="171" t="s">
        <v>25</v>
      </c>
      <c r="B26" s="114">
        <v>0</v>
      </c>
      <c r="C26" s="36">
        <v>0</v>
      </c>
      <c r="D26" s="124">
        <v>0</v>
      </c>
      <c r="E26" s="36">
        <v>0</v>
      </c>
      <c r="F26" s="133">
        <f t="shared" si="1"/>
        <v>0</v>
      </c>
      <c r="G26" s="37">
        <f t="shared" si="2"/>
        <v>0</v>
      </c>
      <c r="H26" s="114">
        <v>0</v>
      </c>
      <c r="I26" s="35">
        <v>0</v>
      </c>
      <c r="J26" s="124">
        <v>0</v>
      </c>
      <c r="K26" s="36">
        <v>0</v>
      </c>
      <c r="L26" s="133">
        <f t="shared" si="0"/>
        <v>0</v>
      </c>
      <c r="M26" s="41">
        <f>IF(ISBLANK(L26),"  ",IF(L84&gt;0,L26/L84,IF(L26&gt;0,1,0)))</f>
        <v>0</v>
      </c>
    </row>
    <row r="27" spans="1:13" ht="15" customHeight="1" x14ac:dyDescent="0.2">
      <c r="A27" s="171" t="s">
        <v>26</v>
      </c>
      <c r="B27" s="114">
        <v>0</v>
      </c>
      <c r="C27" s="36">
        <v>0</v>
      </c>
      <c r="D27" s="124">
        <v>0</v>
      </c>
      <c r="E27" s="36">
        <v>0</v>
      </c>
      <c r="F27" s="133">
        <f t="shared" si="1"/>
        <v>0</v>
      </c>
      <c r="G27" s="37">
        <f t="shared" si="2"/>
        <v>0</v>
      </c>
      <c r="H27" s="114">
        <v>0</v>
      </c>
      <c r="I27" s="35">
        <v>0</v>
      </c>
      <c r="J27" s="124">
        <v>0</v>
      </c>
      <c r="K27" s="36">
        <v>0</v>
      </c>
      <c r="L27" s="133">
        <f t="shared" si="0"/>
        <v>0</v>
      </c>
      <c r="M27" s="41">
        <f>IF(ISBLANK(L27),"  ",IF(L84&gt;0,L27/L84,IF(L27&gt;0,1,0)))</f>
        <v>0</v>
      </c>
    </row>
    <row r="28" spans="1:13" ht="15" customHeight="1" x14ac:dyDescent="0.2">
      <c r="A28" s="172" t="s">
        <v>27</v>
      </c>
      <c r="B28" s="114">
        <v>0</v>
      </c>
      <c r="C28" s="36">
        <v>0</v>
      </c>
      <c r="D28" s="124">
        <v>0</v>
      </c>
      <c r="E28" s="36">
        <v>0</v>
      </c>
      <c r="F28" s="133">
        <f t="shared" si="1"/>
        <v>0</v>
      </c>
      <c r="G28" s="37">
        <f t="shared" si="2"/>
        <v>0</v>
      </c>
      <c r="H28" s="114">
        <v>0</v>
      </c>
      <c r="I28" s="35">
        <v>0</v>
      </c>
      <c r="J28" s="124">
        <v>0</v>
      </c>
      <c r="K28" s="36">
        <v>0</v>
      </c>
      <c r="L28" s="133">
        <f t="shared" si="0"/>
        <v>0</v>
      </c>
      <c r="M28" s="41">
        <f>IF(ISBLANK(L28),"  ",IF(L84&gt;0,L28/L84,IF(L28&gt;0,1,0)))</f>
        <v>0</v>
      </c>
    </row>
    <row r="29" spans="1:13" ht="15" customHeight="1" x14ac:dyDescent="0.2">
      <c r="A29" s="172" t="s">
        <v>28</v>
      </c>
      <c r="B29" s="114">
        <v>0</v>
      </c>
      <c r="C29" s="36">
        <v>0</v>
      </c>
      <c r="D29" s="124">
        <v>0</v>
      </c>
      <c r="E29" s="36">
        <v>0</v>
      </c>
      <c r="F29" s="133">
        <f t="shared" si="1"/>
        <v>0</v>
      </c>
      <c r="G29" s="37">
        <f t="shared" si="2"/>
        <v>0</v>
      </c>
      <c r="H29" s="114">
        <v>0</v>
      </c>
      <c r="I29" s="35">
        <v>0</v>
      </c>
      <c r="J29" s="124">
        <v>0</v>
      </c>
      <c r="K29" s="36">
        <v>0</v>
      </c>
      <c r="L29" s="133">
        <f t="shared" si="0"/>
        <v>0</v>
      </c>
      <c r="M29" s="41">
        <f>IF(ISBLANK(L29),"  ",IF(L84&gt;0,L29/L84,IF(L29&gt;0,1,0)))</f>
        <v>0</v>
      </c>
    </row>
    <row r="30" spans="1:13" ht="15" customHeight="1" x14ac:dyDescent="0.2">
      <c r="A30" s="172" t="s">
        <v>71</v>
      </c>
      <c r="B30" s="114">
        <v>0</v>
      </c>
      <c r="C30" s="36">
        <v>0</v>
      </c>
      <c r="D30" s="124">
        <v>0</v>
      </c>
      <c r="E30" s="36">
        <v>0</v>
      </c>
      <c r="F30" s="133">
        <f t="shared" si="1"/>
        <v>0</v>
      </c>
      <c r="G30" s="37">
        <f t="shared" si="2"/>
        <v>0</v>
      </c>
      <c r="H30" s="114">
        <v>0</v>
      </c>
      <c r="I30" s="35">
        <v>0</v>
      </c>
      <c r="J30" s="124">
        <v>0</v>
      </c>
      <c r="K30" s="36">
        <v>0</v>
      </c>
      <c r="L30" s="133">
        <f t="shared" si="0"/>
        <v>0</v>
      </c>
      <c r="M30" s="41">
        <f>IF(ISBLANK(L30),"  ",IF(L84&gt;0,L30/L84,IF(L30&gt;0,1,0)))</f>
        <v>0</v>
      </c>
    </row>
    <row r="31" spans="1:13" ht="15" customHeight="1" x14ac:dyDescent="0.2">
      <c r="A31" s="172" t="s">
        <v>182</v>
      </c>
      <c r="B31" s="114">
        <v>0</v>
      </c>
      <c r="C31" s="36">
        <v>0</v>
      </c>
      <c r="D31" s="124">
        <v>0</v>
      </c>
      <c r="E31" s="36">
        <v>0</v>
      </c>
      <c r="F31" s="133">
        <f t="shared" si="1"/>
        <v>0</v>
      </c>
      <c r="G31" s="37">
        <f t="shared" si="2"/>
        <v>0</v>
      </c>
      <c r="H31" s="114">
        <v>0</v>
      </c>
      <c r="I31" s="35">
        <v>0</v>
      </c>
      <c r="J31" s="124">
        <v>0</v>
      </c>
      <c r="K31" s="36">
        <v>0</v>
      </c>
      <c r="L31" s="133">
        <f t="shared" si="0"/>
        <v>0</v>
      </c>
      <c r="M31" s="41">
        <f>IF(ISBLANK(L31),"  ",IF(L84&gt;0,L31/L84,IF(L31&gt;0,1,0)))</f>
        <v>0</v>
      </c>
    </row>
    <row r="32" spans="1:13" ht="15" customHeight="1" x14ac:dyDescent="0.2">
      <c r="A32" s="173" t="s">
        <v>183</v>
      </c>
      <c r="B32" s="114">
        <v>0</v>
      </c>
      <c r="C32" s="36">
        <v>0</v>
      </c>
      <c r="D32" s="124">
        <v>0</v>
      </c>
      <c r="E32" s="36">
        <v>0</v>
      </c>
      <c r="F32" s="133">
        <f t="shared" si="1"/>
        <v>0</v>
      </c>
      <c r="G32" s="37">
        <f t="shared" si="2"/>
        <v>0</v>
      </c>
      <c r="H32" s="114">
        <v>0</v>
      </c>
      <c r="I32" s="35">
        <v>0</v>
      </c>
      <c r="J32" s="124">
        <v>0</v>
      </c>
      <c r="K32" s="36">
        <v>0</v>
      </c>
      <c r="L32" s="133">
        <f t="shared" si="0"/>
        <v>0</v>
      </c>
      <c r="M32" s="41">
        <f>IF(ISBLANK(L32),"  ",IF(L84&gt;0,L32/L84,IF(L32&gt;0,1,0)))</f>
        <v>0</v>
      </c>
    </row>
    <row r="33" spans="1:13" ht="15" customHeight="1" x14ac:dyDescent="0.2">
      <c r="A33" s="172" t="s">
        <v>175</v>
      </c>
      <c r="B33" s="114">
        <v>0</v>
      </c>
      <c r="C33" s="36">
        <v>0</v>
      </c>
      <c r="D33" s="124">
        <v>0</v>
      </c>
      <c r="E33" s="36">
        <v>0</v>
      </c>
      <c r="F33" s="133">
        <f t="shared" si="1"/>
        <v>0</v>
      </c>
      <c r="G33" s="37">
        <f t="shared" si="2"/>
        <v>0</v>
      </c>
      <c r="H33" s="114">
        <v>0</v>
      </c>
      <c r="I33" s="35">
        <v>0</v>
      </c>
      <c r="J33" s="124">
        <v>0</v>
      </c>
      <c r="K33" s="36">
        <v>0</v>
      </c>
      <c r="L33" s="133">
        <f t="shared" si="0"/>
        <v>0</v>
      </c>
      <c r="M33" s="41">
        <f>IF(ISBLANK(L33),"  ",IF(L84&gt;0,L33/L84,IF(L33&gt;0,1,0)))</f>
        <v>0</v>
      </c>
    </row>
    <row r="34" spans="1:13" ht="15" customHeight="1" x14ac:dyDescent="0.2">
      <c r="A34" s="171" t="s">
        <v>184</v>
      </c>
      <c r="B34" s="114">
        <v>0</v>
      </c>
      <c r="C34" s="36">
        <v>0</v>
      </c>
      <c r="D34" s="124">
        <v>0</v>
      </c>
      <c r="E34" s="36">
        <v>0</v>
      </c>
      <c r="F34" s="133">
        <f t="shared" si="1"/>
        <v>0</v>
      </c>
      <c r="G34" s="37">
        <f t="shared" si="2"/>
        <v>0</v>
      </c>
      <c r="H34" s="114">
        <v>0</v>
      </c>
      <c r="I34" s="35">
        <v>0</v>
      </c>
      <c r="J34" s="124">
        <v>0</v>
      </c>
      <c r="K34" s="36">
        <v>0</v>
      </c>
      <c r="L34" s="133">
        <f t="shared" si="0"/>
        <v>0</v>
      </c>
      <c r="M34" s="41">
        <f>IF(ISBLANK(L34),"  ",IF(L84&gt;0,L34/L84,IF(L34&gt;0,1,0)))</f>
        <v>0</v>
      </c>
    </row>
    <row r="35" spans="1:13" ht="15" customHeight="1" x14ac:dyDescent="0.2">
      <c r="A35" s="171" t="s">
        <v>185</v>
      </c>
      <c r="B35" s="114">
        <v>0</v>
      </c>
      <c r="C35" s="36">
        <v>0</v>
      </c>
      <c r="D35" s="124">
        <v>0</v>
      </c>
      <c r="E35" s="36">
        <v>0</v>
      </c>
      <c r="F35" s="133">
        <f t="shared" ref="F35:F41" si="3">D35+B35</f>
        <v>0</v>
      </c>
      <c r="G35" s="37">
        <f t="shared" ref="G35:G41" si="4">IF(ISBLANK(F35),"  ",IF($F$84&gt;0,F35/$F$84,IF(F35&gt;0,1,0)))</f>
        <v>0</v>
      </c>
      <c r="H35" s="114">
        <v>0</v>
      </c>
      <c r="I35" s="35">
        <v>0</v>
      </c>
      <c r="J35" s="124">
        <v>0</v>
      </c>
      <c r="K35" s="36">
        <v>0</v>
      </c>
      <c r="L35" s="133">
        <f t="shared" ref="L35" si="5">J35+H35</f>
        <v>0</v>
      </c>
      <c r="M35" s="41">
        <f>IF(ISBLANK(L35),"  ",IF(L85&gt;0,L35/L85,IF(L35&gt;0,1,0)))</f>
        <v>0</v>
      </c>
    </row>
    <row r="36" spans="1:13" ht="15" customHeight="1" x14ac:dyDescent="0.2">
      <c r="A36" s="218" t="s">
        <v>193</v>
      </c>
      <c r="B36" s="114">
        <v>0</v>
      </c>
      <c r="C36" s="36">
        <v>0</v>
      </c>
      <c r="D36" s="124">
        <v>0</v>
      </c>
      <c r="E36" s="36">
        <v>0</v>
      </c>
      <c r="F36" s="133">
        <f t="shared" ref="F36:F37" si="6">D36+B36</f>
        <v>0</v>
      </c>
      <c r="G36" s="37">
        <f t="shared" ref="G36:G37" si="7">IF(ISBLANK(F36),"  ",IF($F$84&gt;0,F36/$F$84,IF(F36&gt;0,1,0)))</f>
        <v>0</v>
      </c>
      <c r="H36" s="114">
        <v>0</v>
      </c>
      <c r="I36" s="35">
        <v>0</v>
      </c>
      <c r="J36" s="124">
        <v>0</v>
      </c>
      <c r="K36" s="36">
        <v>0</v>
      </c>
      <c r="L36" s="133">
        <f t="shared" ref="L36:L37" si="8">J36+H36</f>
        <v>0</v>
      </c>
      <c r="M36" s="41">
        <f t="shared" ref="M36:M37" si="9">IF(ISBLANK(L36),"  ",IF(L86&gt;0,L36/L86,IF(L36&gt;0,1,0)))</f>
        <v>0</v>
      </c>
    </row>
    <row r="37" spans="1:13" ht="15" customHeight="1" x14ac:dyDescent="0.2">
      <c r="A37" s="218" t="s">
        <v>194</v>
      </c>
      <c r="B37" s="114">
        <v>0</v>
      </c>
      <c r="C37" s="36">
        <v>0</v>
      </c>
      <c r="D37" s="124">
        <v>0</v>
      </c>
      <c r="E37" s="36">
        <v>0</v>
      </c>
      <c r="F37" s="133">
        <f t="shared" si="6"/>
        <v>0</v>
      </c>
      <c r="G37" s="37">
        <f t="shared" si="7"/>
        <v>0</v>
      </c>
      <c r="H37" s="114">
        <v>0</v>
      </c>
      <c r="I37" s="35">
        <v>0</v>
      </c>
      <c r="J37" s="124">
        <v>0</v>
      </c>
      <c r="K37" s="36">
        <v>0</v>
      </c>
      <c r="L37" s="133">
        <f t="shared" si="8"/>
        <v>0</v>
      </c>
      <c r="M37" s="41">
        <f t="shared" si="9"/>
        <v>0</v>
      </c>
    </row>
    <row r="38" spans="1:13" ht="15" customHeight="1" x14ac:dyDescent="0.2">
      <c r="A38" s="171" t="s">
        <v>187</v>
      </c>
      <c r="B38" s="114">
        <v>0</v>
      </c>
      <c r="C38" s="36">
        <v>0</v>
      </c>
      <c r="D38" s="124">
        <v>0</v>
      </c>
      <c r="E38" s="36">
        <v>0</v>
      </c>
      <c r="F38" s="133">
        <f t="shared" si="3"/>
        <v>0</v>
      </c>
      <c r="G38" s="37">
        <f t="shared" si="4"/>
        <v>0</v>
      </c>
      <c r="H38" s="114">
        <v>0</v>
      </c>
      <c r="I38" s="35">
        <v>0</v>
      </c>
      <c r="J38" s="124">
        <v>0</v>
      </c>
      <c r="K38" s="36">
        <v>0</v>
      </c>
      <c r="L38" s="133">
        <f t="shared" ref="L38" si="10">J38+H38</f>
        <v>0</v>
      </c>
      <c r="M38" s="41">
        <f>IF(ISBLANK(L38),"  ",IF(L86&gt;0,L38/L86,IF(L38&gt;0,1,0)))</f>
        <v>0</v>
      </c>
    </row>
    <row r="39" spans="1:13" ht="15" customHeight="1" x14ac:dyDescent="0.2">
      <c r="A39" s="171" t="s">
        <v>192</v>
      </c>
      <c r="B39" s="114">
        <v>0</v>
      </c>
      <c r="C39" s="36">
        <v>0</v>
      </c>
      <c r="D39" s="124">
        <v>0</v>
      </c>
      <c r="E39" s="36">
        <v>0</v>
      </c>
      <c r="F39" s="133">
        <f t="shared" ref="F39" si="11">D39+B39</f>
        <v>0</v>
      </c>
      <c r="G39" s="37">
        <f t="shared" ref="G39" si="12">IF(ISBLANK(F39),"  ",IF($F$84&gt;0,F39/$F$84,IF(F39&gt;0,1,0)))</f>
        <v>0</v>
      </c>
      <c r="H39" s="114">
        <v>0</v>
      </c>
      <c r="I39" s="35">
        <v>0</v>
      </c>
      <c r="J39" s="124">
        <v>0</v>
      </c>
      <c r="K39" s="36">
        <v>0</v>
      </c>
      <c r="L39" s="133">
        <f t="shared" ref="L39" si="13">J39+H39</f>
        <v>0</v>
      </c>
      <c r="M39" s="41">
        <f>IF(ISBLANK(L39),"  ",IF(L87&gt;0,L39/L87,IF(L39&gt;0,1,0)))</f>
        <v>0</v>
      </c>
    </row>
    <row r="40" spans="1:13" ht="15" customHeight="1" x14ac:dyDescent="0.2">
      <c r="A40" s="171" t="s">
        <v>188</v>
      </c>
      <c r="B40" s="114">
        <v>0</v>
      </c>
      <c r="C40" s="36">
        <v>0</v>
      </c>
      <c r="D40" s="124">
        <v>0</v>
      </c>
      <c r="E40" s="36">
        <v>0</v>
      </c>
      <c r="F40" s="133">
        <f t="shared" si="3"/>
        <v>0</v>
      </c>
      <c r="G40" s="37">
        <f t="shared" si="4"/>
        <v>0</v>
      </c>
      <c r="H40" s="114">
        <v>0</v>
      </c>
      <c r="I40" s="35">
        <v>0</v>
      </c>
      <c r="J40" s="124">
        <v>0</v>
      </c>
      <c r="K40" s="35">
        <v>0</v>
      </c>
      <c r="L40" s="133">
        <v>0</v>
      </c>
      <c r="M40" s="44">
        <v>0</v>
      </c>
    </row>
    <row r="41" spans="1:13" ht="15" customHeight="1" x14ac:dyDescent="0.2">
      <c r="A41" s="171" t="s">
        <v>189</v>
      </c>
      <c r="B41" s="114">
        <v>0</v>
      </c>
      <c r="C41" s="36">
        <v>0</v>
      </c>
      <c r="D41" s="124">
        <v>0</v>
      </c>
      <c r="E41" s="36">
        <v>0</v>
      </c>
      <c r="F41" s="133">
        <f t="shared" si="3"/>
        <v>0</v>
      </c>
      <c r="G41" s="37">
        <f t="shared" si="4"/>
        <v>0</v>
      </c>
      <c r="H41" s="114">
        <v>0</v>
      </c>
      <c r="I41" s="164">
        <v>0</v>
      </c>
      <c r="J41" s="124">
        <v>0</v>
      </c>
      <c r="K41" s="162">
        <v>0</v>
      </c>
      <c r="L41" s="133">
        <v>1</v>
      </c>
      <c r="M41" s="44">
        <v>1</v>
      </c>
    </row>
    <row r="42" spans="1:13" ht="15" customHeight="1" x14ac:dyDescent="0.25">
      <c r="A42" s="47" t="s">
        <v>29</v>
      </c>
      <c r="B42" s="143"/>
      <c r="C42" s="43"/>
      <c r="D42" s="124"/>
      <c r="E42" s="43"/>
      <c r="F42" s="133"/>
      <c r="G42" s="44"/>
      <c r="H42" s="143" t="s">
        <v>4</v>
      </c>
      <c r="I42" s="42" t="s">
        <v>4</v>
      </c>
      <c r="J42" s="124"/>
      <c r="K42" s="43" t="s">
        <v>4</v>
      </c>
      <c r="L42" s="133"/>
      <c r="M42" s="50" t="s">
        <v>4</v>
      </c>
    </row>
    <row r="43" spans="1:13" ht="15" customHeight="1" x14ac:dyDescent="0.2">
      <c r="A43" s="45" t="s">
        <v>30</v>
      </c>
      <c r="B43" s="142">
        <v>0</v>
      </c>
      <c r="C43" s="36">
        <v>0</v>
      </c>
      <c r="D43" s="127">
        <v>0</v>
      </c>
      <c r="E43" s="36">
        <v>0</v>
      </c>
      <c r="F43" s="132">
        <f t="shared" si="1"/>
        <v>0</v>
      </c>
      <c r="G43" s="37">
        <f>IF(ISBLANK(F43),"  ",IF($F$84&gt;0,F43/$F$84,IF(F43&gt;0,1,0)))</f>
        <v>0</v>
      </c>
      <c r="H43" s="142">
        <v>0</v>
      </c>
      <c r="I43" s="35">
        <v>0</v>
      </c>
      <c r="J43" s="127">
        <v>0</v>
      </c>
      <c r="K43" s="36">
        <v>0</v>
      </c>
      <c r="L43" s="132">
        <f>J43+H43</f>
        <v>0</v>
      </c>
      <c r="M43" s="37">
        <f>IF(ISBLANK(L43),"  ",IF(L84&gt;0,L43/L84,IF(L43&gt;0,1,0)))</f>
        <v>0</v>
      </c>
    </row>
    <row r="44" spans="1:13" ht="15" customHeight="1" x14ac:dyDescent="0.25">
      <c r="A44" s="47" t="s">
        <v>31</v>
      </c>
      <c r="B44" s="143"/>
      <c r="C44" s="43" t="s">
        <v>4</v>
      </c>
      <c r="D44" s="124"/>
      <c r="E44" s="43"/>
      <c r="F44" s="133"/>
      <c r="G44" s="44"/>
      <c r="H44" s="143"/>
      <c r="I44" s="42" t="s">
        <v>4</v>
      </c>
      <c r="J44" s="124"/>
      <c r="K44" s="43" t="s">
        <v>4</v>
      </c>
      <c r="L44" s="133"/>
      <c r="M44" s="50" t="s">
        <v>4</v>
      </c>
    </row>
    <row r="45" spans="1:13" ht="15" customHeight="1" x14ac:dyDescent="0.2">
      <c r="A45" s="45" t="s">
        <v>30</v>
      </c>
      <c r="B45" s="142">
        <v>0</v>
      </c>
      <c r="C45" s="36">
        <v>0</v>
      </c>
      <c r="D45" s="127">
        <v>0</v>
      </c>
      <c r="E45" s="36">
        <v>0</v>
      </c>
      <c r="F45" s="132">
        <f t="shared" si="1"/>
        <v>0</v>
      </c>
      <c r="G45" s="37">
        <f>IF(ISBLANK(F45),"  ",IF($F$84&gt;0,F45/$F$84,IF(F45&gt;0,1,0)))</f>
        <v>0</v>
      </c>
      <c r="H45" s="142">
        <v>0</v>
      </c>
      <c r="I45" s="35">
        <v>0</v>
      </c>
      <c r="J45" s="127">
        <v>0</v>
      </c>
      <c r="K45" s="36">
        <v>0</v>
      </c>
      <c r="L45" s="132">
        <f>J45+H45</f>
        <v>0</v>
      </c>
      <c r="M45" s="37">
        <f>IF(ISBLANK(L45),"  ",IF(L84&gt;0,L45/L84,IF(L45&gt;0,1,0)))</f>
        <v>0</v>
      </c>
    </row>
    <row r="46" spans="1:13" ht="15" customHeight="1" x14ac:dyDescent="0.2">
      <c r="A46" s="46" t="s">
        <v>101</v>
      </c>
      <c r="B46" s="114"/>
      <c r="C46" s="36" t="s">
        <v>10</v>
      </c>
      <c r="D46" s="124"/>
      <c r="E46" s="36"/>
      <c r="F46" s="133">
        <f t="shared" si="1"/>
        <v>0</v>
      </c>
      <c r="G46" s="37">
        <f>IF(ISBLANK(F46),"  ",IF($F$84&gt;0,F46/$F$84,IF(F46&gt;0,1,0)))</f>
        <v>0</v>
      </c>
      <c r="H46" s="114"/>
      <c r="I46" s="35" t="s">
        <v>10</v>
      </c>
      <c r="J46" s="124"/>
      <c r="K46" s="36" t="s">
        <v>10</v>
      </c>
      <c r="L46" s="133">
        <f>J46+H46</f>
        <v>0</v>
      </c>
      <c r="M46" s="41">
        <f>IF(ISBLANK(L46),"  ",IF(L84&gt;0,L46/L84,IF(L46&gt;0,1,0)))</f>
        <v>0</v>
      </c>
    </row>
    <row r="47" spans="1:13" s="55" customFormat="1" ht="15" customHeight="1" x14ac:dyDescent="0.25">
      <c r="A47" s="47" t="s">
        <v>33</v>
      </c>
      <c r="B47" s="115">
        <v>38512963</v>
      </c>
      <c r="C47" s="52">
        <v>1</v>
      </c>
      <c r="D47" s="128">
        <v>0</v>
      </c>
      <c r="E47" s="52">
        <v>0</v>
      </c>
      <c r="F47" s="115">
        <f t="shared" si="1"/>
        <v>38512963</v>
      </c>
      <c r="G47" s="108">
        <f>IF(ISBLANK(F47),"  ",IF($F$84&gt;0,F47/$F$84,IF(F47&gt;0,1,0)))</f>
        <v>0.40467420156295586</v>
      </c>
      <c r="H47" s="115">
        <v>35586077</v>
      </c>
      <c r="I47" s="35">
        <v>1</v>
      </c>
      <c r="J47" s="128">
        <v>0</v>
      </c>
      <c r="K47" s="52">
        <v>0</v>
      </c>
      <c r="L47" s="115">
        <f>L46+L45+L43+L34+L29+L28+L26+L27+L25+L24+L23+L22+L21+L20+L19+L18+L17+L16+L14+L13+L30+L31+L32+L33</f>
        <v>35586077</v>
      </c>
      <c r="M47" s="53">
        <f>IF(ISBLANK(L47),"  ",IF(L84&gt;0,L47/L84,IF(L47&gt;0,1,0)))</f>
        <v>0.46244729709327304</v>
      </c>
    </row>
    <row r="48" spans="1:13" ht="15" customHeight="1" x14ac:dyDescent="0.25">
      <c r="A48" s="56" t="s">
        <v>34</v>
      </c>
      <c r="B48" s="116"/>
      <c r="C48" s="109" t="s">
        <v>4</v>
      </c>
      <c r="D48" s="124"/>
      <c r="E48" s="43" t="s">
        <v>4</v>
      </c>
      <c r="F48" s="133"/>
      <c r="G48" s="44"/>
      <c r="H48" s="116"/>
      <c r="I48" s="109" t="s">
        <v>4</v>
      </c>
      <c r="J48" s="124"/>
      <c r="K48" s="43" t="s">
        <v>4</v>
      </c>
      <c r="L48" s="133"/>
      <c r="M48" s="50" t="s">
        <v>4</v>
      </c>
    </row>
    <row r="49" spans="1:13" ht="15" customHeight="1" x14ac:dyDescent="0.2">
      <c r="A49" s="7" t="s">
        <v>35</v>
      </c>
      <c r="B49" s="142">
        <v>0</v>
      </c>
      <c r="C49" s="36">
        <v>0</v>
      </c>
      <c r="D49" s="127">
        <v>0</v>
      </c>
      <c r="E49" s="36">
        <v>0</v>
      </c>
      <c r="F49" s="132">
        <f t="shared" si="1"/>
        <v>0</v>
      </c>
      <c r="G49" s="37">
        <f t="shared" ref="G49:G55" si="14">IF(ISBLANK(F49),"  ",IF($F$84&gt;0,F49/$F$84,IF(F49&gt;0,1,0)))</f>
        <v>0</v>
      </c>
      <c r="H49" s="142">
        <v>0</v>
      </c>
      <c r="I49" s="35">
        <v>0</v>
      </c>
      <c r="J49" s="127">
        <v>0</v>
      </c>
      <c r="K49" s="36">
        <v>0</v>
      </c>
      <c r="L49" s="132">
        <f>J49+H49</f>
        <v>0</v>
      </c>
      <c r="M49" s="37">
        <f>IF(ISBLANK(L49),"  ",IF(J84&gt;0,L49/J84,IF(L49&gt;0,1,0)))</f>
        <v>0</v>
      </c>
    </row>
    <row r="50" spans="1:13" ht="15" customHeight="1" x14ac:dyDescent="0.2">
      <c r="A50" s="58" t="s">
        <v>36</v>
      </c>
      <c r="B50" s="114">
        <v>0</v>
      </c>
      <c r="C50" s="36">
        <v>0</v>
      </c>
      <c r="D50" s="124">
        <v>0</v>
      </c>
      <c r="E50" s="36">
        <v>0</v>
      </c>
      <c r="F50" s="133">
        <f t="shared" si="1"/>
        <v>0</v>
      </c>
      <c r="G50" s="37">
        <f t="shared" si="14"/>
        <v>0</v>
      </c>
      <c r="H50" s="114">
        <v>0</v>
      </c>
      <c r="I50" s="35">
        <v>0</v>
      </c>
      <c r="J50" s="124">
        <v>0</v>
      </c>
      <c r="K50" s="36">
        <v>0</v>
      </c>
      <c r="L50" s="133">
        <f>J50+H50</f>
        <v>0</v>
      </c>
      <c r="M50" s="41">
        <f>IF(ISBLANK(L50),"  ",IF(J84&gt;0,L50/J84,IF(L50&gt;0,1,0)))</f>
        <v>0</v>
      </c>
    </row>
    <row r="51" spans="1:13" ht="15" customHeight="1" x14ac:dyDescent="0.2">
      <c r="A51" s="7" t="s">
        <v>37</v>
      </c>
      <c r="B51" s="114">
        <v>0</v>
      </c>
      <c r="C51" s="36">
        <v>0</v>
      </c>
      <c r="D51" s="124">
        <v>0</v>
      </c>
      <c r="E51" s="36">
        <v>0</v>
      </c>
      <c r="F51" s="133">
        <f t="shared" si="1"/>
        <v>0</v>
      </c>
      <c r="G51" s="37">
        <f t="shared" si="14"/>
        <v>0</v>
      </c>
      <c r="H51" s="114">
        <v>0</v>
      </c>
      <c r="I51" s="35">
        <v>0</v>
      </c>
      <c r="J51" s="124">
        <v>0</v>
      </c>
      <c r="K51" s="36">
        <v>0</v>
      </c>
      <c r="L51" s="133">
        <f>J51+H51</f>
        <v>0</v>
      </c>
      <c r="M51" s="41">
        <f>IF(ISBLANK(L51),"  ",IF(J84&gt;0,L51/J84,IF(L51&gt;0,1,0)))</f>
        <v>0</v>
      </c>
    </row>
    <row r="52" spans="1:13" ht="15" customHeight="1" x14ac:dyDescent="0.2">
      <c r="A52" s="25" t="s">
        <v>38</v>
      </c>
      <c r="B52" s="114">
        <v>0</v>
      </c>
      <c r="C52" s="36">
        <v>0</v>
      </c>
      <c r="D52" s="124">
        <v>0</v>
      </c>
      <c r="E52" s="36">
        <v>0</v>
      </c>
      <c r="F52" s="133">
        <f t="shared" si="1"/>
        <v>0</v>
      </c>
      <c r="G52" s="37">
        <f t="shared" si="14"/>
        <v>0</v>
      </c>
      <c r="H52" s="114">
        <v>0</v>
      </c>
      <c r="I52" s="35">
        <v>0</v>
      </c>
      <c r="J52" s="124">
        <v>0</v>
      </c>
      <c r="K52" s="36">
        <v>0</v>
      </c>
      <c r="L52" s="133">
        <f>J52+H52</f>
        <v>0</v>
      </c>
      <c r="M52" s="41">
        <f>IF(ISBLANK(L52),"  ",IF(J84&gt;0,L52/J84,IF(L52&gt;0,1,0)))</f>
        <v>0</v>
      </c>
    </row>
    <row r="53" spans="1:13" ht="15" customHeight="1" x14ac:dyDescent="0.2">
      <c r="A53" s="58" t="s">
        <v>39</v>
      </c>
      <c r="B53" s="114">
        <v>0</v>
      </c>
      <c r="C53" s="36">
        <v>0</v>
      </c>
      <c r="D53" s="124">
        <v>0</v>
      </c>
      <c r="E53" s="36">
        <v>0</v>
      </c>
      <c r="F53" s="133">
        <f t="shared" si="1"/>
        <v>0</v>
      </c>
      <c r="G53" s="37">
        <f t="shared" si="14"/>
        <v>0</v>
      </c>
      <c r="H53" s="114">
        <v>0</v>
      </c>
      <c r="I53" s="35">
        <v>0</v>
      </c>
      <c r="J53" s="124">
        <v>0</v>
      </c>
      <c r="K53" s="36">
        <v>0</v>
      </c>
      <c r="L53" s="133">
        <f>J53+H53</f>
        <v>0</v>
      </c>
      <c r="M53" s="41">
        <f>IF(ISBLANK(L53),"  ",IF(L84&gt;0,L53/L84,IF(L53&gt;0,1,0)))</f>
        <v>0</v>
      </c>
    </row>
    <row r="54" spans="1:13" s="55" customFormat="1" ht="15" customHeight="1" x14ac:dyDescent="0.25">
      <c r="A54" s="56" t="s">
        <v>40</v>
      </c>
      <c r="B54" s="115">
        <v>0</v>
      </c>
      <c r="C54" s="52">
        <v>0</v>
      </c>
      <c r="D54" s="128">
        <v>0</v>
      </c>
      <c r="E54" s="52">
        <v>0</v>
      </c>
      <c r="F54" s="134">
        <f t="shared" si="1"/>
        <v>0</v>
      </c>
      <c r="G54" s="108">
        <f t="shared" si="14"/>
        <v>0</v>
      </c>
      <c r="H54" s="115">
        <v>0</v>
      </c>
      <c r="I54" s="35">
        <v>0</v>
      </c>
      <c r="J54" s="128">
        <v>0</v>
      </c>
      <c r="K54" s="52">
        <v>0</v>
      </c>
      <c r="L54" s="134">
        <f>L53+L52+L51+L50+L49</f>
        <v>0</v>
      </c>
      <c r="M54" s="53">
        <f>IF(ISBLANK(L54),"  ",IF(L84&gt;0,L54/L84,IF(L54&gt;0,1,0)))</f>
        <v>0</v>
      </c>
    </row>
    <row r="55" spans="1:13" s="55" customFormat="1" ht="15" customHeight="1" x14ac:dyDescent="0.25">
      <c r="A55" s="60" t="s">
        <v>82</v>
      </c>
      <c r="B55" s="144">
        <v>0</v>
      </c>
      <c r="C55" s="52">
        <v>0</v>
      </c>
      <c r="D55" s="129">
        <v>0</v>
      </c>
      <c r="E55" s="52">
        <v>0</v>
      </c>
      <c r="F55" s="135">
        <f t="shared" si="1"/>
        <v>0</v>
      </c>
      <c r="G55" s="108">
        <f t="shared" si="14"/>
        <v>0</v>
      </c>
      <c r="H55" s="144">
        <v>0</v>
      </c>
      <c r="I55" s="35">
        <v>0</v>
      </c>
      <c r="J55" s="129">
        <v>0</v>
      </c>
      <c r="K55" s="52">
        <v>0</v>
      </c>
      <c r="L55" s="135">
        <f>J55+H55</f>
        <v>0</v>
      </c>
      <c r="M55" s="53">
        <f>IF(ISBLANK(L55),"  ",IF(L84&gt;0,L55/L84,IF(L55&gt;0,1,0)))</f>
        <v>0</v>
      </c>
    </row>
    <row r="56" spans="1:13" ht="15" customHeight="1" x14ac:dyDescent="0.25">
      <c r="A56" s="9" t="s">
        <v>42</v>
      </c>
      <c r="B56" s="119"/>
      <c r="C56" s="109" t="s">
        <v>4</v>
      </c>
      <c r="D56" s="127"/>
      <c r="E56" s="36" t="s">
        <v>4</v>
      </c>
      <c r="F56" s="132"/>
      <c r="G56" s="44"/>
      <c r="H56" s="119"/>
      <c r="I56" s="35" t="s">
        <v>4</v>
      </c>
      <c r="J56" s="127"/>
      <c r="K56" s="36" t="s">
        <v>4</v>
      </c>
      <c r="L56" s="132"/>
      <c r="M56" s="63" t="s">
        <v>4</v>
      </c>
    </row>
    <row r="57" spans="1:13" ht="15" customHeight="1" x14ac:dyDescent="0.2">
      <c r="A57" s="7" t="s">
        <v>43</v>
      </c>
      <c r="B57" s="119">
        <v>0</v>
      </c>
      <c r="C57" s="36">
        <v>0</v>
      </c>
      <c r="D57" s="127">
        <v>0</v>
      </c>
      <c r="E57" s="36">
        <v>0</v>
      </c>
      <c r="F57" s="136">
        <f t="shared" si="1"/>
        <v>0</v>
      </c>
      <c r="G57" s="37">
        <f t="shared" ref="G57:G73" si="15">IF(ISBLANK(F57),"  ",IF($F$84&gt;0,F57/$F$84,IF(F57&gt;0,1,0)))</f>
        <v>0</v>
      </c>
      <c r="H57" s="119">
        <v>0</v>
      </c>
      <c r="I57" s="35">
        <v>0</v>
      </c>
      <c r="J57" s="127">
        <v>0</v>
      </c>
      <c r="K57" s="36">
        <v>0</v>
      </c>
      <c r="L57" s="136">
        <f t="shared" ref="L57:L73" si="16">J57+H57</f>
        <v>0</v>
      </c>
      <c r="M57" s="37">
        <f>IF(ISBLANK(L57),"  ",IF(L84&gt;0,L57/L84,IF(L57&gt;0,1,0)))</f>
        <v>0</v>
      </c>
    </row>
    <row r="58" spans="1:13" ht="15" customHeight="1" x14ac:dyDescent="0.2">
      <c r="A58" s="25" t="s">
        <v>44</v>
      </c>
      <c r="B58" s="116">
        <v>0</v>
      </c>
      <c r="C58" s="36">
        <v>0</v>
      </c>
      <c r="D58" s="124">
        <v>0</v>
      </c>
      <c r="E58" s="36">
        <v>0</v>
      </c>
      <c r="F58" s="137">
        <f t="shared" si="1"/>
        <v>0</v>
      </c>
      <c r="G58" s="37">
        <f t="shared" si="15"/>
        <v>0</v>
      </c>
      <c r="H58" s="116">
        <v>0</v>
      </c>
      <c r="I58" s="35">
        <v>0</v>
      </c>
      <c r="J58" s="124">
        <v>0</v>
      </c>
      <c r="K58" s="36">
        <v>0</v>
      </c>
      <c r="L58" s="137">
        <f t="shared" si="16"/>
        <v>0</v>
      </c>
      <c r="M58" s="41">
        <f>IF(ISBLANK(L58),"  ",IF(L84&gt;0,L58/L84,IF(L58&gt;0,1,0)))</f>
        <v>0</v>
      </c>
    </row>
    <row r="59" spans="1:13" ht="15" customHeight="1" x14ac:dyDescent="0.2">
      <c r="A59" s="64" t="s">
        <v>45</v>
      </c>
      <c r="B59" s="145">
        <v>0</v>
      </c>
      <c r="C59" s="36">
        <v>0</v>
      </c>
      <c r="D59" s="123">
        <v>0</v>
      </c>
      <c r="E59" s="36">
        <v>0</v>
      </c>
      <c r="F59" s="138">
        <f t="shared" si="1"/>
        <v>0</v>
      </c>
      <c r="G59" s="37">
        <f t="shared" si="15"/>
        <v>0</v>
      </c>
      <c r="H59" s="145">
        <v>0</v>
      </c>
      <c r="I59" s="35">
        <v>0</v>
      </c>
      <c r="J59" s="123">
        <v>0</v>
      </c>
      <c r="K59" s="36">
        <v>0</v>
      </c>
      <c r="L59" s="138">
        <f t="shared" si="16"/>
        <v>0</v>
      </c>
      <c r="M59" s="41">
        <f>IF(ISBLANK(L59),"  ",IF(L84&gt;0,L59/L84,IF(L59&gt;0,1,0)))</f>
        <v>0</v>
      </c>
    </row>
    <row r="60" spans="1:13" ht="15" customHeight="1" x14ac:dyDescent="0.2">
      <c r="A60" s="64" t="s">
        <v>46</v>
      </c>
      <c r="B60" s="145">
        <v>0</v>
      </c>
      <c r="C60" s="36">
        <v>0</v>
      </c>
      <c r="D60" s="123">
        <v>0</v>
      </c>
      <c r="E60" s="36">
        <v>0</v>
      </c>
      <c r="F60" s="138">
        <f t="shared" si="1"/>
        <v>0</v>
      </c>
      <c r="G60" s="37">
        <f t="shared" si="15"/>
        <v>0</v>
      </c>
      <c r="H60" s="145">
        <v>0</v>
      </c>
      <c r="I60" s="35">
        <v>0</v>
      </c>
      <c r="J60" s="123">
        <v>0</v>
      </c>
      <c r="K60" s="36">
        <v>0</v>
      </c>
      <c r="L60" s="138">
        <f t="shared" si="16"/>
        <v>0</v>
      </c>
      <c r="M60" s="41">
        <f>IF(ISBLANK(L60),"  ",IF(L84&gt;0,L60/L84,IF(L60&gt;0,1,0)))</f>
        <v>0</v>
      </c>
    </row>
    <row r="61" spans="1:13" ht="15" customHeight="1" x14ac:dyDescent="0.2">
      <c r="A61" s="64" t="s">
        <v>47</v>
      </c>
      <c r="B61" s="145">
        <v>0</v>
      </c>
      <c r="C61" s="36">
        <v>0</v>
      </c>
      <c r="D61" s="123">
        <v>0</v>
      </c>
      <c r="E61" s="36">
        <v>0</v>
      </c>
      <c r="F61" s="138">
        <f t="shared" si="1"/>
        <v>0</v>
      </c>
      <c r="G61" s="37">
        <f t="shared" si="15"/>
        <v>0</v>
      </c>
      <c r="H61" s="145">
        <v>0</v>
      </c>
      <c r="I61" s="35">
        <v>0</v>
      </c>
      <c r="J61" s="123">
        <v>0</v>
      </c>
      <c r="K61" s="36">
        <v>0</v>
      </c>
      <c r="L61" s="138">
        <f t="shared" si="16"/>
        <v>0</v>
      </c>
      <c r="M61" s="41">
        <f>IF(ISBLANK(L61),"  ",IF(L84&gt;0,L61/L84,IF(L61&gt;0,1,0)))</f>
        <v>0</v>
      </c>
    </row>
    <row r="62" spans="1:13" ht="15" customHeight="1" x14ac:dyDescent="0.2">
      <c r="A62" s="25" t="s">
        <v>48</v>
      </c>
      <c r="B62" s="116">
        <v>0</v>
      </c>
      <c r="C62" s="36">
        <v>0</v>
      </c>
      <c r="D62" s="124">
        <v>0</v>
      </c>
      <c r="E62" s="36">
        <v>0</v>
      </c>
      <c r="F62" s="137">
        <f t="shared" si="1"/>
        <v>0</v>
      </c>
      <c r="G62" s="37">
        <f t="shared" si="15"/>
        <v>0</v>
      </c>
      <c r="H62" s="116">
        <v>0</v>
      </c>
      <c r="I62" s="35">
        <v>0</v>
      </c>
      <c r="J62" s="124">
        <v>0</v>
      </c>
      <c r="K62" s="36">
        <v>0</v>
      </c>
      <c r="L62" s="137">
        <f t="shared" si="16"/>
        <v>0</v>
      </c>
      <c r="M62" s="41">
        <f>IF(ISBLANK(L62),"  ",IF(L84&gt;0,L62/L84,IF(L62&gt;0,1,0)))</f>
        <v>0</v>
      </c>
    </row>
    <row r="63" spans="1:13" s="55" customFormat="1" ht="15" customHeight="1" x14ac:dyDescent="0.25">
      <c r="A63" s="60" t="s">
        <v>49</v>
      </c>
      <c r="B63" s="146">
        <v>0</v>
      </c>
      <c r="C63" s="36">
        <v>0</v>
      </c>
      <c r="D63" s="128">
        <v>0</v>
      </c>
      <c r="E63" s="52">
        <v>0</v>
      </c>
      <c r="F63" s="137">
        <f t="shared" si="1"/>
        <v>0</v>
      </c>
      <c r="G63" s="37">
        <f t="shared" si="15"/>
        <v>0</v>
      </c>
      <c r="H63" s="146">
        <v>0</v>
      </c>
      <c r="I63" s="35">
        <v>0</v>
      </c>
      <c r="J63" s="128">
        <v>0</v>
      </c>
      <c r="K63" s="52">
        <v>0</v>
      </c>
      <c r="L63" s="137">
        <f t="shared" si="16"/>
        <v>0</v>
      </c>
      <c r="M63" s="53">
        <f>IF(ISBLANK(L63),"  ",IF(L84&gt;0,L63/L84,IF(L63&gt;0,1,0)))</f>
        <v>0</v>
      </c>
    </row>
    <row r="64" spans="1:13" ht="15" customHeight="1" x14ac:dyDescent="0.2">
      <c r="A64" s="34" t="s">
        <v>50</v>
      </c>
      <c r="B64" s="147">
        <v>0</v>
      </c>
      <c r="C64" s="36">
        <v>0</v>
      </c>
      <c r="D64" s="148">
        <v>0</v>
      </c>
      <c r="E64" s="36">
        <v>0</v>
      </c>
      <c r="F64" s="140">
        <f t="shared" si="1"/>
        <v>0</v>
      </c>
      <c r="G64" s="37">
        <f t="shared" si="15"/>
        <v>0</v>
      </c>
      <c r="H64" s="147">
        <v>0</v>
      </c>
      <c r="I64" s="35">
        <v>0</v>
      </c>
      <c r="J64" s="148">
        <v>0</v>
      </c>
      <c r="K64" s="36">
        <v>0</v>
      </c>
      <c r="L64" s="140">
        <f t="shared" si="16"/>
        <v>0</v>
      </c>
      <c r="M64" s="41">
        <f>IF(ISBLANK(L64),"  ",IF(L84&gt;0,L64/L84,IF(L64&gt;0,1,0)))</f>
        <v>0</v>
      </c>
    </row>
    <row r="65" spans="1:13" ht="15" customHeight="1" x14ac:dyDescent="0.2">
      <c r="A65" s="65" t="s">
        <v>51</v>
      </c>
      <c r="B65" s="114">
        <v>0</v>
      </c>
      <c r="C65" s="36">
        <v>0</v>
      </c>
      <c r="D65" s="124">
        <v>0</v>
      </c>
      <c r="E65" s="36">
        <v>0</v>
      </c>
      <c r="F65" s="133">
        <f t="shared" si="1"/>
        <v>0</v>
      </c>
      <c r="G65" s="37">
        <f t="shared" si="15"/>
        <v>0</v>
      </c>
      <c r="H65" s="114">
        <v>0</v>
      </c>
      <c r="I65" s="35">
        <v>0</v>
      </c>
      <c r="J65" s="124">
        <v>0</v>
      </c>
      <c r="K65" s="36">
        <v>0</v>
      </c>
      <c r="L65" s="133">
        <f t="shared" si="16"/>
        <v>0</v>
      </c>
      <c r="M65" s="41">
        <f>IF(ISBLANK(L65),"  ",IF(L84&gt;0,L65/L84,IF(L65&gt;0,1,0)))</f>
        <v>0</v>
      </c>
    </row>
    <row r="66" spans="1:13" ht="15" customHeight="1" x14ac:dyDescent="0.2">
      <c r="A66" s="7" t="s">
        <v>52</v>
      </c>
      <c r="B66" s="114">
        <v>91500</v>
      </c>
      <c r="C66" s="36">
        <v>0.13799760200888311</v>
      </c>
      <c r="D66" s="124">
        <v>571555</v>
      </c>
      <c r="E66" s="36">
        <v>0.86200239799111689</v>
      </c>
      <c r="F66" s="133">
        <f t="shared" si="1"/>
        <v>663055</v>
      </c>
      <c r="G66" s="37">
        <f t="shared" si="15"/>
        <v>6.9670373769300919E-3</v>
      </c>
      <c r="H66" s="114">
        <v>181350</v>
      </c>
      <c r="I66" s="35">
        <v>1</v>
      </c>
      <c r="J66" s="124">
        <v>0</v>
      </c>
      <c r="K66" s="36">
        <v>0</v>
      </c>
      <c r="L66" s="133">
        <f t="shared" si="16"/>
        <v>181350</v>
      </c>
      <c r="M66" s="41">
        <f>IF(ISBLANK(L66),"  ",IF(L84&gt;0,L66/L84,IF(L66&gt;0,1,0)))</f>
        <v>2.3566749807197086E-3</v>
      </c>
    </row>
    <row r="67" spans="1:13" ht="15" customHeight="1" x14ac:dyDescent="0.2">
      <c r="A67" s="58" t="s">
        <v>53</v>
      </c>
      <c r="B67" s="114">
        <v>0</v>
      </c>
      <c r="C67" s="36">
        <v>0</v>
      </c>
      <c r="D67" s="124">
        <v>889877</v>
      </c>
      <c r="E67" s="36">
        <v>1</v>
      </c>
      <c r="F67" s="133">
        <f t="shared" si="1"/>
        <v>889877</v>
      </c>
      <c r="G67" s="37">
        <f t="shared" si="15"/>
        <v>9.3503650826408363E-3</v>
      </c>
      <c r="H67" s="114">
        <v>0</v>
      </c>
      <c r="I67" s="35">
        <v>0</v>
      </c>
      <c r="J67" s="124">
        <v>2500000</v>
      </c>
      <c r="K67" s="36">
        <v>1</v>
      </c>
      <c r="L67" s="133">
        <f t="shared" si="16"/>
        <v>2500000</v>
      </c>
      <c r="M67" s="41">
        <f>IF(ISBLANK(L67),"  ",IF(L84&gt;0,L67/L84,IF(L67&gt;0,1,0)))</f>
        <v>3.248793742376218E-2</v>
      </c>
    </row>
    <row r="68" spans="1:13" ht="15" customHeight="1" x14ac:dyDescent="0.2">
      <c r="A68" s="65" t="s">
        <v>54</v>
      </c>
      <c r="B68" s="114">
        <v>0</v>
      </c>
      <c r="C68" s="36">
        <v>0</v>
      </c>
      <c r="D68" s="124">
        <v>0</v>
      </c>
      <c r="E68" s="36">
        <v>0</v>
      </c>
      <c r="F68" s="133">
        <f t="shared" si="1"/>
        <v>0</v>
      </c>
      <c r="G68" s="37">
        <f t="shared" si="15"/>
        <v>0</v>
      </c>
      <c r="H68" s="114">
        <v>0</v>
      </c>
      <c r="I68" s="35">
        <v>0</v>
      </c>
      <c r="J68" s="124">
        <v>0</v>
      </c>
      <c r="K68" s="36">
        <v>0</v>
      </c>
      <c r="L68" s="133">
        <f t="shared" si="16"/>
        <v>0</v>
      </c>
      <c r="M68" s="41">
        <f>IF(ISBLANK(L68),"  ",IF(L84&gt;0,L68/L84,IF(L68&gt;0,1,0)))</f>
        <v>0</v>
      </c>
    </row>
    <row r="69" spans="1:13" ht="15" customHeight="1" x14ac:dyDescent="0.2">
      <c r="A69" s="65" t="s">
        <v>55</v>
      </c>
      <c r="B69" s="114">
        <v>0</v>
      </c>
      <c r="C69" s="36">
        <v>0</v>
      </c>
      <c r="D69" s="124">
        <v>0</v>
      </c>
      <c r="E69" s="36">
        <v>0</v>
      </c>
      <c r="F69" s="133">
        <f t="shared" si="1"/>
        <v>0</v>
      </c>
      <c r="G69" s="37">
        <f t="shared" si="15"/>
        <v>0</v>
      </c>
      <c r="H69" s="114">
        <v>0</v>
      </c>
      <c r="I69" s="35">
        <v>0</v>
      </c>
      <c r="J69" s="124">
        <v>0</v>
      </c>
      <c r="K69" s="36">
        <v>0</v>
      </c>
      <c r="L69" s="133">
        <f t="shared" si="16"/>
        <v>0</v>
      </c>
      <c r="M69" s="41">
        <f>IF(ISBLANK(L69),"  ",IF(L84&gt;0,L69/L84,IF(L69&gt;0,1,0)))</f>
        <v>0</v>
      </c>
    </row>
    <row r="70" spans="1:13" ht="15" customHeight="1" x14ac:dyDescent="0.2">
      <c r="A70" s="34" t="s">
        <v>56</v>
      </c>
      <c r="B70" s="114">
        <v>0</v>
      </c>
      <c r="C70" s="36">
        <v>0</v>
      </c>
      <c r="D70" s="124">
        <v>1481015</v>
      </c>
      <c r="E70" s="36">
        <v>1</v>
      </c>
      <c r="F70" s="133">
        <f t="shared" si="1"/>
        <v>1481015</v>
      </c>
      <c r="G70" s="37">
        <f t="shared" si="15"/>
        <v>1.5561735995949235E-2</v>
      </c>
      <c r="H70" s="114">
        <v>0</v>
      </c>
      <c r="I70" s="35">
        <v>0</v>
      </c>
      <c r="J70" s="124">
        <v>2020000</v>
      </c>
      <c r="K70" s="36">
        <v>1</v>
      </c>
      <c r="L70" s="133">
        <f t="shared" si="16"/>
        <v>2020000</v>
      </c>
      <c r="M70" s="41">
        <f>IF(ISBLANK(L70),"  ",IF(L84&gt;0,L70/L84,IF(L70&gt;0,1,0)))</f>
        <v>2.6250253438399842E-2</v>
      </c>
    </row>
    <row r="71" spans="1:13" ht="15" customHeight="1" x14ac:dyDescent="0.2">
      <c r="A71" s="34" t="s">
        <v>57</v>
      </c>
      <c r="B71" s="114">
        <v>0</v>
      </c>
      <c r="C71" s="36">
        <v>0</v>
      </c>
      <c r="D71" s="124">
        <v>0</v>
      </c>
      <c r="E71" s="36">
        <v>0</v>
      </c>
      <c r="F71" s="133">
        <f t="shared" si="1"/>
        <v>0</v>
      </c>
      <c r="G71" s="37">
        <f t="shared" si="15"/>
        <v>0</v>
      </c>
      <c r="H71" s="114">
        <v>0</v>
      </c>
      <c r="I71" s="35">
        <v>0</v>
      </c>
      <c r="J71" s="124">
        <v>0</v>
      </c>
      <c r="K71" s="36">
        <v>0</v>
      </c>
      <c r="L71" s="133">
        <f t="shared" si="16"/>
        <v>0</v>
      </c>
      <c r="M71" s="41">
        <f>IF(ISBLANK(L71),"  ",IF(L84&gt;0,L71/L84,IF(L71&gt;0,1,0)))</f>
        <v>0</v>
      </c>
    </row>
    <row r="72" spans="1:13" ht="15" customHeight="1" x14ac:dyDescent="0.2">
      <c r="A72" s="7" t="s">
        <v>58</v>
      </c>
      <c r="B72" s="114">
        <v>0</v>
      </c>
      <c r="C72" s="36">
        <v>0</v>
      </c>
      <c r="D72" s="124">
        <v>14320918</v>
      </c>
      <c r="E72" s="36">
        <v>1</v>
      </c>
      <c r="F72" s="133">
        <f t="shared" si="1"/>
        <v>14320918</v>
      </c>
      <c r="G72" s="37">
        <f t="shared" si="15"/>
        <v>0.15047676433772603</v>
      </c>
      <c r="H72" s="114">
        <v>0</v>
      </c>
      <c r="I72" s="35">
        <v>0</v>
      </c>
      <c r="J72" s="124">
        <v>16000000</v>
      </c>
      <c r="K72" s="36">
        <v>1</v>
      </c>
      <c r="L72" s="133">
        <f t="shared" si="16"/>
        <v>16000000</v>
      </c>
      <c r="M72" s="41">
        <f>IF(ISBLANK(L72),"  ",IF(L84&gt;0,L72/L84,IF(L72&gt;0,1,0)))</f>
        <v>0.20792279951207795</v>
      </c>
    </row>
    <row r="73" spans="1:13" ht="15" customHeight="1" x14ac:dyDescent="0.2">
      <c r="A73" s="58" t="s">
        <v>59</v>
      </c>
      <c r="B73" s="114">
        <v>754061</v>
      </c>
      <c r="C73" s="36">
        <v>7.001438563170706E-2</v>
      </c>
      <c r="D73" s="124">
        <v>10016025.65</v>
      </c>
      <c r="E73" s="36">
        <v>0.92998561436829297</v>
      </c>
      <c r="F73" s="133">
        <f t="shared" si="1"/>
        <v>10770086.65</v>
      </c>
      <c r="G73" s="37">
        <f t="shared" si="15"/>
        <v>0.11316647373645596</v>
      </c>
      <c r="H73" s="114">
        <v>664211</v>
      </c>
      <c r="I73" s="35">
        <v>1</v>
      </c>
      <c r="J73" s="124">
        <v>0</v>
      </c>
      <c r="K73" s="36">
        <v>0</v>
      </c>
      <c r="L73" s="133">
        <f t="shared" si="16"/>
        <v>664211</v>
      </c>
      <c r="M73" s="41">
        <f>IF(ISBLANK(L73),"  ",IF(L84&gt;0,L73/L84,IF(L73&gt;0,1,0)))</f>
        <v>8.6315381616698002E-3</v>
      </c>
    </row>
    <row r="74" spans="1:13" ht="15" customHeight="1" x14ac:dyDescent="0.2">
      <c r="A74" s="34" t="s">
        <v>186</v>
      </c>
      <c r="B74" s="114">
        <v>0</v>
      </c>
      <c r="C74" s="36">
        <v>0</v>
      </c>
      <c r="D74" s="124">
        <v>0</v>
      </c>
      <c r="E74" s="36">
        <v>0</v>
      </c>
      <c r="F74" s="133">
        <f t="shared" ref="F74" si="17">D74+B74</f>
        <v>0</v>
      </c>
      <c r="G74" s="37">
        <f t="shared" ref="G74" si="18">IF(ISBLANK(F74),"  ",IF($F$84&gt;0,F74/$F$84,IF(F74&gt;0,1,0)))</f>
        <v>0</v>
      </c>
      <c r="H74" s="114">
        <v>0</v>
      </c>
      <c r="I74" s="35">
        <v>0</v>
      </c>
      <c r="J74" s="124">
        <v>0</v>
      </c>
      <c r="K74" s="36">
        <v>0</v>
      </c>
      <c r="L74" s="133">
        <f t="shared" ref="L74" si="19">J74+H74</f>
        <v>0</v>
      </c>
      <c r="M74" s="41">
        <f>IF(ISBLANK(L74),"  ",IF(L85&gt;0,L74/L85,IF(L74&gt;0,1,0)))</f>
        <v>0</v>
      </c>
    </row>
    <row r="75" spans="1:13" s="55" customFormat="1" ht="15" customHeight="1" x14ac:dyDescent="0.25">
      <c r="A75" s="66" t="s">
        <v>60</v>
      </c>
      <c r="B75" s="115">
        <v>845561</v>
      </c>
      <c r="C75" s="52">
        <v>3.0064442795228772E-2</v>
      </c>
      <c r="D75" s="128">
        <v>27279390.649999999</v>
      </c>
      <c r="E75" s="52">
        <v>0.9699355572047712</v>
      </c>
      <c r="F75" s="115">
        <f>F74+F73+F72+F71+F70+F69+F68+F67+F66+F65+F64+F63</f>
        <v>28124951.649999999</v>
      </c>
      <c r="G75" s="37">
        <f>IF(ISBLANK(F75),"  ",IF($F$84&gt;0,F75/$F$84,IF(F75&gt;0,1,0)))</f>
        <v>0.29552237652970215</v>
      </c>
      <c r="H75" s="115">
        <v>845561</v>
      </c>
      <c r="I75" s="35">
        <v>3.9575885697548496E-2</v>
      </c>
      <c r="J75" s="128">
        <v>20520000</v>
      </c>
      <c r="K75" s="52">
        <v>0.96042411430245145</v>
      </c>
      <c r="L75" s="115">
        <f>L74+L73+L72+L71+L70+L69+L68+L67+L66+L65+L64+L63</f>
        <v>21365561</v>
      </c>
      <c r="M75" s="53">
        <f>IF(ISBLANK(L75),"  ",IF(L84&gt;0,L75/L84,IF(L75&gt;0,1,0)))</f>
        <v>0.27764920351662947</v>
      </c>
    </row>
    <row r="76" spans="1:13" ht="15" customHeight="1" x14ac:dyDescent="0.25">
      <c r="A76" s="9" t="s">
        <v>61</v>
      </c>
      <c r="B76" s="116"/>
      <c r="C76" s="109" t="s">
        <v>4</v>
      </c>
      <c r="D76" s="124"/>
      <c r="E76" s="36" t="s">
        <v>10</v>
      </c>
      <c r="F76" s="133"/>
      <c r="G76" s="44"/>
      <c r="H76" s="116"/>
      <c r="I76" s="109" t="s">
        <v>4</v>
      </c>
      <c r="J76" s="124"/>
      <c r="K76" s="43" t="s">
        <v>4</v>
      </c>
      <c r="L76" s="133"/>
      <c r="M76" s="50" t="s">
        <v>4</v>
      </c>
    </row>
    <row r="77" spans="1:13" ht="15" customHeight="1" x14ac:dyDescent="0.2">
      <c r="A77" s="7" t="s">
        <v>62</v>
      </c>
      <c r="B77" s="142">
        <v>0</v>
      </c>
      <c r="C77" s="36">
        <v>0</v>
      </c>
      <c r="D77" s="127">
        <v>0</v>
      </c>
      <c r="E77" s="36">
        <v>0</v>
      </c>
      <c r="F77" s="132">
        <f t="shared" si="1"/>
        <v>0</v>
      </c>
      <c r="G77" s="37">
        <f>IF(ISBLANK(F77),"  ",IF($F$84&gt;0,F77/$F$84,IF(F77&gt;0,1,0)))</f>
        <v>0</v>
      </c>
      <c r="H77" s="142">
        <v>0</v>
      </c>
      <c r="I77" s="35">
        <v>0</v>
      </c>
      <c r="J77" s="127">
        <v>0</v>
      </c>
      <c r="K77" s="36">
        <v>0</v>
      </c>
      <c r="L77" s="132">
        <f>J77+H77</f>
        <v>0</v>
      </c>
      <c r="M77" s="37">
        <f>IF(ISBLANK(L77),"  ",IF(L84&gt;0,L77/L84,IF(L77&gt;0,1,0)))</f>
        <v>0</v>
      </c>
    </row>
    <row r="78" spans="1:13" ht="15" customHeight="1" x14ac:dyDescent="0.2">
      <c r="A78" s="25" t="s">
        <v>63</v>
      </c>
      <c r="B78" s="114">
        <v>0</v>
      </c>
      <c r="C78" s="36">
        <v>0</v>
      </c>
      <c r="D78" s="124">
        <v>0</v>
      </c>
      <c r="E78" s="36">
        <v>0</v>
      </c>
      <c r="F78" s="133">
        <f t="shared" si="1"/>
        <v>0</v>
      </c>
      <c r="G78" s="37">
        <f>IF(ISBLANK(F78),"  ",IF($F$84&gt;0,F78/$F$84,IF(F78&gt;0,1,0)))</f>
        <v>0</v>
      </c>
      <c r="H78" s="114">
        <v>0</v>
      </c>
      <c r="I78" s="35">
        <v>0</v>
      </c>
      <c r="J78" s="124">
        <v>0</v>
      </c>
      <c r="K78" s="36">
        <v>0</v>
      </c>
      <c r="L78" s="133">
        <f>J78+H78</f>
        <v>0</v>
      </c>
      <c r="M78" s="41">
        <f>IF(ISBLANK(L78),"  ",IF(L84&gt;0,L78/L84,IF(L78&gt;0,1,0)))</f>
        <v>0</v>
      </c>
    </row>
    <row r="79" spans="1:13" ht="15" customHeight="1" x14ac:dyDescent="0.25">
      <c r="A79" s="56" t="s">
        <v>64</v>
      </c>
      <c r="B79" s="116"/>
      <c r="C79" s="109" t="s">
        <v>4</v>
      </c>
      <c r="D79" s="124"/>
      <c r="E79" s="36" t="s">
        <v>10</v>
      </c>
      <c r="F79" s="133"/>
      <c r="G79" s="37"/>
      <c r="H79" s="116"/>
      <c r="I79" s="35" t="s">
        <v>4</v>
      </c>
      <c r="J79" s="124"/>
      <c r="K79" s="36" t="s">
        <v>4</v>
      </c>
      <c r="L79" s="133"/>
      <c r="M79" s="50" t="s">
        <v>4</v>
      </c>
    </row>
    <row r="80" spans="1:13" ht="15" customHeight="1" x14ac:dyDescent="0.2">
      <c r="A80" s="7" t="s">
        <v>65</v>
      </c>
      <c r="B80" s="142">
        <v>0</v>
      </c>
      <c r="C80" s="36">
        <v>0</v>
      </c>
      <c r="D80" s="127">
        <v>0</v>
      </c>
      <c r="E80" s="36">
        <v>0</v>
      </c>
      <c r="F80" s="132">
        <f t="shared" si="1"/>
        <v>0</v>
      </c>
      <c r="G80" s="37">
        <f>IF(ISBLANK(F80),"  ",IF($F$84&gt;0,F80/$F$84,IF(F80&gt;0,1,0)))</f>
        <v>0</v>
      </c>
      <c r="H80" s="142">
        <v>0</v>
      </c>
      <c r="I80" s="35">
        <v>0</v>
      </c>
      <c r="J80" s="127">
        <v>0</v>
      </c>
      <c r="K80" s="36">
        <v>0</v>
      </c>
      <c r="L80" s="132">
        <f>J80+H80</f>
        <v>0</v>
      </c>
      <c r="M80" s="37">
        <f>IF(ISBLANK(L80),"  ",IF(L84&gt;0,L80/L84,IF(L80&gt;0,1,0)))</f>
        <v>0</v>
      </c>
    </row>
    <row r="81" spans="1:13" ht="15" customHeight="1" x14ac:dyDescent="0.2">
      <c r="A81" s="25" t="s">
        <v>66</v>
      </c>
      <c r="B81" s="114">
        <v>0</v>
      </c>
      <c r="C81" s="36">
        <v>0</v>
      </c>
      <c r="D81" s="124">
        <v>28532380</v>
      </c>
      <c r="E81" s="36">
        <v>1</v>
      </c>
      <c r="F81" s="133">
        <f t="shared" si="1"/>
        <v>28532380</v>
      </c>
      <c r="G81" s="37">
        <f>IF(ISBLANK(F81),"  ",IF($F$84&gt;0,F81/$F$84,IF(F81&gt;0,1,0)))</f>
        <v>0.29980342190734194</v>
      </c>
      <c r="H81" s="114">
        <v>0</v>
      </c>
      <c r="I81" s="35">
        <v>0</v>
      </c>
      <c r="J81" s="124">
        <v>20000000</v>
      </c>
      <c r="K81" s="36">
        <v>1</v>
      </c>
      <c r="L81" s="133">
        <f>J81+H81</f>
        <v>20000000</v>
      </c>
      <c r="M81" s="41">
        <f>IF(ISBLANK(L81),"  ",IF(L84&gt;0,L81/L84,IF(L81&gt;0,1,0)))</f>
        <v>0.25990349939009744</v>
      </c>
    </row>
    <row r="82" spans="1:13" s="55" customFormat="1" ht="15" customHeight="1" x14ac:dyDescent="0.25">
      <c r="A82" s="56" t="s">
        <v>67</v>
      </c>
      <c r="B82" s="120">
        <v>0</v>
      </c>
      <c r="C82" s="52">
        <v>0</v>
      </c>
      <c r="D82" s="129">
        <v>28532380</v>
      </c>
      <c r="E82" s="52">
        <v>1</v>
      </c>
      <c r="F82" s="134">
        <f t="shared" si="1"/>
        <v>28532380</v>
      </c>
      <c r="G82" s="108">
        <f>IF(ISBLANK(F82),"  ",IF($F$84&gt;0,F82/$F$84,IF(F82&gt;0,1,0)))</f>
        <v>0.29980342190734194</v>
      </c>
      <c r="H82" s="120">
        <v>0</v>
      </c>
      <c r="I82" s="35">
        <v>0</v>
      </c>
      <c r="J82" s="129">
        <v>20000000</v>
      </c>
      <c r="K82" s="52">
        <v>1</v>
      </c>
      <c r="L82" s="134">
        <f>L81+L80+L79+L78+L77</f>
        <v>20000000</v>
      </c>
      <c r="M82" s="53">
        <f>IF(ISBLANK(L82),"  ",IF(L84&gt;0,L82/L84,IF(L82&gt;0,1,0)))</f>
        <v>0.25990349939009744</v>
      </c>
    </row>
    <row r="83" spans="1:13" s="55" customFormat="1" ht="15" customHeight="1" x14ac:dyDescent="0.25">
      <c r="A83" s="56" t="s">
        <v>68</v>
      </c>
      <c r="B83" s="120">
        <v>0</v>
      </c>
      <c r="C83" s="52">
        <v>0</v>
      </c>
      <c r="D83" s="129">
        <v>0</v>
      </c>
      <c r="E83" s="52">
        <v>0</v>
      </c>
      <c r="F83" s="141">
        <f t="shared" si="1"/>
        <v>0</v>
      </c>
      <c r="G83" s="108">
        <f>IF(ISBLANK(F83),"  ",IF($F$84&gt;0,F83/$F$84,IF(F83&gt;0,1,0)))</f>
        <v>0</v>
      </c>
      <c r="H83" s="120">
        <v>0</v>
      </c>
      <c r="I83" s="35">
        <v>0</v>
      </c>
      <c r="J83" s="129">
        <v>0</v>
      </c>
      <c r="K83" s="52">
        <v>0</v>
      </c>
      <c r="L83" s="141">
        <f>J83+H83</f>
        <v>0</v>
      </c>
      <c r="M83" s="53">
        <f>IF(ISBLANK(L83),"  ",IF(L84&gt;0,L83/L84,IF(L83&gt;0,1,0)))</f>
        <v>0</v>
      </c>
    </row>
    <row r="84" spans="1:13" s="55" customFormat="1" ht="15" customHeight="1" thickBot="1" x14ac:dyDescent="0.3">
      <c r="A84" s="67" t="s">
        <v>69</v>
      </c>
      <c r="B84" s="121">
        <v>39358524</v>
      </c>
      <c r="C84" s="69">
        <v>0.41355891714684312</v>
      </c>
      <c r="D84" s="121">
        <v>55811770.649999999</v>
      </c>
      <c r="E84" s="69">
        <v>0.58644108285315677</v>
      </c>
      <c r="F84" s="121">
        <f>F82+F75+F54+F47+F55+F83</f>
        <v>95170294.650000006</v>
      </c>
      <c r="G84" s="69">
        <f>IF(ISBLANK(F84),"  ",IF($F$84&gt;0,F84/$F$84,IF(F84&gt;0,1,0)))</f>
        <v>1</v>
      </c>
      <c r="H84" s="121">
        <v>36431638</v>
      </c>
      <c r="I84" s="69">
        <v>0.47343551023566255</v>
      </c>
      <c r="J84" s="121">
        <v>40520000</v>
      </c>
      <c r="K84" s="69">
        <v>0.52656448976433745</v>
      </c>
      <c r="L84" s="121">
        <f>L82+L75+L54+L47+L55+L83</f>
        <v>76951638</v>
      </c>
      <c r="M84" s="70">
        <f>IF(ISBLANK(L84),"  ",IF(L84&gt;0,L84/L84,IF(L84&gt;0,1,0)))</f>
        <v>1</v>
      </c>
    </row>
    <row r="85" spans="1:13" ht="15" thickTop="1" x14ac:dyDescent="0.2"/>
    <row r="86" spans="1:13" ht="16.5" customHeight="1" x14ac:dyDescent="0.2">
      <c r="A86" s="2" t="s">
        <v>4</v>
      </c>
    </row>
    <row r="87" spans="1:13" x14ac:dyDescent="0.2">
      <c r="A87" s="2" t="s">
        <v>70</v>
      </c>
    </row>
  </sheetData>
  <hyperlinks>
    <hyperlink ref="O2" location="Home!A1" tooltip="Home" display="Home" xr:uid="{00000000-0004-0000-1E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theme="8" tint="0.79998168889431442"/>
  </sheetPr>
  <dimension ref="A1:O87"/>
  <sheetViews>
    <sheetView zoomScale="75" zoomScaleNormal="75" workbookViewId="0">
      <pane xSplit="1" ySplit="10" topLeftCell="B11" activePane="bottomRight" state="frozen"/>
      <selection activeCell="B36" sqref="B36:M37"/>
      <selection pane="topRight" activeCell="B36" sqref="B36:M37"/>
      <selection pane="bottomLeft" activeCell="B36" sqref="B36:M37"/>
      <selection pane="bottomRight" activeCell="H37" sqref="H37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75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190</v>
      </c>
      <c r="C6" s="11"/>
      <c r="D6" s="12"/>
      <c r="E6" s="11"/>
      <c r="F6" s="12"/>
      <c r="G6" s="13"/>
      <c r="H6" s="10" t="s">
        <v>191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f>SUBoard!B13+SUBR!B13+SUNO!B13+SUSLA!B13+SULaw!B13+SUAg!B13</f>
        <v>67990531</v>
      </c>
      <c r="C13" s="35">
        <f t="shared" ref="C13:C84" si="0">IF(ISBLANK(B13),"  ",IF(F13&gt;0,B13/F13,IF(B13&gt;0,1,0)))</f>
        <v>1</v>
      </c>
      <c r="D13" s="122">
        <f>SUBoard!D13+SUBR!D13+SUNO!D13+SUSLA!D13+SULaw!D13+SUAg!D13</f>
        <v>0</v>
      </c>
      <c r="E13" s="36">
        <f>IF(ISBLANK(D13),"  ",IF(F13&gt;0,D13/F13,IF(D13&gt;0,1,0)))</f>
        <v>0</v>
      </c>
      <c r="F13" s="130">
        <f>D13+B13</f>
        <v>67990531</v>
      </c>
      <c r="G13" s="37">
        <f>IF(ISBLANK(F13),"  ",IF(F84&gt;0,F13/F84,IF(F13&gt;0,1,0)))</f>
        <v>0.19955820706844613</v>
      </c>
      <c r="H13" s="112">
        <f>SUBoard!H13+SUBR!H13+SUNO!H13+SUSLA!H13+SULaw!H13+SUAg!H13</f>
        <v>68472475</v>
      </c>
      <c r="I13" s="35">
        <f>IF(ISBLANK(H13),"  ",IF(L13&gt;0,H13/L13,IF(H13&gt;0,1,0)))</f>
        <v>1</v>
      </c>
      <c r="J13" s="122">
        <f>SUBoard!J13+SUBR!J13+SUNO!J13+SUSLA!J13+SULaw!J13+SUAg!J13</f>
        <v>0</v>
      </c>
      <c r="K13" s="36">
        <f>IF(ISBLANK(J13),"  ",IF(L13&gt;0,J13/L13,IF(J13&gt;0,1,0)))</f>
        <v>0</v>
      </c>
      <c r="L13" s="130">
        <f t="shared" ref="L13:L34" si="1">J13+H13</f>
        <v>68472475</v>
      </c>
      <c r="M13" s="38">
        <f>IF(ISBLANK(L13),"  ",IF(L84&gt;0,L13/L84,IF(L13&gt;0,1,0)))</f>
        <v>0.19940811484822057</v>
      </c>
    </row>
    <row r="14" spans="1:15" ht="15" customHeight="1" x14ac:dyDescent="0.2">
      <c r="A14" s="7" t="s">
        <v>13</v>
      </c>
      <c r="B14" s="112">
        <f>SUBoard!B14+SUBR!B14+SUNO!B14+SUSLA!B14+SULaw!B14+SUAg!B14</f>
        <v>0</v>
      </c>
      <c r="C14" s="39">
        <f t="shared" si="0"/>
        <v>0</v>
      </c>
      <c r="D14" s="122">
        <f>SUBoard!D14+SUBR!D14+SUNO!D14+SUSLA!D14+SULaw!D14+SUAg!D14</f>
        <v>0</v>
      </c>
      <c r="E14" s="40">
        <f>IF(ISBLANK(D14),"  ",IF(F14&gt;0,D14/F14,IF(D14&gt;0,1,0)))</f>
        <v>0</v>
      </c>
      <c r="F14" s="131">
        <f>D14+B14</f>
        <v>0</v>
      </c>
      <c r="G14" s="41">
        <f>IF(ISBLANK(F14),"  ",IF(F84&gt;0,F14/F84,IF(F14&gt;0,1,0)))</f>
        <v>0</v>
      </c>
      <c r="H14" s="112">
        <f>SUBoard!H14+SUBR!H14+SUNO!H14+SUSLA!H14+SULaw!H14+SUAg!H14</f>
        <v>0</v>
      </c>
      <c r="I14" s="39">
        <f>IF(ISBLANK(H14),"  ",IF(L14&gt;0,H14/L14,IF(H14&gt;0,1,0)))</f>
        <v>0</v>
      </c>
      <c r="J14" s="122">
        <f>SUBoard!J14+SUBR!J14+SUNO!J14+SUSLA!J14+SULaw!J14+SUAg!J14</f>
        <v>0</v>
      </c>
      <c r="K14" s="40">
        <f>IF(ISBLANK(J14),"  ",IF(L14&gt;0,J14/L14,IF(J14&gt;0,1,0)))</f>
        <v>0</v>
      </c>
      <c r="L14" s="131">
        <f t="shared" si="1"/>
        <v>0</v>
      </c>
      <c r="M14" s="41">
        <f>IF(ISBLANK(L14),"  ",IF(L84&gt;0,L14/L84,IF(L14&gt;0,1,0)))</f>
        <v>0</v>
      </c>
    </row>
    <row r="15" spans="1:15" ht="15" customHeight="1" x14ac:dyDescent="0.2">
      <c r="A15" s="169" t="s">
        <v>14</v>
      </c>
      <c r="B15" s="113">
        <f>SUBoard!B15+SUBR!B15+SUNO!B15+SUSLA!B15+SULaw!B15+SUAg!B15</f>
        <v>4935788.78</v>
      </c>
      <c r="C15" s="42">
        <f t="shared" si="0"/>
        <v>1</v>
      </c>
      <c r="D15" s="123">
        <f>SUBoard!D15+SUBR!D15+SUNO!D15+SUSLA!D15+SULaw!D15+SUAg!D15</f>
        <v>0</v>
      </c>
      <c r="E15" s="43">
        <f>IF(ISBLANK(D15),"  ",IF(F15&gt;0,D15/F15,IF(D15&gt;0,1,0)))</f>
        <v>0</v>
      </c>
      <c r="F15" s="132">
        <f>D15+B15</f>
        <v>4935788.78</v>
      </c>
      <c r="G15" s="44">
        <f>IF(ISBLANK(F15),"  ",IF(F84&gt;0,F15/F84,IF(F15&gt;0,1,0)))</f>
        <v>1.4486975537892964E-2</v>
      </c>
      <c r="H15" s="113">
        <f>SUBoard!H15+SUBR!H15+SUNO!H15+SUSLA!H15+SULaw!H15+SUAg!H15</f>
        <v>12454156</v>
      </c>
      <c r="I15" s="42">
        <f>IF(ISBLANK(H15),"  ",IF(L15&gt;0,H15/L15,IF(H15&gt;0,1,0)))</f>
        <v>1</v>
      </c>
      <c r="J15" s="123">
        <f>SUBoard!J15+SUBR!J15+SUNO!J15+SUSLA!J15+SULaw!J15+SUAg!J15</f>
        <v>0</v>
      </c>
      <c r="K15" s="43">
        <f>IF(ISBLANK(J15),"  ",IF(L15&gt;0,J15/L15,IF(J15&gt;0,1,0)))</f>
        <v>0</v>
      </c>
      <c r="L15" s="132">
        <f t="shared" si="1"/>
        <v>12454156</v>
      </c>
      <c r="M15" s="44">
        <f>IF(ISBLANK(L15),"  ",IF(L84&gt;0,L15/L84,IF(L15&gt;0,1,0)))</f>
        <v>3.6269461122672361E-2</v>
      </c>
    </row>
    <row r="16" spans="1:15" ht="15" customHeight="1" x14ac:dyDescent="0.2">
      <c r="A16" s="170" t="s">
        <v>15</v>
      </c>
      <c r="B16" s="112">
        <f>SUBoard!B16+SUBR!B16+SUNO!B16+SUSLA!B16+SULaw!B16+SUAg!B16</f>
        <v>200240</v>
      </c>
      <c r="C16" s="35">
        <f t="shared" si="0"/>
        <v>1</v>
      </c>
      <c r="D16" s="122">
        <f>SUBoard!D16+SUBR!D16+SUNO!D16+SUSLA!D16+SULaw!D16+SUAg!D16</f>
        <v>0</v>
      </c>
      <c r="E16" s="36">
        <f>IF(ISBLANK(D16),"  ",IF(F16&gt;0,D16/F16,IF(D16&gt;0,1,0)))</f>
        <v>0</v>
      </c>
      <c r="F16" s="132">
        <f t="shared" ref="F16:F46" si="2">D16+B16</f>
        <v>200240</v>
      </c>
      <c r="G16" s="37">
        <f>IF(ISBLANK(F16),"  ",IF(F84&gt;0,F16/F84,IF(F16&gt;0,1,0)))</f>
        <v>5.877220665240231E-4</v>
      </c>
      <c r="H16" s="112">
        <f>SUBoard!H16+SUBR!H16+SUNO!H16+SUSLA!H16+SULaw!H16+SUAg!H16</f>
        <v>3000000</v>
      </c>
      <c r="I16" s="35">
        <f t="shared" ref="I16:I34" si="3">IF(ISBLANK(H16),"  ",IF(L16&gt;0,H16/L16,IF(H16&gt;0,1,0)))</f>
        <v>1</v>
      </c>
      <c r="J16" s="122">
        <f>SUBoard!J16+SUBR!J16+SUNO!J16+SUSLA!J16+SULaw!J16+SUAg!J16</f>
        <v>0</v>
      </c>
      <c r="K16" s="36">
        <f t="shared" ref="K16:K34" si="4">IF(ISBLANK(J16),"  ",IF(L16&gt;0,J16/L16,IF(J16&gt;0,1,0)))</f>
        <v>0</v>
      </c>
      <c r="L16" s="132">
        <f t="shared" si="1"/>
        <v>3000000</v>
      </c>
      <c r="M16" s="37">
        <f>IF(ISBLANK(L16),"  ",IF(L84&gt;0,L16/L84,IF(L16&gt;0,1,0)))</f>
        <v>8.7367127381427611E-3</v>
      </c>
    </row>
    <row r="17" spans="1:13" ht="15" customHeight="1" x14ac:dyDescent="0.2">
      <c r="A17" s="171" t="s">
        <v>16</v>
      </c>
      <c r="B17" s="112">
        <f>SUBoard!B17+SUBR!B17+SUNO!B17+SUSLA!B17+SULaw!B17+SUAg!B17</f>
        <v>2962648.98</v>
      </c>
      <c r="C17" s="39">
        <f t="shared" si="0"/>
        <v>1</v>
      </c>
      <c r="D17" s="122">
        <f>SUBoard!D17+SUBR!D17+SUNO!D17+SUSLA!D17+SULaw!D17+SUAg!D17</f>
        <v>0</v>
      </c>
      <c r="E17" s="36">
        <f t="shared" ref="E17:E34" si="5">IF(ISBLANK(D17),"  ",IF(F17&gt;0,D17/F17,IF(D17&gt;0,1,0)))</f>
        <v>0</v>
      </c>
      <c r="F17" s="133">
        <f t="shared" si="2"/>
        <v>2962648.98</v>
      </c>
      <c r="G17" s="41">
        <f>IF(ISBLANK(F17),"  ",IF(F84&gt;0,F17/F84,IF(F17&gt;0,1,0)))</f>
        <v>8.6956361411850234E-3</v>
      </c>
      <c r="H17" s="112">
        <f>SUBoard!H17+SUBR!H17+SUNO!H17+SUSLA!H17+SULaw!H17+SUAg!H17</f>
        <v>2742695</v>
      </c>
      <c r="I17" s="39">
        <f t="shared" si="3"/>
        <v>1</v>
      </c>
      <c r="J17" s="122">
        <f>SUBoard!J17+SUBR!J17+SUNO!J17+SUSLA!J17+SULaw!J17+SUAg!J17</f>
        <v>0</v>
      </c>
      <c r="K17" s="40">
        <f t="shared" si="4"/>
        <v>0</v>
      </c>
      <c r="L17" s="133">
        <f t="shared" si="1"/>
        <v>2742695</v>
      </c>
      <c r="M17" s="41">
        <f>IF(ISBLANK(L17),"  ",IF(L84&gt;0,L17/L84,IF(L17&gt;0,1,0)))</f>
        <v>7.9873794477801525E-3</v>
      </c>
    </row>
    <row r="18" spans="1:13" ht="15" customHeight="1" x14ac:dyDescent="0.2">
      <c r="A18" s="171" t="s">
        <v>17</v>
      </c>
      <c r="B18" s="112">
        <f>SUBoard!B18+SUBR!B18+SUNO!B18+SUSLA!B18+SULaw!B18+SUAg!B18</f>
        <v>972899.8</v>
      </c>
      <c r="C18" s="39">
        <f t="shared" si="0"/>
        <v>1</v>
      </c>
      <c r="D18" s="122">
        <f>SUBoard!D18+SUBR!D18+SUNO!D18+SUSLA!D18+SULaw!D18+SUAg!D18</f>
        <v>0</v>
      </c>
      <c r="E18" s="36">
        <f t="shared" si="5"/>
        <v>0</v>
      </c>
      <c r="F18" s="133">
        <f t="shared" si="2"/>
        <v>972899.8</v>
      </c>
      <c r="G18" s="41">
        <f>IF(ISBLANK(F18),"  ",IF(F84&gt;0,F18/F84,IF(F18&gt;0,1,0)))</f>
        <v>2.8555467487855015E-3</v>
      </c>
      <c r="H18" s="112">
        <f>SUBoard!H18+SUBR!H18+SUNO!H18+SUSLA!H18+SULaw!H18+SUAg!H18</f>
        <v>1000000</v>
      </c>
      <c r="I18" s="39">
        <f t="shared" si="3"/>
        <v>1</v>
      </c>
      <c r="J18" s="122">
        <f>SUBoard!J18+SUBR!J18+SUNO!J18+SUSLA!J18+SULaw!J18+SUAg!J18</f>
        <v>0</v>
      </c>
      <c r="K18" s="40">
        <f t="shared" si="4"/>
        <v>0</v>
      </c>
      <c r="L18" s="133">
        <f t="shared" si="1"/>
        <v>1000000</v>
      </c>
      <c r="M18" s="41">
        <f>IF(ISBLANK(L18),"  ",IF(L84&gt;0,L18/L84,IF(L18&gt;0,1,0)))</f>
        <v>2.9122375793809202E-3</v>
      </c>
    </row>
    <row r="19" spans="1:13" ht="15" customHeight="1" x14ac:dyDescent="0.2">
      <c r="A19" s="171" t="s">
        <v>18</v>
      </c>
      <c r="B19" s="112">
        <f>SUBoard!B19+SUBR!B19+SUNO!B19+SUSLA!B19+SULaw!B19+SUAg!B19</f>
        <v>0</v>
      </c>
      <c r="C19" s="39">
        <f t="shared" si="0"/>
        <v>0</v>
      </c>
      <c r="D19" s="122">
        <f>SUBoard!D19+SUBR!D19+SUNO!D19+SUSLA!D19+SULaw!D19+SUAg!D19</f>
        <v>0</v>
      </c>
      <c r="E19" s="36">
        <f t="shared" si="5"/>
        <v>0</v>
      </c>
      <c r="F19" s="133">
        <f t="shared" si="2"/>
        <v>0</v>
      </c>
      <c r="G19" s="41">
        <f>IF(ISBLANK(F19),"  ",IF(F84&gt;0,F19/F84,IF(F19&gt;0,1,0)))</f>
        <v>0</v>
      </c>
      <c r="H19" s="112">
        <f>SUBoard!H19+SUBR!H19+SUNO!H19+SUSLA!H19+SULaw!H19+SUAg!H19</f>
        <v>0</v>
      </c>
      <c r="I19" s="39">
        <f t="shared" si="3"/>
        <v>0</v>
      </c>
      <c r="J19" s="122">
        <f>SUBoard!J19+SUBR!J19+SUNO!J19+SUSLA!J19+SULaw!J19+SUAg!J19</f>
        <v>0</v>
      </c>
      <c r="K19" s="40">
        <f t="shared" si="4"/>
        <v>0</v>
      </c>
      <c r="L19" s="133">
        <f t="shared" si="1"/>
        <v>0</v>
      </c>
      <c r="M19" s="41">
        <f>IF(ISBLANK(L19),"  ",IF(L84&gt;0,L19/L84,IF(L19&gt;0,1,0)))</f>
        <v>0</v>
      </c>
    </row>
    <row r="20" spans="1:13" ht="15" customHeight="1" x14ac:dyDescent="0.2">
      <c r="A20" s="171" t="s">
        <v>19</v>
      </c>
      <c r="B20" s="112">
        <f>SUBoard!B20+SUBR!B20+SUNO!B20+SUSLA!B20+SULaw!B20+SUAg!B20</f>
        <v>0</v>
      </c>
      <c r="C20" s="39">
        <f t="shared" si="0"/>
        <v>0</v>
      </c>
      <c r="D20" s="122">
        <f>SUBoard!D20+SUBR!D20+SUNO!D20+SUSLA!D20+SULaw!D20+SUAg!D20</f>
        <v>0</v>
      </c>
      <c r="E20" s="36">
        <f t="shared" si="5"/>
        <v>0</v>
      </c>
      <c r="F20" s="133">
        <f>D20+B20</f>
        <v>0</v>
      </c>
      <c r="G20" s="41">
        <f>IF(ISBLANK(F20),"  ",IF(F84&gt;0,F20/F84,IF(F20&gt;0,1,0)))</f>
        <v>0</v>
      </c>
      <c r="H20" s="112">
        <f>SUBoard!H20+SUBR!H20+SUNO!H20+SUSLA!H20+SULaw!H20+SUAg!H20</f>
        <v>0</v>
      </c>
      <c r="I20" s="39">
        <f t="shared" si="3"/>
        <v>0</v>
      </c>
      <c r="J20" s="122">
        <f>SUBoard!J20+SUBR!J20+SUNO!J20+SUSLA!J20+SULaw!J20+SUAg!J20</f>
        <v>0</v>
      </c>
      <c r="K20" s="40">
        <f t="shared" si="4"/>
        <v>0</v>
      </c>
      <c r="L20" s="133">
        <f t="shared" si="1"/>
        <v>0</v>
      </c>
      <c r="M20" s="41">
        <f>IF(ISBLANK(L20),"  ",IF(L84&gt;0,L20/L84,IF(L20&gt;0,1,0)))</f>
        <v>0</v>
      </c>
    </row>
    <row r="21" spans="1:13" ht="15" customHeight="1" x14ac:dyDescent="0.2">
      <c r="A21" s="171" t="s">
        <v>20</v>
      </c>
      <c r="B21" s="112">
        <f>SUBoard!B21+SUBR!B21+SUNO!B21+SUSLA!B21+SULaw!B21+SUAg!B21</f>
        <v>50000</v>
      </c>
      <c r="C21" s="39">
        <f t="shared" si="0"/>
        <v>1</v>
      </c>
      <c r="D21" s="122">
        <f>SUBoard!D21+SUBR!D21+SUNO!D21+SUSLA!D21+SULaw!D21+SUAg!D21</f>
        <v>0</v>
      </c>
      <c r="E21" s="36">
        <f t="shared" si="5"/>
        <v>0</v>
      </c>
      <c r="F21" s="133">
        <f t="shared" si="2"/>
        <v>50000</v>
      </c>
      <c r="G21" s="41">
        <f>IF(ISBLANK(F21),"  ",IF(F84&gt;0,F21/F84,IF(F21&gt;0,1,0)))</f>
        <v>1.4675441133740088E-4</v>
      </c>
      <c r="H21" s="112">
        <f>SUBoard!H21+SUBR!H21+SUNO!H21+SUSLA!H21+SULaw!H21+SUAg!H21</f>
        <v>50000</v>
      </c>
      <c r="I21" s="39">
        <f t="shared" si="3"/>
        <v>1</v>
      </c>
      <c r="J21" s="122">
        <f>SUBoard!J21+SUBR!J21+SUNO!J21+SUSLA!J21+SULaw!J21+SUAg!J21</f>
        <v>0</v>
      </c>
      <c r="K21" s="40">
        <f t="shared" si="4"/>
        <v>0</v>
      </c>
      <c r="L21" s="133">
        <f t="shared" si="1"/>
        <v>50000</v>
      </c>
      <c r="M21" s="41">
        <f>IF(ISBLANK(L21),"  ",IF(L84&gt;0,L21/L84,IF(L21&gt;0,1,0)))</f>
        <v>1.4561187896904601E-4</v>
      </c>
    </row>
    <row r="22" spans="1:13" ht="15" customHeight="1" x14ac:dyDescent="0.2">
      <c r="A22" s="171" t="s">
        <v>21</v>
      </c>
      <c r="B22" s="112">
        <f>SUBoard!B22+SUBR!B22+SUNO!B22+SUSLA!B22+SULaw!B22+SUAg!B22</f>
        <v>750000</v>
      </c>
      <c r="C22" s="39">
        <f t="shared" si="0"/>
        <v>1</v>
      </c>
      <c r="D22" s="122">
        <f>SUBoard!D22+SUBR!D22+SUNO!D22+SUSLA!D22+SULaw!D22+SUAg!D22</f>
        <v>0</v>
      </c>
      <c r="E22" s="36">
        <f t="shared" si="5"/>
        <v>0</v>
      </c>
      <c r="F22" s="133">
        <f t="shared" si="2"/>
        <v>750000</v>
      </c>
      <c r="G22" s="41">
        <f>IF(ISBLANK(F22),"  ",IF(F84&gt;0,F22/F84,IF(F22&gt;0,1,0)))</f>
        <v>2.2013161700610135E-3</v>
      </c>
      <c r="H22" s="112">
        <f>SUBoard!H22+SUBR!H22+SUNO!H22+SUSLA!H22+SULaw!H22+SUAg!H22</f>
        <v>750000</v>
      </c>
      <c r="I22" s="39">
        <f t="shared" si="3"/>
        <v>1</v>
      </c>
      <c r="J22" s="122">
        <f>SUBoard!J22+SUBR!J22+SUNO!J22+SUSLA!J22+SULaw!J22+SUAg!J22</f>
        <v>0</v>
      </c>
      <c r="K22" s="40">
        <f t="shared" si="4"/>
        <v>0</v>
      </c>
      <c r="L22" s="133">
        <f t="shared" si="1"/>
        <v>750000</v>
      </c>
      <c r="M22" s="41">
        <f>IF(ISBLANK(L22),"  ",IF(L84&gt;0,L22/L84,IF(L22&gt;0,1,0)))</f>
        <v>2.1841781845356903E-3</v>
      </c>
    </row>
    <row r="23" spans="1:13" ht="15" customHeight="1" x14ac:dyDescent="0.2">
      <c r="A23" s="171" t="s">
        <v>22</v>
      </c>
      <c r="B23" s="112">
        <f>SUBoard!B23+SUBR!B23+SUNO!B23+SUSLA!B23+SULaw!B23+SUAg!B23</f>
        <v>0</v>
      </c>
      <c r="C23" s="39">
        <f t="shared" si="0"/>
        <v>0</v>
      </c>
      <c r="D23" s="122">
        <f>SUBoard!D23+SUBR!D23+SUNO!D23+SUSLA!D23+SULaw!D23+SUAg!D23</f>
        <v>0</v>
      </c>
      <c r="E23" s="36">
        <f t="shared" si="5"/>
        <v>0</v>
      </c>
      <c r="F23" s="133">
        <f t="shared" si="2"/>
        <v>0</v>
      </c>
      <c r="G23" s="41">
        <f>IF(ISBLANK(F23),"  ",IF(F84&gt;0,F23/F84,IF(F23&gt;0,1,0)))</f>
        <v>0</v>
      </c>
      <c r="H23" s="112">
        <f>SUBoard!H23+SUBR!H23+SUNO!H23+SUSLA!H23+SULaw!H23+SUAg!H23</f>
        <v>0</v>
      </c>
      <c r="I23" s="39">
        <f t="shared" si="3"/>
        <v>0</v>
      </c>
      <c r="J23" s="122">
        <f>SUBoard!J23+SUBR!J23+SUNO!J23+SUSLA!J23+SULaw!J23+SUAg!J23</f>
        <v>0</v>
      </c>
      <c r="K23" s="40">
        <f t="shared" si="4"/>
        <v>0</v>
      </c>
      <c r="L23" s="133">
        <f t="shared" si="1"/>
        <v>0</v>
      </c>
      <c r="M23" s="41">
        <f>IF(ISBLANK(L23),"  ",IF(L84&gt;0,L23/L84,IF(L23&gt;0,1,0)))</f>
        <v>0</v>
      </c>
    </row>
    <row r="24" spans="1:13" ht="15" customHeight="1" x14ac:dyDescent="0.2">
      <c r="A24" s="171" t="s">
        <v>23</v>
      </c>
      <c r="B24" s="112">
        <f>SUBoard!B24+SUBR!B24+SUNO!B24+SUSLA!B24+SULaw!B24+SUAg!B24</f>
        <v>0</v>
      </c>
      <c r="C24" s="39">
        <f t="shared" si="0"/>
        <v>0</v>
      </c>
      <c r="D24" s="122">
        <f>SUBoard!D24+SUBR!D24+SUNO!D24+SUSLA!D24+SULaw!D24+SUAg!D24</f>
        <v>0</v>
      </c>
      <c r="E24" s="36">
        <f t="shared" si="5"/>
        <v>0</v>
      </c>
      <c r="F24" s="133">
        <f t="shared" si="2"/>
        <v>0</v>
      </c>
      <c r="G24" s="41">
        <f>IF(ISBLANK(F24),"  ",IF(F84&gt;0,F24/F84,IF(F24&gt;0,1,0)))</f>
        <v>0</v>
      </c>
      <c r="H24" s="112">
        <f>SUBoard!H24+SUBR!H24+SUNO!H24+SUSLA!H24+SULaw!H24+SUAg!H24</f>
        <v>0</v>
      </c>
      <c r="I24" s="39">
        <f t="shared" si="3"/>
        <v>0</v>
      </c>
      <c r="J24" s="122">
        <f>SUBoard!J24+SUBR!J24+SUNO!J24+SUSLA!J24+SULaw!J24+SUAg!J24</f>
        <v>0</v>
      </c>
      <c r="K24" s="40">
        <f t="shared" si="4"/>
        <v>0</v>
      </c>
      <c r="L24" s="133">
        <f t="shared" si="1"/>
        <v>0</v>
      </c>
      <c r="M24" s="41">
        <f>IF(ISBLANK(L24),"  ",IF(L84&gt;0,L24/L84,IF(L24&gt;0,1,0)))</f>
        <v>0</v>
      </c>
    </row>
    <row r="25" spans="1:13" ht="15" customHeight="1" x14ac:dyDescent="0.2">
      <c r="A25" s="171" t="s">
        <v>24</v>
      </c>
      <c r="B25" s="112">
        <f>SUBoard!B25+SUBR!B25+SUNO!B25+SUSLA!B25+SULaw!B25+SUAg!B25</f>
        <v>0</v>
      </c>
      <c r="C25" s="39">
        <f t="shared" si="0"/>
        <v>0</v>
      </c>
      <c r="D25" s="122">
        <f>SUBoard!D25+SUBR!D25+SUNO!D25+SUSLA!D25+SULaw!D25+SUAg!D25</f>
        <v>0</v>
      </c>
      <c r="E25" s="36">
        <f t="shared" si="5"/>
        <v>0</v>
      </c>
      <c r="F25" s="133">
        <f t="shared" si="2"/>
        <v>0</v>
      </c>
      <c r="G25" s="41">
        <f>IF(ISBLANK(F25),"  ",IF(F84&gt;0,F25/F84,IF(F25&gt;0,1,0)))</f>
        <v>0</v>
      </c>
      <c r="H25" s="112">
        <f>SUBoard!H25+SUBR!H25+SUNO!H25+SUSLA!H25+SULaw!H25+SUAg!H25</f>
        <v>0</v>
      </c>
      <c r="I25" s="39">
        <f t="shared" si="3"/>
        <v>0</v>
      </c>
      <c r="J25" s="122">
        <f>SUBoard!J25+SUBR!J25+SUNO!J25+SUSLA!J25+SULaw!J25+SUAg!J25</f>
        <v>0</v>
      </c>
      <c r="K25" s="40">
        <f t="shared" si="4"/>
        <v>0</v>
      </c>
      <c r="L25" s="133">
        <f t="shared" si="1"/>
        <v>0</v>
      </c>
      <c r="M25" s="41">
        <f>IF(ISBLANK(L25),"  ",IF(L84&gt;0,L25/L84,IF(L25&gt;0,1,0)))</f>
        <v>0</v>
      </c>
    </row>
    <row r="26" spans="1:13" ht="15" customHeight="1" x14ac:dyDescent="0.2">
      <c r="A26" s="171" t="s">
        <v>25</v>
      </c>
      <c r="B26" s="112">
        <f>SUBoard!B26+SUBR!B26+SUNO!B26+SUSLA!B26+SULaw!B26+SUAg!B26</f>
        <v>0</v>
      </c>
      <c r="C26" s="39">
        <f t="shared" si="0"/>
        <v>0</v>
      </c>
      <c r="D26" s="122">
        <f>SUBoard!D26+SUBR!D26+SUNO!D26+SUSLA!D26+SULaw!D26+SUAg!D26</f>
        <v>0</v>
      </c>
      <c r="E26" s="36">
        <f t="shared" si="5"/>
        <v>0</v>
      </c>
      <c r="F26" s="133">
        <f t="shared" si="2"/>
        <v>0</v>
      </c>
      <c r="G26" s="41">
        <f>IF(ISBLANK(F26),"  ",IF(F84&gt;0,F26/F84,IF(F26&gt;0,1,0)))</f>
        <v>0</v>
      </c>
      <c r="H26" s="112">
        <f>SUBoard!H26+SUBR!H26+SUNO!H26+SUSLA!H26+SULaw!H26+SUAg!H26</f>
        <v>0</v>
      </c>
      <c r="I26" s="39">
        <f t="shared" si="3"/>
        <v>0</v>
      </c>
      <c r="J26" s="122">
        <f>SUBoard!J26+SUBR!J26+SUNO!J26+SUSLA!J26+SULaw!J26+SUAg!J26</f>
        <v>0</v>
      </c>
      <c r="K26" s="40">
        <f t="shared" si="4"/>
        <v>0</v>
      </c>
      <c r="L26" s="133">
        <f t="shared" si="1"/>
        <v>0</v>
      </c>
      <c r="M26" s="41">
        <f>IF(ISBLANK(L26),"  ",IF(L84&gt;0,L26/L84,IF(L26&gt;0,1,0)))</f>
        <v>0</v>
      </c>
    </row>
    <row r="27" spans="1:13" ht="15" customHeight="1" x14ac:dyDescent="0.2">
      <c r="A27" s="171" t="s">
        <v>26</v>
      </c>
      <c r="B27" s="112">
        <f>SUBoard!B27+SUBR!B27+SUNO!B27+SUSLA!B27+SULaw!B27+SUAg!B27</f>
        <v>0</v>
      </c>
      <c r="C27" s="39">
        <f t="shared" si="0"/>
        <v>0</v>
      </c>
      <c r="D27" s="122">
        <f>SUBoard!D27+SUBR!D27+SUNO!D27+SUSLA!D27+SULaw!D27+SUAg!D27</f>
        <v>0</v>
      </c>
      <c r="E27" s="36">
        <f t="shared" si="5"/>
        <v>0</v>
      </c>
      <c r="F27" s="133">
        <f t="shared" si="2"/>
        <v>0</v>
      </c>
      <c r="G27" s="41">
        <f>IF(ISBLANK(F27),"  ",IF(F84&gt;0,F27/F84,IF(F27&gt;0,1,0)))</f>
        <v>0</v>
      </c>
      <c r="H27" s="112">
        <f>SUBoard!H27+SUBR!H27+SUNO!H27+SUSLA!H27+SULaw!H27+SUAg!H27</f>
        <v>0</v>
      </c>
      <c r="I27" s="39">
        <f t="shared" si="3"/>
        <v>0</v>
      </c>
      <c r="J27" s="122">
        <f>SUBoard!J27+SUBR!J27+SUNO!J27+SUSLA!J27+SULaw!J27+SUAg!J27</f>
        <v>0</v>
      </c>
      <c r="K27" s="40">
        <f t="shared" si="4"/>
        <v>0</v>
      </c>
      <c r="L27" s="133">
        <f t="shared" si="1"/>
        <v>0</v>
      </c>
      <c r="M27" s="41">
        <f>IF(ISBLANK(L27),"  ",IF(L84&gt;0,L27/L84,IF(L27&gt;0,1,0)))</f>
        <v>0</v>
      </c>
    </row>
    <row r="28" spans="1:13" ht="15" customHeight="1" x14ac:dyDescent="0.2">
      <c r="A28" s="172" t="s">
        <v>27</v>
      </c>
      <c r="B28" s="112">
        <f>SUBoard!B28+SUBR!B28+SUNO!B28+SUSLA!B28+SULaw!B28+SUAg!B28</f>
        <v>0</v>
      </c>
      <c r="C28" s="39">
        <f t="shared" si="0"/>
        <v>0</v>
      </c>
      <c r="D28" s="122">
        <f>SUBoard!D28+SUBR!D28+SUNO!D28+SUSLA!D28+SULaw!D28+SUAg!D28</f>
        <v>0</v>
      </c>
      <c r="E28" s="36">
        <f t="shared" si="5"/>
        <v>0</v>
      </c>
      <c r="F28" s="133">
        <f t="shared" si="2"/>
        <v>0</v>
      </c>
      <c r="G28" s="41">
        <f>IF(ISBLANK(F28),"  ",IF(F84&gt;0,F28/F84,IF(F28&gt;0,1,0)))</f>
        <v>0</v>
      </c>
      <c r="H28" s="112">
        <f>SUBoard!H28+SUBR!H28+SUNO!H28+SUSLA!H28+SULaw!H28+SUAg!H28</f>
        <v>0</v>
      </c>
      <c r="I28" s="39">
        <f t="shared" si="3"/>
        <v>0</v>
      </c>
      <c r="J28" s="122">
        <f>SUBoard!J28+SUBR!J28+SUNO!J28+SUSLA!J28+SULaw!J28+SUAg!J28</f>
        <v>0</v>
      </c>
      <c r="K28" s="40">
        <f t="shared" si="4"/>
        <v>0</v>
      </c>
      <c r="L28" s="133">
        <f t="shared" si="1"/>
        <v>0</v>
      </c>
      <c r="M28" s="41">
        <f>IF(ISBLANK(L28),"  ",IF(L84&gt;0,L28/L84,IF(L28&gt;0,1,0)))</f>
        <v>0</v>
      </c>
    </row>
    <row r="29" spans="1:13" ht="15" customHeight="1" x14ac:dyDescent="0.2">
      <c r="A29" s="172" t="s">
        <v>28</v>
      </c>
      <c r="B29" s="112">
        <f>SUBoard!B29+SUBR!B29+SUNO!B29+SUSLA!B29+SULaw!B29+SUAg!B29</f>
        <v>0</v>
      </c>
      <c r="C29" s="39">
        <f t="shared" si="0"/>
        <v>0</v>
      </c>
      <c r="D29" s="122">
        <f>SUBoard!D29+SUBR!D29+SUNO!D29+SUSLA!D29+SULaw!D29+SUAg!D29</f>
        <v>0</v>
      </c>
      <c r="E29" s="36">
        <f t="shared" si="5"/>
        <v>0</v>
      </c>
      <c r="F29" s="133">
        <f t="shared" si="2"/>
        <v>0</v>
      </c>
      <c r="G29" s="41">
        <f>IF(ISBLANK(F29),"  ",IF(F84&gt;0,F29/F84,IF(F29&gt;0,1,0)))</f>
        <v>0</v>
      </c>
      <c r="H29" s="112">
        <f>SUBoard!H29+SUBR!H29+SUNO!H29+SUSLA!H29+SULaw!H29+SUAg!H29</f>
        <v>0</v>
      </c>
      <c r="I29" s="39">
        <f t="shared" si="3"/>
        <v>0</v>
      </c>
      <c r="J29" s="122">
        <f>SUBoard!J29+SUBR!J29+SUNO!J29+SUSLA!J29+SULaw!J29+SUAg!J29</f>
        <v>0</v>
      </c>
      <c r="K29" s="40">
        <f t="shared" si="4"/>
        <v>0</v>
      </c>
      <c r="L29" s="133">
        <f t="shared" si="1"/>
        <v>0</v>
      </c>
      <c r="M29" s="41">
        <f>IF(ISBLANK(L29),"  ",IF(L84&gt;0,L29/L84,IF(L29&gt;0,1,0)))</f>
        <v>0</v>
      </c>
    </row>
    <row r="30" spans="1:13" ht="15" customHeight="1" x14ac:dyDescent="0.2">
      <c r="A30" s="172" t="s">
        <v>71</v>
      </c>
      <c r="B30" s="112">
        <f>SUBoard!B30+SUBR!B30+SUNO!B30+SUSLA!B30+SULaw!B30+SUAg!B30</f>
        <v>0</v>
      </c>
      <c r="C30" s="39">
        <f t="shared" si="0"/>
        <v>0</v>
      </c>
      <c r="D30" s="122">
        <f>SUBoard!D30+SUBR!D30+SUNO!D30+SUSLA!D30+SULaw!D30+SUAg!D30</f>
        <v>0</v>
      </c>
      <c r="E30" s="36">
        <f>IF(ISBLANK(D30),"  ",IF(F30&gt;0,D30/F30,IF(D30&gt;0,1,0)))</f>
        <v>0</v>
      </c>
      <c r="F30" s="133">
        <f t="shared" si="2"/>
        <v>0</v>
      </c>
      <c r="G30" s="41">
        <f>IF(ISBLANK(F30),"  ",IF(F84&gt;0,F30/F84,IF(F30&gt;0,1,0)))</f>
        <v>0</v>
      </c>
      <c r="H30" s="112">
        <f>SUBoard!H30+SUBR!H30+SUNO!H30+SUSLA!H30+SULaw!H30+SUAg!H30</f>
        <v>0</v>
      </c>
      <c r="I30" s="39">
        <f t="shared" si="3"/>
        <v>0</v>
      </c>
      <c r="J30" s="122">
        <f>SUBoard!J30+SUBR!J30+SUNO!J30+SUSLA!J30+SULaw!J30+SUAg!J30</f>
        <v>0</v>
      </c>
      <c r="K30" s="40">
        <f>IF(ISBLANK(J30),"  ",IF(L30&gt;0,J30/L30,IF(J30&gt;0,1,0)))</f>
        <v>0</v>
      </c>
      <c r="L30" s="133">
        <f t="shared" si="1"/>
        <v>0</v>
      </c>
      <c r="M30" s="41">
        <f>IF(ISBLANK(L30),"  ",IF(L84&gt;0,L30/L84,IF(L30&gt;0,1,0)))</f>
        <v>0</v>
      </c>
    </row>
    <row r="31" spans="1:13" ht="15" customHeight="1" x14ac:dyDescent="0.2">
      <c r="A31" s="172" t="s">
        <v>182</v>
      </c>
      <c r="B31" s="112">
        <f>SUBoard!B31+SUBR!B31+SUNO!B31+SUSLA!B31+SULaw!B31+SUAg!B31</f>
        <v>0</v>
      </c>
      <c r="C31" s="39">
        <f t="shared" si="0"/>
        <v>0</v>
      </c>
      <c r="D31" s="122">
        <f>SUBoard!D31+SUBR!D31+SUNO!D31+SUSLA!D31+SULaw!D31+SUAg!D31</f>
        <v>0</v>
      </c>
      <c r="E31" s="36">
        <f>IF(ISBLANK(D31),"  ",IF(F31&gt;0,D31/F31,IF(D31&gt;0,1,0)))</f>
        <v>0</v>
      </c>
      <c r="F31" s="133">
        <f t="shared" si="2"/>
        <v>0</v>
      </c>
      <c r="G31" s="41">
        <f>IF(ISBLANK(F31),"  ",IF(F84&gt;0,F31/F84,IF(F31&gt;0,1,0)))</f>
        <v>0</v>
      </c>
      <c r="H31" s="112">
        <f>SUBoard!H31+SUBR!H31+SUNO!H31+SUSLA!H31+SULaw!H31+SUAg!H31</f>
        <v>0</v>
      </c>
      <c r="I31" s="39">
        <f t="shared" si="3"/>
        <v>0</v>
      </c>
      <c r="J31" s="122">
        <f>SUBoard!J31+SUBR!J31+SUNO!J31+SUSLA!J31+SULaw!J31+SUAg!J31</f>
        <v>0</v>
      </c>
      <c r="K31" s="40">
        <f>IF(ISBLANK(J31),"  ",IF(L31&gt;0,J31/L31,IF(J31&gt;0,1,0)))</f>
        <v>0</v>
      </c>
      <c r="L31" s="133">
        <f t="shared" si="1"/>
        <v>0</v>
      </c>
      <c r="M31" s="41">
        <f>IF(ISBLANK(L31),"  ",IF(L84&gt;0,L31/L84,IF(L31&gt;0,1,0)))</f>
        <v>0</v>
      </c>
    </row>
    <row r="32" spans="1:13" ht="15" customHeight="1" x14ac:dyDescent="0.2">
      <c r="A32" s="173" t="s">
        <v>183</v>
      </c>
      <c r="B32" s="112">
        <f>SUBoard!B32+SUBR!B32+SUNO!B32+SUSLA!B32+SULaw!B32+SUAg!B32</f>
        <v>0</v>
      </c>
      <c r="C32" s="39">
        <f t="shared" si="0"/>
        <v>0</v>
      </c>
      <c r="D32" s="122">
        <f>SUBoard!D32+SUBR!D32+SUNO!D32+SUSLA!D32+SULaw!D32+SUAg!D32</f>
        <v>0</v>
      </c>
      <c r="E32" s="36">
        <f>IF(ISBLANK(D32),"  ",IF(F32&gt;0,D32/F32,IF(D32&gt;0,1,0)))</f>
        <v>0</v>
      </c>
      <c r="F32" s="133">
        <f t="shared" si="2"/>
        <v>0</v>
      </c>
      <c r="G32" s="41">
        <f>IF(ISBLANK(F32),"  ",IF(F84&gt;0,F32/F84,IF(F32&gt;0,1,0)))</f>
        <v>0</v>
      </c>
      <c r="H32" s="112">
        <f>SUBoard!H32+SUBR!H32+SUNO!H32+SUSLA!H32+SULaw!H32+SUAg!H32</f>
        <v>0</v>
      </c>
      <c r="I32" s="39">
        <f t="shared" si="3"/>
        <v>0</v>
      </c>
      <c r="J32" s="122">
        <f>SUBoard!J32+SUBR!J32+SUNO!J32+SUSLA!J32+SULaw!J32+SUAg!J32</f>
        <v>0</v>
      </c>
      <c r="K32" s="40">
        <f>IF(ISBLANK(J32),"  ",IF(L32&gt;0,J32/L32,IF(J32&gt;0,1,0)))</f>
        <v>0</v>
      </c>
      <c r="L32" s="133">
        <f t="shared" si="1"/>
        <v>0</v>
      </c>
      <c r="M32" s="41">
        <f>IF(ISBLANK(L32),"  ",IF(L84&gt;0,L32/L84,IF(L32&gt;0,1,0)))</f>
        <v>0</v>
      </c>
    </row>
    <row r="33" spans="1:13" ht="15" customHeight="1" x14ac:dyDescent="0.2">
      <c r="A33" s="172" t="s">
        <v>175</v>
      </c>
      <c r="B33" s="112">
        <f>SUBoard!B33+SUBR!B33+SUNO!B33+SUSLA!B33+SULaw!B33+SUAg!B33</f>
        <v>0</v>
      </c>
      <c r="C33" s="39">
        <f>IF(ISBLANK(B33),"  ",IF(F33&gt;0,B33/F33,IF(B33&gt;0,1,0)))</f>
        <v>0</v>
      </c>
      <c r="D33" s="122">
        <f>SUBoard!D33+SUBR!D33+SUNO!D33+SUSLA!D33+SULaw!D33+SUAg!D33</f>
        <v>0</v>
      </c>
      <c r="E33" s="36">
        <f>IF(ISBLANK(D33),"  ",IF(F33&gt;0,D33/F33,IF(D33&gt;0,1,0)))</f>
        <v>0</v>
      </c>
      <c r="F33" s="133">
        <f t="shared" si="2"/>
        <v>0</v>
      </c>
      <c r="G33" s="41">
        <f>IF(ISBLANK(F33),"  ",IF(F84&gt;0,F33/F84,IF(F33&gt;0,1,0)))</f>
        <v>0</v>
      </c>
      <c r="H33" s="112">
        <f>SUBoard!H33+SUBR!H33+SUNO!H33+SUSLA!H33+SULaw!H33+SUAg!H33</f>
        <v>11461</v>
      </c>
      <c r="I33" s="39">
        <f>IF(ISBLANK(H33),"  ",IF(L33&gt;0,H33/L33,IF(H33&gt;0,1,0)))</f>
        <v>1</v>
      </c>
      <c r="J33" s="122">
        <f>SUBoard!J33+SUBR!J33+SUNO!J33+SUSLA!J33+SULaw!J33+SUAg!J33</f>
        <v>0</v>
      </c>
      <c r="K33" s="40">
        <f>IF(ISBLANK(J33),"  ",IF(L33&gt;0,J33/L33,IF(J33&gt;0,1,0)))</f>
        <v>0</v>
      </c>
      <c r="L33" s="133">
        <f t="shared" si="1"/>
        <v>11461</v>
      </c>
      <c r="M33" s="41">
        <f>IF(ISBLANK(L33),"  ",IF(L84&gt;0,L33/L84,IF(L33&gt;0,1,0)))</f>
        <v>3.3377154897284726E-5</v>
      </c>
    </row>
    <row r="34" spans="1:13" ht="15" customHeight="1" x14ac:dyDescent="0.2">
      <c r="A34" s="171" t="s">
        <v>184</v>
      </c>
      <c r="B34" s="112">
        <f>SUBoard!B34+SUBR!B34+SUNO!B34+SUSLA!B34+SULaw!B34+SUAg!B34</f>
        <v>0</v>
      </c>
      <c r="C34" s="39">
        <f t="shared" si="0"/>
        <v>0</v>
      </c>
      <c r="D34" s="122">
        <f>SUBoard!D34+SUBR!D34+SUNO!D34+SUSLA!D34+SULaw!D34+SUAg!D34</f>
        <v>0</v>
      </c>
      <c r="E34" s="36">
        <f t="shared" si="5"/>
        <v>0</v>
      </c>
      <c r="F34" s="133">
        <f t="shared" si="2"/>
        <v>0</v>
      </c>
      <c r="G34" s="41">
        <f>IF(ISBLANK(F34),"  ",IF(F84&gt;0,F34/F84,IF(F34&gt;0,1,0)))</f>
        <v>0</v>
      </c>
      <c r="H34" s="151">
        <f>SUBoard!H34+SUBR!H34+SUNO!H34+SUSLA!H34+SULaw!H34+SUAg!H34</f>
        <v>200000</v>
      </c>
      <c r="I34" s="39">
        <f t="shared" si="3"/>
        <v>1</v>
      </c>
      <c r="J34" s="122">
        <f>SUBoard!J34+SUBR!J34+SUNO!J34+SUSLA!J34+SULaw!J34+SUAg!J34</f>
        <v>0</v>
      </c>
      <c r="K34" s="40">
        <f t="shared" si="4"/>
        <v>0</v>
      </c>
      <c r="L34" s="133">
        <f t="shared" si="1"/>
        <v>200000</v>
      </c>
      <c r="M34" s="41">
        <f>IF(ISBLANK(L34),"  ",IF(L84&gt;0,L34/L84,IF(L34&gt;0,1,0)))</f>
        <v>5.8244751587618404E-4</v>
      </c>
    </row>
    <row r="35" spans="1:13" ht="15" customHeight="1" x14ac:dyDescent="0.2">
      <c r="A35" s="171" t="s">
        <v>185</v>
      </c>
      <c r="B35" s="112">
        <f>SUBoard!B35+SUBR!B35+SUNO!B35+SUSLA!B35+SULaw!B35+SUAg!B35</f>
        <v>0</v>
      </c>
      <c r="C35" s="39">
        <f t="shared" ref="C35:C38" si="6">IF(ISBLANK(B35),"  ",IF(F35&gt;0,B35/F35,IF(B35&gt;0,1,0)))</f>
        <v>0</v>
      </c>
      <c r="D35" s="122">
        <f>SUBoard!D35+SUBR!D35+SUNO!D35+SUSLA!D35+SULaw!D35+SUAg!D35</f>
        <v>0</v>
      </c>
      <c r="E35" s="36">
        <f t="shared" ref="E35:E38" si="7">IF(ISBLANK(D35),"  ",IF(F35&gt;0,D35/F35,IF(D35&gt;0,1,0)))</f>
        <v>0</v>
      </c>
      <c r="F35" s="133">
        <f t="shared" ref="F35:F37" si="8">D35+B35</f>
        <v>0</v>
      </c>
      <c r="G35" s="41">
        <f>IF(ISBLANK(F35),"  ",IF(F85&gt;0,F35/F85,IF(F35&gt;0,1,0)))</f>
        <v>0</v>
      </c>
      <c r="H35" s="151">
        <f>SUBoard!H35+SUBR!H35+SUNO!H35+SUSLA!H35+SULaw!H35+SUAg!H35</f>
        <v>0</v>
      </c>
      <c r="I35" s="39">
        <f t="shared" ref="I35:I37" si="9">IF(ISBLANK(H35),"  ",IF(L35&gt;0,H35/L35,IF(H35&gt;0,1,0)))</f>
        <v>0</v>
      </c>
      <c r="J35" s="122">
        <f>SUBoard!J35+SUBR!J35+SUNO!J35+SUSLA!J35+SULaw!J35+SUAg!J35</f>
        <v>0</v>
      </c>
      <c r="K35" s="40">
        <f t="shared" ref="K35:K37" si="10">IF(ISBLANK(J35),"  ",IF(L35&gt;0,J35/L35,IF(J35&gt;0,1,0)))</f>
        <v>0</v>
      </c>
      <c r="L35" s="133">
        <f t="shared" ref="L35:L37" si="11">J35+H35</f>
        <v>0</v>
      </c>
      <c r="M35" s="41">
        <f>IF(ISBLANK(L35),"  ",IF(L85&gt;0,L35/L85,IF(L35&gt;0,1,0)))</f>
        <v>0</v>
      </c>
    </row>
    <row r="36" spans="1:13" s="212" customFormat="1" ht="15" customHeight="1" x14ac:dyDescent="0.2">
      <c r="A36" s="203" t="s">
        <v>193</v>
      </c>
      <c r="B36" s="204">
        <f>SUBoard!B36+SUBR!B36+SUNO!B36+SUSLA!B36+SULaw!B36+SUAg!B36</f>
        <v>0</v>
      </c>
      <c r="C36" s="205">
        <f t="shared" si="6"/>
        <v>0</v>
      </c>
      <c r="D36" s="206">
        <f>SUBoard!D36+SUBR!D36+SUNO!D36+SUSLA!D36+SULaw!D36+SUAg!D36</f>
        <v>0</v>
      </c>
      <c r="E36" s="207">
        <f t="shared" si="7"/>
        <v>0</v>
      </c>
      <c r="F36" s="208">
        <f t="shared" si="8"/>
        <v>0</v>
      </c>
      <c r="G36" s="209">
        <f>IF(ISBLANK(F36),"  ",IF(F84&gt;0,F36/F84,IF(F36&gt;0,1,0)))</f>
        <v>0</v>
      </c>
      <c r="H36" s="210">
        <f>SUBoard!H36+SUBR!H36+SUNO!H36+SUSLA!H36+SULaw!H36+SUAg!H36</f>
        <v>3700000</v>
      </c>
      <c r="I36" s="205">
        <f t="shared" si="9"/>
        <v>1</v>
      </c>
      <c r="J36" s="206">
        <f>SUBoard!J36+SUBR!J36+SUNO!J36+SUSLA!J36+SULaw!J36+SUAg!J36</f>
        <v>0</v>
      </c>
      <c r="K36" s="211">
        <f t="shared" si="10"/>
        <v>0</v>
      </c>
      <c r="L36" s="208">
        <f t="shared" si="11"/>
        <v>3700000</v>
      </c>
      <c r="M36" s="209">
        <f>IF(ISBLANK(L36),"  ",IF(L84&gt;0,L36/L84,IF(L36&gt;0,1,0)))</f>
        <v>1.0775279043709405E-2</v>
      </c>
    </row>
    <row r="37" spans="1:13" s="212" customFormat="1" ht="15" customHeight="1" x14ac:dyDescent="0.2">
      <c r="A37" s="203" t="s">
        <v>194</v>
      </c>
      <c r="B37" s="204">
        <f>SUBoard!B37+SUBR!B37+SUNO!B37+SUSLA!B37+SULaw!B37+SUAg!B37</f>
        <v>0</v>
      </c>
      <c r="C37" s="205">
        <f t="shared" si="6"/>
        <v>0</v>
      </c>
      <c r="D37" s="206">
        <f>SUBoard!D37+SUBR!D37+SUNO!D37+SUSLA!D37+SULaw!D37+SUAg!D37</f>
        <v>0</v>
      </c>
      <c r="E37" s="207">
        <f t="shared" si="7"/>
        <v>0</v>
      </c>
      <c r="F37" s="208">
        <f t="shared" si="8"/>
        <v>0</v>
      </c>
      <c r="G37" s="209">
        <f>IF(ISBLANK(F37),"  ",IF(F85&gt;0,F37/F85,IF(F37&gt;0,1,0)))</f>
        <v>0</v>
      </c>
      <c r="H37" s="210">
        <f>SUBoard!H37+SUBR!H37+SUNO!H37+SUSLA!H37+SULaw!H37+SUAg!H37</f>
        <v>2000000</v>
      </c>
      <c r="I37" s="205">
        <f t="shared" si="9"/>
        <v>1</v>
      </c>
      <c r="J37" s="206">
        <f>SUBoard!J37+SUBR!J37+SUNO!J37+SUSLA!J37+SULaw!J37+SUAg!J37</f>
        <v>0</v>
      </c>
      <c r="K37" s="211">
        <f t="shared" si="10"/>
        <v>0</v>
      </c>
      <c r="L37" s="208">
        <f t="shared" si="11"/>
        <v>2000000</v>
      </c>
      <c r="M37" s="209">
        <f>IF(ISBLANK(L37),"  ",IF(L85&gt;0,L37/L85,IF(L37&gt;0,1,0)))</f>
        <v>1</v>
      </c>
    </row>
    <row r="38" spans="1:13" ht="15" customHeight="1" x14ac:dyDescent="0.2">
      <c r="A38" s="171" t="s">
        <v>187</v>
      </c>
      <c r="B38" s="112">
        <f>SUBoard!B38+SUBR!B38+SUNO!B38+SUSLA!B38+SULaw!B38+SUAg!B38</f>
        <v>0</v>
      </c>
      <c r="C38" s="39">
        <f t="shared" si="6"/>
        <v>0</v>
      </c>
      <c r="D38" s="122">
        <f>SUBoard!D38+SUBR!D38+SUNO!D38+SUSLA!D38+SULaw!D38+SUAg!D38</f>
        <v>0</v>
      </c>
      <c r="E38" s="36">
        <f t="shared" si="7"/>
        <v>0</v>
      </c>
      <c r="F38" s="133">
        <f t="shared" ref="F38" si="12">D38+B38</f>
        <v>0</v>
      </c>
      <c r="G38" s="41">
        <f>IF(ISBLANK(F38),"  ",IF(F86&gt;0,F38/F86,IF(F38&gt;0,1,0)))</f>
        <v>0</v>
      </c>
      <c r="H38" s="151">
        <f>SUBoard!H38+SUBR!H38+SUNO!H38+SUSLA!H38+SULaw!H38+SUAg!H38</f>
        <v>0</v>
      </c>
      <c r="I38" s="39">
        <f t="shared" ref="I38" si="13">IF(ISBLANK(H38),"  ",IF(L38&gt;0,H38/L38,IF(H38&gt;0,1,0)))</f>
        <v>0</v>
      </c>
      <c r="J38" s="122">
        <f>SUBoard!J38+SUBR!J38+SUNO!J38+SUSLA!J38+SULaw!J38+SUAg!J38</f>
        <v>0</v>
      </c>
      <c r="K38" s="40">
        <f t="shared" ref="K38" si="14">IF(ISBLANK(J38),"  ",IF(L38&gt;0,J38/L38,IF(J38&gt;0,1,0)))</f>
        <v>0</v>
      </c>
      <c r="L38" s="133">
        <f t="shared" ref="L38" si="15">J38+H38</f>
        <v>0</v>
      </c>
      <c r="M38" s="41">
        <f>IF(ISBLANK(L38),"  ",IF(L86&gt;0,L38/L86,IF(L38&gt;0,1,0)))</f>
        <v>0</v>
      </c>
    </row>
    <row r="39" spans="1:13" ht="15" customHeight="1" x14ac:dyDescent="0.2">
      <c r="A39" s="171" t="s">
        <v>192</v>
      </c>
      <c r="B39" s="112">
        <f>SUBoard!B39+SUBR!B39+SUNO!B39+SUSLA!B39+SULaw!B39+SUAg!B39</f>
        <v>0</v>
      </c>
      <c r="C39" s="39">
        <f t="shared" ref="C39" si="16">IF(ISBLANK(B39),"  ",IF(F39&gt;0,B39/F39,IF(B39&gt;0,1,0)))</f>
        <v>0</v>
      </c>
      <c r="D39" s="122">
        <f>SUBoard!D39+SUBR!D39+SUNO!D39+SUSLA!D39+SULaw!D39+SUAg!D39</f>
        <v>0</v>
      </c>
      <c r="E39" s="36">
        <f t="shared" ref="E39" si="17">IF(ISBLANK(D39),"  ",IF(F39&gt;0,D39/F39,IF(D39&gt;0,1,0)))</f>
        <v>0</v>
      </c>
      <c r="F39" s="133">
        <f t="shared" ref="F39" si="18">D39+B39</f>
        <v>0</v>
      </c>
      <c r="G39" s="41">
        <f>IF(ISBLANK(F39),"  ",IF(F87&gt;0,F39/F87,IF(F39&gt;0,1,0)))</f>
        <v>0</v>
      </c>
      <c r="H39" s="151">
        <f>SUBoard!H39+SUBR!H39+SUNO!H39+SUSLA!H39+SULaw!H39+SUAg!H39</f>
        <v>0</v>
      </c>
      <c r="I39" s="39">
        <f t="shared" ref="I39" si="19">IF(ISBLANK(H39),"  ",IF(L39&gt;0,H39/L39,IF(H39&gt;0,1,0)))</f>
        <v>0</v>
      </c>
      <c r="J39" s="122">
        <f>SUBoard!J39+SUBR!J39+SUNO!J39+SUSLA!J39+SULaw!J39+SUAg!J39</f>
        <v>0</v>
      </c>
      <c r="K39" s="40">
        <f t="shared" ref="K39" si="20">IF(ISBLANK(J39),"  ",IF(L39&gt;0,J39/L39,IF(J39&gt;0,1,0)))</f>
        <v>0</v>
      </c>
      <c r="L39" s="133">
        <f t="shared" ref="L39" si="21">J39+H39</f>
        <v>0</v>
      </c>
      <c r="M39" s="41">
        <f>IF(ISBLANK(L39),"  ",IF(L87&gt;0,L39/L87,IF(L39&gt;0,1,0)))</f>
        <v>0</v>
      </c>
    </row>
    <row r="40" spans="1:13" ht="15" customHeight="1" x14ac:dyDescent="0.2">
      <c r="A40" s="171" t="s">
        <v>188</v>
      </c>
      <c r="B40" s="112">
        <f>SUBoard!B40+SUBR!B40+SUNO!B40+SUSLA!B40+SULaw!B40+SUAg!B40</f>
        <v>0</v>
      </c>
      <c r="C40" s="39">
        <f t="shared" ref="C40" si="22">IF(ISBLANK(B40),"  ",IF(F40&gt;0,B40/F40,IF(B40&gt;0,1,0)))</f>
        <v>0</v>
      </c>
      <c r="D40" s="122">
        <f>SUBoard!D40+SUBR!D40+SUNO!D40+SUSLA!D40+SULaw!D40+SUAg!D40</f>
        <v>0</v>
      </c>
      <c r="E40" s="36">
        <f t="shared" ref="E40" si="23">IF(ISBLANK(D40),"  ",IF(F40&gt;0,D40/F40,IF(D40&gt;0,1,0)))</f>
        <v>0</v>
      </c>
      <c r="F40" s="133">
        <f t="shared" ref="F40" si="24">D40+B40</f>
        <v>0</v>
      </c>
      <c r="G40" s="41">
        <f>IF(ISBLANK(F40),"  ",IF(F87&gt;0,F40/F87,IF(F40&gt;0,1,0)))</f>
        <v>0</v>
      </c>
      <c r="H40" s="151">
        <f>SUBoard!H40+SUBR!H40+SUNO!H40+SUSLA!H40+SULaw!H40+SUAg!H40</f>
        <v>0</v>
      </c>
      <c r="I40" s="39">
        <f t="shared" ref="I40" si="25">IF(ISBLANK(H40),"  ",IF(L40&gt;0,H40/L40,IF(H40&gt;0,1,0)))</f>
        <v>0</v>
      </c>
      <c r="J40" s="122">
        <f>SUBoard!J40+SUBR!J40+SUNO!J40+SUSLA!J40+SULaw!J40+SUAg!J40</f>
        <v>0</v>
      </c>
      <c r="K40" s="40">
        <f t="shared" ref="K40" si="26">IF(ISBLANK(J40),"  ",IF(L40&gt;0,J40/L40,IF(J40&gt;0,1,0)))</f>
        <v>0</v>
      </c>
      <c r="L40" s="133">
        <f t="shared" ref="L40" si="27">J40+H40</f>
        <v>0</v>
      </c>
      <c r="M40" s="41">
        <f>IF(ISBLANK(L40),"  ",IF(L87&gt;0,L40/L87,IF(L40&gt;0,1,0)))</f>
        <v>0</v>
      </c>
    </row>
    <row r="41" spans="1:13" ht="15" customHeight="1" x14ac:dyDescent="0.2">
      <c r="A41" s="171" t="s">
        <v>189</v>
      </c>
      <c r="B41" s="112">
        <f>SUBoard!B41+SUBR!B41+SUNO!B41+SUSLA!B41+SULaw!B41+SUAg!B41</f>
        <v>0</v>
      </c>
      <c r="C41" s="39">
        <f t="shared" ref="C41" si="28">IF(ISBLANK(B41),"  ",IF(F41&gt;0,B41/F41,IF(B41&gt;0,1,0)))</f>
        <v>0</v>
      </c>
      <c r="D41" s="122">
        <f>SUBoard!D41+SUBR!D41+SUNO!D41+SUSLA!D41+SULaw!D41+SUAg!D41</f>
        <v>0</v>
      </c>
      <c r="E41" s="36">
        <f t="shared" ref="E41" si="29">IF(ISBLANK(D41),"  ",IF(F41&gt;0,D41/F41,IF(D41&gt;0,1,0)))</f>
        <v>0</v>
      </c>
      <c r="F41" s="133">
        <f t="shared" ref="F41" si="30">D41+B41</f>
        <v>0</v>
      </c>
      <c r="G41" s="41">
        <f>IF(ISBLANK(F41),"  ",IF(F88&gt;0,F41/F88,IF(F41&gt;0,1,0)))</f>
        <v>0</v>
      </c>
      <c r="H41" s="151">
        <f>SUBoard!H41+SUBR!H41+SUNO!H41+SUSLA!H41+SULaw!H41+SUAg!H41</f>
        <v>0</v>
      </c>
      <c r="I41" s="39">
        <f t="shared" ref="I41" si="31">IF(ISBLANK(H41),"  ",IF(L41&gt;0,H41/L41,IF(H41&gt;0,1,0)))</f>
        <v>0</v>
      </c>
      <c r="J41" s="122">
        <f>SUBoard!J41+SUBR!J41+SUNO!J41+SUSLA!J41+SULaw!J41+SUAg!J41</f>
        <v>0</v>
      </c>
      <c r="K41" s="40">
        <f t="shared" ref="K41" si="32">IF(ISBLANK(J41),"  ",IF(L41&gt;0,J41/L41,IF(J41&gt;0,1,0)))</f>
        <v>0</v>
      </c>
      <c r="L41" s="133">
        <f t="shared" ref="L41" si="33">J41+H41</f>
        <v>0</v>
      </c>
      <c r="M41" s="41">
        <f>IF(ISBLANK(L41),"  ",IF(L88&gt;0,L41/L88,IF(L41&gt;0,1,0)))</f>
        <v>0</v>
      </c>
    </row>
    <row r="42" spans="1:13" ht="15" customHeight="1" x14ac:dyDescent="0.25">
      <c r="A42" s="47" t="s">
        <v>29</v>
      </c>
      <c r="B42" s="165"/>
      <c r="C42" s="48" t="s">
        <v>4</v>
      </c>
      <c r="D42" s="123"/>
      <c r="E42" s="49" t="s">
        <v>4</v>
      </c>
      <c r="F42" s="133"/>
      <c r="G42" s="50" t="s">
        <v>4</v>
      </c>
      <c r="H42" s="166"/>
      <c r="I42" s="48" t="s">
        <v>4</v>
      </c>
      <c r="J42" s="123"/>
      <c r="K42" s="49" t="s">
        <v>4</v>
      </c>
      <c r="L42" s="133"/>
      <c r="M42" s="50" t="s">
        <v>4</v>
      </c>
    </row>
    <row r="43" spans="1:13" ht="15" customHeight="1" x14ac:dyDescent="0.2">
      <c r="A43" s="45" t="s">
        <v>30</v>
      </c>
      <c r="B43" s="112">
        <f>SUBoard!B43+SUBR!B43+SUNO!B43+SUSLA!B43+SULaw!B43+SUAg!B43</f>
        <v>0</v>
      </c>
      <c r="C43" s="35">
        <f t="shared" si="0"/>
        <v>0</v>
      </c>
      <c r="D43" s="122">
        <f>SUBoard!D43+SUBR!D43+SUNO!D43+SUSLA!D43+SULaw!D43+SUAg!D43</f>
        <v>0</v>
      </c>
      <c r="E43" s="36">
        <f>IF(ISBLANK(D43),"  ",IF(F43&gt;0,D43/F43,IF(D43&gt;0,1,0)))</f>
        <v>0</v>
      </c>
      <c r="F43" s="132">
        <f t="shared" si="2"/>
        <v>0</v>
      </c>
      <c r="G43" s="37">
        <f>IF(ISBLANK(F43),"  ",IF(F84&gt;0,F43/F84,IF(F43&gt;0,1,0)))</f>
        <v>0</v>
      </c>
      <c r="H43" s="112">
        <f>SUBoard!H43+SUBR!H43+SUNO!H43+SUSLA!H43+SULaw!H43+SUAg!H43</f>
        <v>0</v>
      </c>
      <c r="I43" s="35">
        <f>IF(ISBLANK(H43),"  ",IF(L43&gt;0,H43/L43,IF(H43&gt;0,1,0)))</f>
        <v>0</v>
      </c>
      <c r="J43" s="122">
        <f>SUBoard!J43+SUBR!J43+SUNO!J43+SUSLA!J43+SULaw!J43+SUAg!J43</f>
        <v>0</v>
      </c>
      <c r="K43" s="36">
        <f>IF(ISBLANK(J43),"  ",IF(L43&gt;0,J43/L43,IF(J43&gt;0,1,0)))</f>
        <v>0</v>
      </c>
      <c r="L43" s="132">
        <f>J43+H43</f>
        <v>0</v>
      </c>
      <c r="M43" s="37">
        <f>IF(ISBLANK(L43),"  ",IF(L84&gt;0,L43/L84,IF(L43&gt;0,1,0)))</f>
        <v>0</v>
      </c>
    </row>
    <row r="44" spans="1:13" ht="15" customHeight="1" x14ac:dyDescent="0.25">
      <c r="A44" s="104" t="s">
        <v>31</v>
      </c>
      <c r="B44" s="143"/>
      <c r="C44" s="48" t="s">
        <v>4</v>
      </c>
      <c r="D44" s="124"/>
      <c r="E44" s="49" t="s">
        <v>4</v>
      </c>
      <c r="F44" s="133"/>
      <c r="G44" s="50" t="s">
        <v>4</v>
      </c>
      <c r="H44" s="143"/>
      <c r="I44" s="48" t="s">
        <v>4</v>
      </c>
      <c r="J44" s="124"/>
      <c r="K44" s="49" t="s">
        <v>4</v>
      </c>
      <c r="L44" s="133"/>
      <c r="M44" s="50" t="s">
        <v>4</v>
      </c>
    </row>
    <row r="45" spans="1:13" ht="15" customHeight="1" x14ac:dyDescent="0.2">
      <c r="A45" s="45" t="s">
        <v>30</v>
      </c>
      <c r="B45" s="167">
        <f>SUBoard!B45+SUBR!B45+SUNO!B45+SUSLA!B45+SULaw!B45+SUAg!B45</f>
        <v>0</v>
      </c>
      <c r="C45" s="35">
        <f t="shared" si="0"/>
        <v>0</v>
      </c>
      <c r="D45" s="168">
        <f>SUBoard!D45+SUBR!D45+SUNO!D45+SUSLA!D45+SULaw!D45+SUAg!D45</f>
        <v>0</v>
      </c>
      <c r="E45" s="36">
        <f>IF(ISBLANK(D45),"  ",IF(F45&gt;0,D45/F45,IF(D45&gt;0,1,0)))</f>
        <v>0</v>
      </c>
      <c r="F45" s="132">
        <f t="shared" si="2"/>
        <v>0</v>
      </c>
      <c r="G45" s="37">
        <f>IF(ISBLANK(F45),"  ",IF(F84&gt;0,F45/F84,IF(F45&gt;0,1,0)))</f>
        <v>0</v>
      </c>
      <c r="H45" s="167">
        <f>SUBoard!H45+SUBR!H45+SUNO!H45+SUSLA!H45+SULaw!H45+SUAg!H45</f>
        <v>0</v>
      </c>
      <c r="I45" s="35">
        <f>IF(ISBLANK(H45),"  ",IF(L45&gt;0,H45/L45,IF(H45&gt;0,1,0)))</f>
        <v>0</v>
      </c>
      <c r="J45" s="168">
        <f>SUBoard!J45+SUBR!J45+SUNO!J45+SUSLA!J45+SULaw!J45+SUAg!J45</f>
        <v>0</v>
      </c>
      <c r="K45" s="36">
        <f>IF(ISBLANK(J45),"  ",IF(L45&gt;0,J45/L45,IF(J45&gt;0,1,0)))</f>
        <v>0</v>
      </c>
      <c r="L45" s="132">
        <f>J45+H45</f>
        <v>0</v>
      </c>
      <c r="M45" s="37">
        <f>IF(ISBLANK(L45),"  ",IF(L84&gt;0,L45/L84,IF(L45&gt;0,1,0)))</f>
        <v>0</v>
      </c>
    </row>
    <row r="46" spans="1:13" ht="15" customHeight="1" x14ac:dyDescent="0.2">
      <c r="A46" s="46" t="s">
        <v>32</v>
      </c>
      <c r="B46" s="114"/>
      <c r="C46" s="39" t="str">
        <f t="shared" si="0"/>
        <v xml:space="preserve">  </v>
      </c>
      <c r="D46" s="124"/>
      <c r="E46" s="36" t="str">
        <f>IF(ISBLANK(D46),"  ",IF(F46&gt;0,D46/F46,IF(D46&gt;0,1,0)))</f>
        <v xml:space="preserve">  </v>
      </c>
      <c r="F46" s="133">
        <f t="shared" si="2"/>
        <v>0</v>
      </c>
      <c r="G46" s="41">
        <f>IF(ISBLANK(F46),"  ",IF(F84&gt;0,F46/F84,IF(F46&gt;0,1,0)))</f>
        <v>0</v>
      </c>
      <c r="H46" s="114"/>
      <c r="I46" s="39" t="str">
        <f>IF(ISBLANK(H46),"  ",IF(L46&gt;0,H46/L46,IF(H46&gt;0,1,0)))</f>
        <v xml:space="preserve">  </v>
      </c>
      <c r="J46" s="124"/>
      <c r="K46" s="40" t="str">
        <f>IF(ISBLANK(J46),"  ",IF(L46&gt;0,J46/L46,IF(J46&gt;0,1,0)))</f>
        <v xml:space="preserve">  </v>
      </c>
      <c r="L46" s="133">
        <f>J46+H46</f>
        <v>0</v>
      </c>
      <c r="M46" s="41">
        <f>IF(ISBLANK(L46),"  ",IF(L84&gt;0,L46/L84,IF(L46&gt;0,1,0)))</f>
        <v>0</v>
      </c>
    </row>
    <row r="47" spans="1:13" s="55" customFormat="1" ht="15" customHeight="1" x14ac:dyDescent="0.25">
      <c r="A47" s="47" t="s">
        <v>33</v>
      </c>
      <c r="B47" s="115">
        <f>SUM(B13:B15,B43,B45,B46)</f>
        <v>72926319.780000001</v>
      </c>
      <c r="C47" s="59">
        <f t="shared" si="0"/>
        <v>1</v>
      </c>
      <c r="D47" s="128">
        <f>SUM(D13:D15,D43,D45,D46)</f>
        <v>0</v>
      </c>
      <c r="E47" s="52">
        <f>IF(ISBLANK(D47),"  ",IF(F47&gt;0,D47/F47,IF(D47&gt;0,1,0)))</f>
        <v>0</v>
      </c>
      <c r="F47" s="115">
        <f>SUM(F13:F15,F43,F45:F46)</f>
        <v>72926319.780000001</v>
      </c>
      <c r="G47" s="53">
        <f>IF(ISBLANK(F47),"  ",IF(F84&gt;0,F47/F84,IF(F47&gt;0,1,0)))</f>
        <v>0.21404518260633909</v>
      </c>
      <c r="H47" s="115">
        <f>SUM(H13:H15,H43,H45:H46)</f>
        <v>80926631</v>
      </c>
      <c r="I47" s="59">
        <f>IF(ISBLANK(H47),"  ",IF(L47&gt;0,H47/L47,IF(H47&gt;0,1,0)))</f>
        <v>1</v>
      </c>
      <c r="J47" s="128">
        <f>SUM(J13:J15,J43,J45:J46)</f>
        <v>0</v>
      </c>
      <c r="K47" s="54">
        <f>IF(ISBLANK(J47),"  ",IF(L47&gt;0,J47/L47,IF(J47&gt;0,1,0)))</f>
        <v>0</v>
      </c>
      <c r="L47" s="115">
        <f>SUM(L13:L15,L43,L45:L46)</f>
        <v>80926631</v>
      </c>
      <c r="M47" s="53">
        <f>IF(ISBLANK(L47),"  ",IF(L84&gt;0,L47/L84,IF(L47&gt;0,1,0)))</f>
        <v>0.23567757597089295</v>
      </c>
    </row>
    <row r="48" spans="1:13" ht="15" customHeight="1" x14ac:dyDescent="0.25">
      <c r="A48" s="56" t="s">
        <v>34</v>
      </c>
      <c r="B48" s="116"/>
      <c r="C48" s="48" t="s">
        <v>4</v>
      </c>
      <c r="D48" s="124"/>
      <c r="E48" s="49" t="s">
        <v>4</v>
      </c>
      <c r="F48" s="133"/>
      <c r="G48" s="50" t="s">
        <v>4</v>
      </c>
      <c r="H48" s="116"/>
      <c r="I48" s="48" t="s">
        <v>4</v>
      </c>
      <c r="J48" s="124"/>
      <c r="K48" s="49" t="s">
        <v>4</v>
      </c>
      <c r="L48" s="133"/>
      <c r="M48" s="50" t="s">
        <v>4</v>
      </c>
    </row>
    <row r="49" spans="1:13" ht="15" customHeight="1" x14ac:dyDescent="0.2">
      <c r="A49" s="7" t="s">
        <v>35</v>
      </c>
      <c r="B49" s="112">
        <f>SUBoard!B49+SUBR!B49+SUNO!B49+SUSLA!B49+SULaw!B49+SUAg!B49</f>
        <v>0</v>
      </c>
      <c r="C49" s="35">
        <f t="shared" si="0"/>
        <v>0</v>
      </c>
      <c r="D49" s="122">
        <f>SUBoard!D49+SUBR!D49+SUNO!D49+SUSLA!D49+SULaw!D49+SUAg!D49</f>
        <v>0</v>
      </c>
      <c r="E49" s="36">
        <f t="shared" ref="E49:E55" si="34">IF(ISBLANK(D49),"  ",IF(F49&gt;0,D49/F49,IF(D49&gt;0,1,0)))</f>
        <v>0</v>
      </c>
      <c r="F49" s="132">
        <f>D49+B49</f>
        <v>0</v>
      </c>
      <c r="G49" s="37">
        <f>IF(ISBLANK(F49),"  ",IF(D84&gt;0,F49/D84,IF(F49&gt;0,1,0)))</f>
        <v>0</v>
      </c>
      <c r="H49" s="112">
        <f>SUBoard!H49+SUBR!H49+SUNO!H49+SUSLA!H49+SULaw!H49+SUAg!H49</f>
        <v>0</v>
      </c>
      <c r="I49" s="35">
        <f t="shared" ref="I49:I55" si="35">IF(ISBLANK(H49),"  ",IF(L49&gt;0,H49/L49,IF(H49&gt;0,1,0)))</f>
        <v>0</v>
      </c>
      <c r="J49" s="122">
        <f>SUBoard!J49+SUBR!J49+SUNO!J49+SUSLA!J49+SULaw!J49+SUAg!J49</f>
        <v>0</v>
      </c>
      <c r="K49" s="36">
        <f t="shared" ref="K49:K55" si="36">IF(ISBLANK(J49),"  ",IF(L49&gt;0,J49/L49,IF(J49&gt;0,1,0)))</f>
        <v>0</v>
      </c>
      <c r="L49" s="132">
        <f>J49+H49</f>
        <v>0</v>
      </c>
      <c r="M49" s="37">
        <f>IF(ISBLANK(L49),"  ",IF(J84&gt;0,L49/J84,IF(L49&gt;0,1,0)))</f>
        <v>0</v>
      </c>
    </row>
    <row r="50" spans="1:13" ht="15" customHeight="1" x14ac:dyDescent="0.2">
      <c r="A50" s="58" t="s">
        <v>36</v>
      </c>
      <c r="B50" s="112">
        <f>SUBoard!B50+SUBR!B50+SUNO!B50+SUSLA!B50+SULaw!B50+SUAg!B50</f>
        <v>0</v>
      </c>
      <c r="C50" s="39">
        <f t="shared" si="0"/>
        <v>0</v>
      </c>
      <c r="D50" s="122">
        <f>SUBoard!D50+SUBR!D50+SUNO!D50+SUSLA!D50+SULaw!D50+SUAg!D50</f>
        <v>0</v>
      </c>
      <c r="E50" s="40">
        <f t="shared" si="34"/>
        <v>0</v>
      </c>
      <c r="F50" s="133">
        <f>D50+B50</f>
        <v>0</v>
      </c>
      <c r="G50" s="41">
        <f>IF(ISBLANK(F50),"  ",IF(D84&gt;0,F50/D84,IF(F50&gt;0,1,0)))</f>
        <v>0</v>
      </c>
      <c r="H50" s="112">
        <f>SUBoard!H50+SUBR!H50+SUNO!H50+SUSLA!H50+SULaw!H50+SUAg!H50</f>
        <v>0</v>
      </c>
      <c r="I50" s="39">
        <f t="shared" si="35"/>
        <v>0</v>
      </c>
      <c r="J50" s="122">
        <f>SUBoard!J50+SUBR!J50+SUNO!J50+SUSLA!J50+SULaw!J50+SUAg!J50</f>
        <v>0</v>
      </c>
      <c r="K50" s="40">
        <f t="shared" si="36"/>
        <v>0</v>
      </c>
      <c r="L50" s="133">
        <f>J50+H50</f>
        <v>0</v>
      </c>
      <c r="M50" s="41">
        <f>IF(ISBLANK(L50),"  ",IF(J84&gt;0,L50/J84,IF(L50&gt;0,1,0)))</f>
        <v>0</v>
      </c>
    </row>
    <row r="51" spans="1:13" ht="15" customHeight="1" x14ac:dyDescent="0.2">
      <c r="A51" s="7" t="s">
        <v>37</v>
      </c>
      <c r="B51" s="112">
        <f>SUBoard!B51+SUBR!B51+SUNO!B51+SUSLA!B51+SULaw!B51+SUAg!B51</f>
        <v>0</v>
      </c>
      <c r="C51" s="39">
        <f t="shared" si="0"/>
        <v>0</v>
      </c>
      <c r="D51" s="122">
        <f>SUBoard!D51+SUBR!D51+SUNO!D51+SUSLA!D51+SULaw!D51+SUAg!D51</f>
        <v>0</v>
      </c>
      <c r="E51" s="40">
        <f t="shared" si="34"/>
        <v>0</v>
      </c>
      <c r="F51" s="133">
        <f>D51+B51</f>
        <v>0</v>
      </c>
      <c r="G51" s="41">
        <f>IF(ISBLANK(F51),"  ",IF(D84&gt;0,F51/D84,IF(F51&gt;0,1,0)))</f>
        <v>0</v>
      </c>
      <c r="H51" s="112">
        <f>SUBoard!H51+SUBR!H51+SUNO!H51+SUSLA!H51+SULaw!H51+SUAg!H51</f>
        <v>0</v>
      </c>
      <c r="I51" s="39">
        <f t="shared" si="35"/>
        <v>0</v>
      </c>
      <c r="J51" s="122">
        <f>SUBoard!J51+SUBR!J51+SUNO!J51+SUSLA!J51+SULaw!J51+SUAg!J51</f>
        <v>0</v>
      </c>
      <c r="K51" s="40">
        <f t="shared" si="36"/>
        <v>0</v>
      </c>
      <c r="L51" s="133">
        <f>J51+H51</f>
        <v>0</v>
      </c>
      <c r="M51" s="41">
        <f>IF(ISBLANK(L51),"  ",IF(J84&gt;0,L51/J84,IF(L51&gt;0,1,0)))</f>
        <v>0</v>
      </c>
    </row>
    <row r="52" spans="1:13" ht="15" customHeight="1" x14ac:dyDescent="0.2">
      <c r="A52" s="25" t="s">
        <v>38</v>
      </c>
      <c r="B52" s="112">
        <f>SUBoard!B52+SUBR!B52+SUNO!B52+SUSLA!B52+SULaw!B52+SUAg!B52</f>
        <v>4420972</v>
      </c>
      <c r="C52" s="39">
        <f t="shared" si="0"/>
        <v>1</v>
      </c>
      <c r="D52" s="122">
        <f>SUBoard!D52+SUBR!D52+SUNO!D52+SUSLA!D52+SULaw!D52+SUAg!D52</f>
        <v>0</v>
      </c>
      <c r="E52" s="40">
        <f t="shared" si="34"/>
        <v>0</v>
      </c>
      <c r="F52" s="133">
        <f>D52+B52</f>
        <v>4420972</v>
      </c>
      <c r="G52" s="41">
        <f>IF(ISBLANK(F52),"  ",IF(D84&gt;0,F52/D84,IF(F52&gt;0,1,0)))</f>
        <v>2.949672567467921E-2</v>
      </c>
      <c r="H52" s="112">
        <f>SUBoard!H52+SUBR!H52+SUNO!H52+SUSLA!H52+SULaw!H52+SUAg!H52</f>
        <v>4476791</v>
      </c>
      <c r="I52" s="39">
        <f t="shared" si="35"/>
        <v>1</v>
      </c>
      <c r="J52" s="122">
        <f>SUBoard!J52+SUBR!J52+SUNO!J52+SUSLA!J52+SULaw!J52+SUAg!J52</f>
        <v>0</v>
      </c>
      <c r="K52" s="40">
        <f t="shared" si="36"/>
        <v>0</v>
      </c>
      <c r="L52" s="133">
        <f>J52+H52</f>
        <v>4476791</v>
      </c>
      <c r="M52" s="41">
        <f>IF(ISBLANK(L52),"  ",IF(J84&gt;0,L52/J84,IF(L52&gt;0,1,0)))</f>
        <v>3.4841593248336168E-2</v>
      </c>
    </row>
    <row r="53" spans="1:13" ht="15" customHeight="1" x14ac:dyDescent="0.2">
      <c r="A53" s="58" t="s">
        <v>39</v>
      </c>
      <c r="B53" s="112">
        <f>SUBoard!B53+SUBR!B53+SUNO!B53+SUSLA!B53+SULaw!B53+SUAg!B53</f>
        <v>0</v>
      </c>
      <c r="C53" s="39">
        <f t="shared" si="0"/>
        <v>0</v>
      </c>
      <c r="D53" s="122">
        <f>SUBoard!D53+SUBR!D53+SUNO!D53+SUSLA!D53+SULaw!D53+SUAg!D53</f>
        <v>0</v>
      </c>
      <c r="E53" s="40">
        <f t="shared" si="34"/>
        <v>0</v>
      </c>
      <c r="F53" s="133">
        <f>D53+B53</f>
        <v>0</v>
      </c>
      <c r="G53" s="41">
        <f>IF(ISBLANK(F53),"  ",IF(F84&gt;0,F53/F84,IF(F53&gt;0,1,0)))</f>
        <v>0</v>
      </c>
      <c r="H53" s="112">
        <f>SUBoard!H53+SUBR!H53+SUNO!H53+SUSLA!H53+SULaw!H53+SUAg!H53</f>
        <v>0</v>
      </c>
      <c r="I53" s="39">
        <f t="shared" si="35"/>
        <v>0</v>
      </c>
      <c r="J53" s="122">
        <f>SUBoard!J53+SUBR!J53+SUNO!J53+SUSLA!J53+SULaw!J53+SUAg!J53</f>
        <v>0</v>
      </c>
      <c r="K53" s="40">
        <f t="shared" si="36"/>
        <v>0</v>
      </c>
      <c r="L53" s="133">
        <f>J53+H53</f>
        <v>0</v>
      </c>
      <c r="M53" s="41">
        <f>IF(ISBLANK(L53),"  ",IF(L84&gt;0,L53/L84,IF(L53&gt;0,1,0)))</f>
        <v>0</v>
      </c>
    </row>
    <row r="54" spans="1:13" s="55" customFormat="1" ht="15" customHeight="1" x14ac:dyDescent="0.25">
      <c r="A54" s="56" t="s">
        <v>40</v>
      </c>
      <c r="B54" s="115">
        <f>B53+B52+B51+B50+B49</f>
        <v>4420972</v>
      </c>
      <c r="C54" s="59">
        <f t="shared" si="0"/>
        <v>1</v>
      </c>
      <c r="D54" s="128">
        <f>D53+D52+D51+D50+D49</f>
        <v>0</v>
      </c>
      <c r="E54" s="54">
        <f t="shared" si="34"/>
        <v>0</v>
      </c>
      <c r="F54" s="134">
        <f>F53+F52+F51+F50+F49</f>
        <v>4420972</v>
      </c>
      <c r="G54" s="53">
        <f>IF(ISBLANK(F54),"  ",IF(F84&gt;0,F54/F84,IF(F54&gt;0,1,0)))</f>
        <v>1.2975942867982638E-2</v>
      </c>
      <c r="H54" s="115">
        <f>H53+H52+H51+H50+H49</f>
        <v>4476791</v>
      </c>
      <c r="I54" s="59">
        <f t="shared" si="35"/>
        <v>1</v>
      </c>
      <c r="J54" s="128">
        <f>J53+J52+J51+J50+J49</f>
        <v>0</v>
      </c>
      <c r="K54" s="54">
        <f t="shared" si="36"/>
        <v>0</v>
      </c>
      <c r="L54" s="134">
        <f>L53+L52+L51+L50+L49</f>
        <v>4476791</v>
      </c>
      <c r="M54" s="53">
        <f>IF(ISBLANK(L54),"  ",IF(L84&gt;0,L54/L84,IF(L54&gt;0,1,0)))</f>
        <v>1.303747898523429E-2</v>
      </c>
    </row>
    <row r="55" spans="1:13" s="55" customFormat="1" ht="15" customHeight="1" x14ac:dyDescent="0.25">
      <c r="A55" s="60" t="s">
        <v>41</v>
      </c>
      <c r="B55" s="144">
        <f>[4]Revenue!H103</f>
        <v>0</v>
      </c>
      <c r="C55" s="59">
        <f t="shared" si="0"/>
        <v>0</v>
      </c>
      <c r="D55" s="129">
        <f>[4]Revenue!J103</f>
        <v>0</v>
      </c>
      <c r="E55" s="54">
        <f t="shared" si="34"/>
        <v>0</v>
      </c>
      <c r="F55" s="135">
        <f>D55+B55</f>
        <v>0</v>
      </c>
      <c r="G55" s="53">
        <f>IF(ISBLANK(F55),"  ",IF(F84&gt;0,F55/F84,IF(F55&gt;0,1,0)))</f>
        <v>0</v>
      </c>
      <c r="H55" s="144">
        <f>[4]Revenue!N103</f>
        <v>0</v>
      </c>
      <c r="I55" s="59">
        <f t="shared" si="35"/>
        <v>0</v>
      </c>
      <c r="J55" s="129">
        <f>[4]Revenue!P103</f>
        <v>0</v>
      </c>
      <c r="K55" s="54">
        <f t="shared" si="36"/>
        <v>0</v>
      </c>
      <c r="L55" s="135">
        <f>J55+H55</f>
        <v>0</v>
      </c>
      <c r="M55" s="53">
        <f>IF(ISBLANK(L55),"  ",IF(L84&gt;0,L55/L84,IF(L55&gt;0,1,0)))</f>
        <v>0</v>
      </c>
    </row>
    <row r="56" spans="1:13" ht="15" customHeight="1" x14ac:dyDescent="0.25">
      <c r="A56" s="9" t="s">
        <v>42</v>
      </c>
      <c r="B56" s="119"/>
      <c r="C56" s="61" t="s">
        <v>4</v>
      </c>
      <c r="D56" s="127"/>
      <c r="E56" s="62" t="s">
        <v>4</v>
      </c>
      <c r="F56" s="132"/>
      <c r="G56" s="63" t="s">
        <v>4</v>
      </c>
      <c r="H56" s="119"/>
      <c r="I56" s="61" t="s">
        <v>4</v>
      </c>
      <c r="J56" s="127"/>
      <c r="K56" s="62" t="s">
        <v>4</v>
      </c>
      <c r="L56" s="132"/>
      <c r="M56" s="63" t="s">
        <v>4</v>
      </c>
    </row>
    <row r="57" spans="1:13" ht="15" customHeight="1" x14ac:dyDescent="0.2">
      <c r="A57" s="7" t="s">
        <v>43</v>
      </c>
      <c r="B57" s="112">
        <f>SUBoard!B57+SUBR!B57+SUNO!B57+SUSLA!B57+SULaw!B57+SUAg!B57</f>
        <v>70317394.310000002</v>
      </c>
      <c r="C57" s="35">
        <f t="shared" si="0"/>
        <v>1</v>
      </c>
      <c r="D57" s="122">
        <f>SUBoard!D57+SUBR!D57+SUNO!D57+SUSLA!D57+SULaw!D57+SUAg!D57</f>
        <v>0</v>
      </c>
      <c r="E57" s="36">
        <f t="shared" ref="E57:E75" si="37">IF(ISBLANK(D57),"  ",IF(F57&gt;0,D57/F57,IF(D57&gt;0,1,0)))</f>
        <v>0</v>
      </c>
      <c r="F57" s="136">
        <f t="shared" ref="F57:F62" si="38">D57+B57</f>
        <v>70317394.310000002</v>
      </c>
      <c r="G57" s="37">
        <f>IF(ISBLANK(F57),"  ",IF(F84&gt;0,F57/F84,IF(F57&gt;0,1,0)))</f>
        <v>0.20638775617487906</v>
      </c>
      <c r="H57" s="112">
        <f>SUBoard!H57+SUBR!H57+SUNO!H57+SUSLA!H57+SULaw!H57+SUAg!H57</f>
        <v>77406125</v>
      </c>
      <c r="I57" s="35">
        <f t="shared" ref="I57:I75" si="39">IF(ISBLANK(H57),"  ",IF(L57&gt;0,H57/L57,IF(H57&gt;0,1,0)))</f>
        <v>1</v>
      </c>
      <c r="J57" s="122">
        <f>SUBoard!J57+SUBR!J57+SUNO!J57+SUSLA!J57+SULaw!J57+SUAg!J57</f>
        <v>0</v>
      </c>
      <c r="K57" s="36">
        <f t="shared" ref="K57:K75" si="40">IF(ISBLANK(J57),"  ",IF(L57&gt;0,J57/L57,IF(J57&gt;0,1,0)))</f>
        <v>0</v>
      </c>
      <c r="L57" s="136">
        <f t="shared" ref="L57:L74" si="41">J57+H57</f>
        <v>77406125</v>
      </c>
      <c r="M57" s="37">
        <f>IF(ISBLANK(L57),"  ",IF(L84&gt;0,L57/L84,IF(L57&gt;0,1,0)))</f>
        <v>0.22542502609925694</v>
      </c>
    </row>
    <row r="58" spans="1:13" ht="15" customHeight="1" x14ac:dyDescent="0.2">
      <c r="A58" s="25" t="s">
        <v>44</v>
      </c>
      <c r="B58" s="112">
        <f>SUBoard!B58+SUBR!B58+SUNO!B58+SUSLA!B58+SULaw!B58+SUAg!B58</f>
        <v>19983682.600000001</v>
      </c>
      <c r="C58" s="39">
        <f t="shared" si="0"/>
        <v>1</v>
      </c>
      <c r="D58" s="122">
        <f>SUBoard!D58+SUBR!D58+SUNO!D58+SUSLA!D58+SULaw!D58+SUAg!D58</f>
        <v>0</v>
      </c>
      <c r="E58" s="40">
        <f t="shared" si="37"/>
        <v>0</v>
      </c>
      <c r="F58" s="137">
        <f t="shared" si="38"/>
        <v>19983682.600000001</v>
      </c>
      <c r="G58" s="41">
        <f>IF(ISBLANK(F58),"  ",IF(F84&gt;0,F58/F84,IF(F58&gt;0,1,0)))</f>
        <v>5.8653871526329227E-2</v>
      </c>
      <c r="H58" s="112">
        <f>SUBoard!H58+SUBR!H58+SUNO!H58+SUSLA!H58+SULaw!H58+SUAg!H58</f>
        <v>18605668</v>
      </c>
      <c r="I58" s="39">
        <f t="shared" si="39"/>
        <v>1</v>
      </c>
      <c r="J58" s="122">
        <f>SUBoard!J58+SUBR!J58+SUNO!J58+SUSLA!J58+SULaw!J58+SUAg!J58</f>
        <v>0</v>
      </c>
      <c r="K58" s="40">
        <f t="shared" si="40"/>
        <v>0</v>
      </c>
      <c r="L58" s="137">
        <f t="shared" si="41"/>
        <v>18605668</v>
      </c>
      <c r="M58" s="41">
        <f>IF(ISBLANK(L58),"  ",IF(L84&gt;0,L58/L84,IF(L58&gt;0,1,0)))</f>
        <v>5.4184125539085047E-2</v>
      </c>
    </row>
    <row r="59" spans="1:13" ht="15" customHeight="1" x14ac:dyDescent="0.2">
      <c r="A59" s="64" t="s">
        <v>45</v>
      </c>
      <c r="B59" s="112">
        <f>SUBoard!B59+SUBR!B59+SUNO!B59+SUSLA!B59+SULaw!B59+SUAg!B59</f>
        <v>2368822.7999999998</v>
      </c>
      <c r="C59" s="39">
        <f t="shared" si="0"/>
        <v>1</v>
      </c>
      <c r="D59" s="122">
        <f>SUBoard!D59+SUBR!D59+SUNO!D59+SUSLA!D59+SULaw!D59+SUAg!D59</f>
        <v>0</v>
      </c>
      <c r="E59" s="40">
        <f t="shared" si="37"/>
        <v>0</v>
      </c>
      <c r="F59" s="138">
        <f t="shared" si="38"/>
        <v>2368822.7999999998</v>
      </c>
      <c r="G59" s="41">
        <f>IF(ISBLANK(F59),"  ",IF(F84&gt;0,F59/F84,IF(F59&gt;0,1,0)))</f>
        <v>6.9527039115322743E-3</v>
      </c>
      <c r="H59" s="112">
        <f>SUBoard!H59+SUBR!H59+SUNO!H59+SUSLA!H59+SULaw!H59+SUAg!H59</f>
        <v>2680526</v>
      </c>
      <c r="I59" s="39">
        <f t="shared" si="39"/>
        <v>1</v>
      </c>
      <c r="J59" s="122">
        <f>SUBoard!J59+SUBR!J59+SUNO!J59+SUSLA!J59+SULaw!J59+SUAg!J59</f>
        <v>0</v>
      </c>
      <c r="K59" s="40">
        <f t="shared" si="40"/>
        <v>0</v>
      </c>
      <c r="L59" s="138">
        <f t="shared" si="41"/>
        <v>2680526</v>
      </c>
      <c r="M59" s="41">
        <f>IF(ISBLANK(L59),"  ",IF(L84&gt;0,L59/L84,IF(L59&gt;0,1,0)))</f>
        <v>7.806328549707621E-3</v>
      </c>
    </row>
    <row r="60" spans="1:13" ht="15" customHeight="1" x14ac:dyDescent="0.2">
      <c r="A60" s="64" t="s">
        <v>46</v>
      </c>
      <c r="B60" s="112">
        <f>SUBoard!B60+SUBR!B60+SUNO!B60+SUSLA!B60+SULaw!B60+SUAg!B60</f>
        <v>1102193.8799999999</v>
      </c>
      <c r="C60" s="39">
        <f t="shared" si="0"/>
        <v>1</v>
      </c>
      <c r="D60" s="122">
        <f>SUBoard!D60+SUBR!D60+SUNO!D60+SUSLA!D60+SULaw!D60+SUAg!D60</f>
        <v>0</v>
      </c>
      <c r="E60" s="40">
        <f t="shared" si="37"/>
        <v>0</v>
      </c>
      <c r="F60" s="138">
        <f t="shared" si="38"/>
        <v>1102193.8799999999</v>
      </c>
      <c r="G60" s="41">
        <f>IF(ISBLANK(F60),"  ",IF(F84&gt;0,F60/F84,IF(F60&gt;0,1,0)))</f>
        <v>3.235036280781717E-3</v>
      </c>
      <c r="H60" s="112">
        <f>SUBoard!H60+SUBR!H60+SUNO!H60+SUSLA!H60+SULaw!H60+SUAg!H60</f>
        <v>1255603</v>
      </c>
      <c r="I60" s="39">
        <f t="shared" si="39"/>
        <v>1</v>
      </c>
      <c r="J60" s="122">
        <f>SUBoard!J60+SUBR!J60+SUNO!J60+SUSLA!J60+SULaw!J60+SUAg!J60</f>
        <v>0</v>
      </c>
      <c r="K60" s="40">
        <f t="shared" si="40"/>
        <v>0</v>
      </c>
      <c r="L60" s="138">
        <f t="shared" si="41"/>
        <v>1255603</v>
      </c>
      <c r="M60" s="41">
        <f>IF(ISBLANK(L60),"  ",IF(L84&gt;0,L60/L84,IF(L60&gt;0,1,0)))</f>
        <v>3.6566142413834218E-3</v>
      </c>
    </row>
    <row r="61" spans="1:13" ht="15" customHeight="1" x14ac:dyDescent="0.2">
      <c r="A61" s="64" t="s">
        <v>47</v>
      </c>
      <c r="B61" s="112">
        <f>SUBoard!B61+SUBR!B61+SUNO!B61+SUSLA!B61+SULaw!B61+SUAg!B61</f>
        <v>0</v>
      </c>
      <c r="C61" s="39">
        <f>IF(ISBLANK(B61),"  ",IF(F61&gt;0,B61/F61,IF(B61&gt;0,1,0)))</f>
        <v>0</v>
      </c>
      <c r="D61" s="122">
        <f>SUBoard!D61+SUBR!D61+SUNO!D61+SUSLA!D61+SULaw!D61+SUAg!D61</f>
        <v>3746845.12</v>
      </c>
      <c r="E61" s="40">
        <f>IF(ISBLANK(D61),"  ",IF(F61&gt;0,D61/F61,IF(D61&gt;0,1,0)))</f>
        <v>1</v>
      </c>
      <c r="F61" s="138">
        <f t="shared" si="38"/>
        <v>3746845.12</v>
      </c>
      <c r="G61" s="41">
        <f>IF(ISBLANK(F61),"  ",IF(F84&gt;0,F61/F84,IF(F61&gt;0,1,0)))</f>
        <v>1.0997320999160265E-2</v>
      </c>
      <c r="H61" s="112">
        <f>SUBoard!H61+SUBR!H61+SUNO!H61+SUSLA!H61+SULaw!H61+SUAg!H61</f>
        <v>0</v>
      </c>
      <c r="I61" s="39">
        <f>IF(ISBLANK(H61),"  ",IF(L61&gt;0,H61/L61,IF(H61&gt;0,1,0)))</f>
        <v>0</v>
      </c>
      <c r="J61" s="122">
        <f>SUBoard!J61+SUBR!J61+SUNO!J61+SUSLA!J61+SULaw!J61+SUAg!J61</f>
        <v>4217040</v>
      </c>
      <c r="K61" s="40">
        <f>IF(ISBLANK(J61),"  ",IF(L61&gt;0,J61/L61,IF(J61&gt;0,1,0)))</f>
        <v>1</v>
      </c>
      <c r="L61" s="138">
        <f t="shared" si="41"/>
        <v>4217040</v>
      </c>
      <c r="M61" s="41">
        <f>IF(ISBLANK(L61),"  ",IF(L84&gt;0,L61/L84,IF(L61&gt;0,1,0)))</f>
        <v>1.2281022361752516E-2</v>
      </c>
    </row>
    <row r="62" spans="1:13" ht="15" customHeight="1" x14ac:dyDescent="0.2">
      <c r="A62" s="25" t="s">
        <v>48</v>
      </c>
      <c r="B62" s="112">
        <f>SUBoard!B62+SUBR!B62+SUNO!B62+SUSLA!B62+SULaw!B62+SUAg!B62</f>
        <v>10021664.33</v>
      </c>
      <c r="C62" s="39">
        <f t="shared" si="0"/>
        <v>0.46934851207618294</v>
      </c>
      <c r="D62" s="122">
        <f>SUBoard!D62+SUBR!D62+SUNO!D62+SUSLA!D62+SULaw!D62+SUAg!D62</f>
        <v>11330623.09</v>
      </c>
      <c r="E62" s="40">
        <f t="shared" si="37"/>
        <v>0.530651487923817</v>
      </c>
      <c r="F62" s="137">
        <f t="shared" si="38"/>
        <v>21352287.420000002</v>
      </c>
      <c r="G62" s="41">
        <f>IF(ISBLANK(F62),"  ",IF(F84&gt;0,F62/F84,IF(F62&gt;0,1,0)))</f>
        <v>6.2670847420581821E-2</v>
      </c>
      <c r="H62" s="112">
        <f>SUBoard!H62+SUBR!H62+SUNO!H62+SUSLA!H62+SULaw!H62+SUAg!H62</f>
        <v>11059578</v>
      </c>
      <c r="I62" s="39">
        <f t="shared" si="39"/>
        <v>0.4780131907284032</v>
      </c>
      <c r="J62" s="122">
        <f>SUBoard!J62+SUBR!J62+SUNO!J62+SUSLA!J62+SULaw!J62+SUAg!J62</f>
        <v>12076976</v>
      </c>
      <c r="K62" s="40">
        <f t="shared" si="40"/>
        <v>0.5219868092715968</v>
      </c>
      <c r="L62" s="137">
        <f t="shared" si="41"/>
        <v>23136554</v>
      </c>
      <c r="M62" s="41">
        <f>IF(ISBLANK(L62),"  ",IF(L84&gt;0,L62/L84,IF(L62&gt;0,1,0)))</f>
        <v>6.7379142016175952E-2</v>
      </c>
    </row>
    <row r="63" spans="1:13" s="55" customFormat="1" ht="15" customHeight="1" x14ac:dyDescent="0.25">
      <c r="A63" s="60" t="s">
        <v>49</v>
      </c>
      <c r="B63" s="117">
        <f>B62+B60+B59+B58+B57</f>
        <v>103793757.92</v>
      </c>
      <c r="C63" s="59">
        <f t="shared" si="0"/>
        <v>0.87316133011439645</v>
      </c>
      <c r="D63" s="125">
        <f>D62+D60+D59+D58+D57+D61</f>
        <v>15077468.210000001</v>
      </c>
      <c r="E63" s="54">
        <f t="shared" si="37"/>
        <v>0.12683866988560355</v>
      </c>
      <c r="F63" s="139">
        <f>F62+F60+F59+F58+F57+F61</f>
        <v>118871226.13000001</v>
      </c>
      <c r="G63" s="53">
        <f>IF(ISBLANK(F63),"  ",IF(F84&gt;0,F63/F84,IF(F63&gt;0,1,0)))</f>
        <v>0.34889753631326437</v>
      </c>
      <c r="H63" s="117">
        <f>H62+H60+H59+H58+H57</f>
        <v>111007500</v>
      </c>
      <c r="I63" s="59">
        <f t="shared" si="39"/>
        <v>0.87200454077860312</v>
      </c>
      <c r="J63" s="125">
        <f>J62+J60+J59+J58+J57+J61</f>
        <v>16294016</v>
      </c>
      <c r="K63" s="54">
        <f t="shared" si="40"/>
        <v>0.12799545922139685</v>
      </c>
      <c r="L63" s="137">
        <f t="shared" si="41"/>
        <v>127301516</v>
      </c>
      <c r="M63" s="53">
        <f>IF(ISBLANK(L63),"  ",IF(L84&gt;0,L63/L84,IF(L63&gt;0,1,0)))</f>
        <v>0.37073225880736149</v>
      </c>
    </row>
    <row r="64" spans="1:13" ht="15" customHeight="1" x14ac:dyDescent="0.2">
      <c r="A64" s="34" t="s">
        <v>50</v>
      </c>
      <c r="B64" s="112">
        <f>SUBoard!B64+SUBR!B64+SUNO!B64+SUSLA!B64+SULaw!B64+SUAg!B64</f>
        <v>0</v>
      </c>
      <c r="C64" s="39">
        <f t="shared" si="0"/>
        <v>0</v>
      </c>
      <c r="D64" s="122">
        <f>SUBoard!D64+SUBR!D64+SUNO!D64+SUSLA!D64+SULaw!D64+SUAg!D64</f>
        <v>0</v>
      </c>
      <c r="E64" s="40">
        <f t="shared" si="37"/>
        <v>0</v>
      </c>
      <c r="F64" s="140">
        <f t="shared" ref="F64:F74" si="42">D64+B64</f>
        <v>0</v>
      </c>
      <c r="G64" s="41">
        <f>IF(ISBLANK(F64),"  ",IF(F84&gt;0,F64/F84,IF(F64&gt;0,1,0)))</f>
        <v>0</v>
      </c>
      <c r="H64" s="112">
        <f>SUBoard!H64+SUBR!H64+SUNO!H64+SUSLA!H64+SULaw!H64+SUAg!H64</f>
        <v>0</v>
      </c>
      <c r="I64" s="39">
        <f t="shared" si="39"/>
        <v>0</v>
      </c>
      <c r="J64" s="122">
        <f>SUBoard!J64+SUBR!J64+SUNO!J64+SUSLA!J64+SULaw!J64+SUAg!J64</f>
        <v>0</v>
      </c>
      <c r="K64" s="40">
        <f t="shared" si="40"/>
        <v>0</v>
      </c>
      <c r="L64" s="140">
        <f t="shared" si="41"/>
        <v>0</v>
      </c>
      <c r="M64" s="41">
        <f>IF(ISBLANK(L64),"  ",IF(L84&gt;0,L64/L84,IF(L64&gt;0,1,0)))</f>
        <v>0</v>
      </c>
    </row>
    <row r="65" spans="1:13" ht="15" customHeight="1" x14ac:dyDescent="0.2">
      <c r="A65" s="65" t="s">
        <v>51</v>
      </c>
      <c r="B65" s="112">
        <f>SUBoard!B65+SUBR!B65+SUNO!B65+SUSLA!B65+SULaw!B65+SUAg!B65</f>
        <v>0</v>
      </c>
      <c r="C65" s="39">
        <f t="shared" si="0"/>
        <v>0</v>
      </c>
      <c r="D65" s="122">
        <f>SUBoard!D65+SUBR!D65+SUNO!D65+SUSLA!D65+SULaw!D65+SUAg!D65</f>
        <v>0</v>
      </c>
      <c r="E65" s="40">
        <f t="shared" si="37"/>
        <v>0</v>
      </c>
      <c r="F65" s="133">
        <f t="shared" si="42"/>
        <v>0</v>
      </c>
      <c r="G65" s="41">
        <f>IF(ISBLANK(F65),"  ",IF(F84&gt;0,F65/F84,IF(F65&gt;0,1,0)))</f>
        <v>0</v>
      </c>
      <c r="H65" s="112">
        <f>SUBoard!H65+SUBR!H65+SUNO!H65+SUSLA!H65+SULaw!H65+SUAg!H65</f>
        <v>0</v>
      </c>
      <c r="I65" s="39">
        <f t="shared" si="39"/>
        <v>0</v>
      </c>
      <c r="J65" s="122">
        <f>SUBoard!J65+SUBR!J65+SUNO!J65+SUSLA!J65+SULaw!J65+SUAg!J65</f>
        <v>0</v>
      </c>
      <c r="K65" s="40">
        <f t="shared" si="40"/>
        <v>0</v>
      </c>
      <c r="L65" s="133">
        <f t="shared" si="41"/>
        <v>0</v>
      </c>
      <c r="M65" s="41">
        <f>IF(ISBLANK(L65),"  ",IF(L84&gt;0,L65/L84,IF(L65&gt;0,1,0)))</f>
        <v>0</v>
      </c>
    </row>
    <row r="66" spans="1:13" ht="15" customHeight="1" x14ac:dyDescent="0.2">
      <c r="A66" s="7" t="s">
        <v>52</v>
      </c>
      <c r="B66" s="112">
        <f>SUBoard!B66+SUBR!B66+SUNO!B66+SUSLA!B66+SULaw!B66+SUAg!B66</f>
        <v>0</v>
      </c>
      <c r="C66" s="39">
        <f t="shared" si="0"/>
        <v>0</v>
      </c>
      <c r="D66" s="122">
        <f>SUBoard!D66+SUBR!D66+SUNO!D66+SUSLA!D66+SULaw!D66+SUAg!D66</f>
        <v>0</v>
      </c>
      <c r="E66" s="40">
        <f t="shared" si="37"/>
        <v>0</v>
      </c>
      <c r="F66" s="133">
        <f t="shared" si="42"/>
        <v>0</v>
      </c>
      <c r="G66" s="41">
        <f>IF(ISBLANK(F66),"  ",IF(F84&gt;0,F66/F84,IF(F66&gt;0,1,0)))</f>
        <v>0</v>
      </c>
      <c r="H66" s="112">
        <f>SUBoard!H66+SUBR!H66+SUNO!H66+SUSLA!H66+SULaw!H66+SUAg!H66</f>
        <v>0</v>
      </c>
      <c r="I66" s="39">
        <f t="shared" si="39"/>
        <v>0</v>
      </c>
      <c r="J66" s="122">
        <f>SUBoard!J66+SUBR!J66+SUNO!J66+SUSLA!J66+SULaw!J66+SUAg!J66</f>
        <v>0</v>
      </c>
      <c r="K66" s="40">
        <f t="shared" si="40"/>
        <v>0</v>
      </c>
      <c r="L66" s="133">
        <f t="shared" si="41"/>
        <v>0</v>
      </c>
      <c r="M66" s="41">
        <f>IF(ISBLANK(L66),"  ",IF(L84&gt;0,L66/L84,IF(L66&gt;0,1,0)))</f>
        <v>0</v>
      </c>
    </row>
    <row r="67" spans="1:13" ht="15" customHeight="1" x14ac:dyDescent="0.2">
      <c r="A67" s="58" t="s">
        <v>53</v>
      </c>
      <c r="B67" s="112">
        <f>SUBoard!B67+SUBR!B67+SUNO!B67+SUSLA!B67+SULaw!B67+SUAg!B67</f>
        <v>0</v>
      </c>
      <c r="C67" s="39">
        <f t="shared" si="0"/>
        <v>0</v>
      </c>
      <c r="D67" s="122">
        <f>SUBoard!D67+SUBR!D67+SUNO!D67+SUSLA!D67+SULaw!D67+SUAg!D67</f>
        <v>6103870.3499999996</v>
      </c>
      <c r="E67" s="40">
        <f t="shared" si="37"/>
        <v>1</v>
      </c>
      <c r="F67" s="133">
        <f t="shared" si="42"/>
        <v>6103870.3499999996</v>
      </c>
      <c r="G67" s="41">
        <f>IF(ISBLANK(F67),"  ",IF(F84&gt;0,F67/F84,IF(F67&gt;0,1,0)))</f>
        <v>1.7915398001881303E-2</v>
      </c>
      <c r="H67" s="112">
        <f>SUBoard!H67+SUBR!H67+SUNO!H67+SUSLA!H67+SULaw!H67+SUAg!H67</f>
        <v>0</v>
      </c>
      <c r="I67" s="39">
        <f t="shared" si="39"/>
        <v>0</v>
      </c>
      <c r="J67" s="122">
        <f>SUBoard!J67+SUBR!J67+SUNO!J67+SUSLA!J67+SULaw!J67+SUAg!J67</f>
        <v>3330748.2</v>
      </c>
      <c r="K67" s="40">
        <f t="shared" si="40"/>
        <v>1</v>
      </c>
      <c r="L67" s="133">
        <f t="shared" si="41"/>
        <v>3330748.2</v>
      </c>
      <c r="M67" s="41">
        <f>IF(ISBLANK(L67),"  ",IF(L84&gt;0,L67/L84,IF(L67&gt;0,1,0)))</f>
        <v>9.6999300754953572E-3</v>
      </c>
    </row>
    <row r="68" spans="1:13" ht="15" customHeight="1" x14ac:dyDescent="0.2">
      <c r="A68" s="65" t="s">
        <v>54</v>
      </c>
      <c r="B68" s="112">
        <f>SUBoard!B68+SUBR!B68+SUNO!B68+SUSLA!B68+SULaw!B68+SUAg!B68</f>
        <v>0</v>
      </c>
      <c r="C68" s="39">
        <f t="shared" si="0"/>
        <v>0</v>
      </c>
      <c r="D68" s="122">
        <f>SUBoard!D68+SUBR!D68+SUNO!D68+SUSLA!D68+SULaw!D68+SUAg!D68</f>
        <v>0</v>
      </c>
      <c r="E68" s="40">
        <f t="shared" si="37"/>
        <v>0</v>
      </c>
      <c r="F68" s="133">
        <f t="shared" si="42"/>
        <v>0</v>
      </c>
      <c r="G68" s="41">
        <f>IF(ISBLANK(F68),"  ",IF(F84&gt;0,F68/F84,IF(F68&gt;0,1,0)))</f>
        <v>0</v>
      </c>
      <c r="H68" s="112">
        <f>SUBoard!H68+SUBR!H68+SUNO!H68+SUSLA!H68+SULaw!H68+SUAg!H68</f>
        <v>0</v>
      </c>
      <c r="I68" s="39">
        <f t="shared" si="39"/>
        <v>0</v>
      </c>
      <c r="J68" s="122">
        <f>SUBoard!J68+SUBR!J68+SUNO!J68+SUSLA!J68+SULaw!J68+SUAg!J68</f>
        <v>0</v>
      </c>
      <c r="K68" s="40">
        <f t="shared" si="40"/>
        <v>0</v>
      </c>
      <c r="L68" s="133">
        <f t="shared" si="41"/>
        <v>0</v>
      </c>
      <c r="M68" s="41">
        <f>IF(ISBLANK(L68),"  ",IF(L84&gt;0,L68/L84,IF(L68&gt;0,1,0)))</f>
        <v>0</v>
      </c>
    </row>
    <row r="69" spans="1:13" ht="15" customHeight="1" x14ac:dyDescent="0.2">
      <c r="A69" s="65" t="s">
        <v>55</v>
      </c>
      <c r="B69" s="112">
        <f>SUBoard!B69+SUBR!B69+SUNO!B69+SUSLA!B69+SULaw!B69+SUAg!B69</f>
        <v>0</v>
      </c>
      <c r="C69" s="39">
        <f t="shared" si="0"/>
        <v>0</v>
      </c>
      <c r="D69" s="122">
        <f>SUBoard!D69+SUBR!D69+SUNO!D69+SUSLA!D69+SULaw!D69+SUAg!D69</f>
        <v>4612068.3500000006</v>
      </c>
      <c r="E69" s="40">
        <f t="shared" si="37"/>
        <v>1</v>
      </c>
      <c r="F69" s="133">
        <f t="shared" si="42"/>
        <v>4612068.3500000006</v>
      </c>
      <c r="G69" s="41">
        <f>IF(ISBLANK(F69),"  ",IF(F84&gt;0,F69/F84,IF(F69&gt;0,1,0)))</f>
        <v>1.3536827515042158E-2</v>
      </c>
      <c r="H69" s="112">
        <f>SUBoard!H69+SUBR!H69+SUNO!H69+SUSLA!H69+SULaw!H69+SUAg!H69</f>
        <v>0</v>
      </c>
      <c r="I69" s="39">
        <f t="shared" si="39"/>
        <v>0</v>
      </c>
      <c r="J69" s="122">
        <f>SUBoard!J69+SUBR!J69+SUNO!J69+SUSLA!J69+SULaw!J69+SUAg!J69</f>
        <v>5731550</v>
      </c>
      <c r="K69" s="40">
        <f t="shared" si="40"/>
        <v>1</v>
      </c>
      <c r="L69" s="133">
        <f t="shared" si="41"/>
        <v>5731550</v>
      </c>
      <c r="M69" s="41">
        <f>IF(ISBLANK(L69),"  ",IF(L84&gt;0,L69/L84,IF(L69&gt;0,1,0)))</f>
        <v>1.6691635298100714E-2</v>
      </c>
    </row>
    <row r="70" spans="1:13" ht="15" customHeight="1" x14ac:dyDescent="0.2">
      <c r="A70" s="34" t="s">
        <v>56</v>
      </c>
      <c r="B70" s="112">
        <f>SUBoard!B70+SUBR!B70+SUNO!B70+SUSLA!B70+SULaw!B70+SUAg!B70</f>
        <v>0</v>
      </c>
      <c r="C70" s="39">
        <f t="shared" si="0"/>
        <v>0</v>
      </c>
      <c r="D70" s="122">
        <f>SUBoard!D70+SUBR!D70+SUNO!D70+SUSLA!D70+SULaw!D70+SUAg!D70</f>
        <v>18218983</v>
      </c>
      <c r="E70" s="40">
        <f t="shared" si="37"/>
        <v>1</v>
      </c>
      <c r="F70" s="133">
        <f t="shared" si="42"/>
        <v>18218983</v>
      </c>
      <c r="G70" s="41">
        <f>IF(ISBLANK(F70),"  ",IF(F84&gt;0,F70/F84,IF(F70&gt;0,1,0)))</f>
        <v>5.3474322506622284E-2</v>
      </c>
      <c r="H70" s="112">
        <f>SUBoard!H70+SUBR!H70+SUNO!H70+SUSLA!H70+SULaw!H70+SUAg!H70</f>
        <v>0</v>
      </c>
      <c r="I70" s="39">
        <f t="shared" si="39"/>
        <v>0</v>
      </c>
      <c r="J70" s="122">
        <f>SUBoard!J70+SUBR!J70+SUNO!J70+SUSLA!J70+SULaw!J70+SUAg!J70</f>
        <v>19107594</v>
      </c>
      <c r="K70" s="40">
        <f t="shared" si="40"/>
        <v>1</v>
      </c>
      <c r="L70" s="133">
        <f t="shared" si="41"/>
        <v>19107594</v>
      </c>
      <c r="M70" s="41">
        <f>IF(ISBLANK(L70),"  ",IF(L84&gt;0,L70/L84,IF(L70&gt;0,1,0)))</f>
        <v>5.5645853298353393E-2</v>
      </c>
    </row>
    <row r="71" spans="1:13" ht="15" customHeight="1" x14ac:dyDescent="0.2">
      <c r="A71" s="34" t="s">
        <v>57</v>
      </c>
      <c r="B71" s="112">
        <f>SUBoard!B71+SUBR!B71+SUNO!B71+SUSLA!B71+SULaw!B71+SUAg!B71</f>
        <v>0</v>
      </c>
      <c r="C71" s="39">
        <f t="shared" si="0"/>
        <v>0</v>
      </c>
      <c r="D71" s="122">
        <f>SUBoard!D71+SUBR!D71+SUNO!D71+SUSLA!D71+SULaw!D71+SUAg!D71</f>
        <v>155992</v>
      </c>
      <c r="E71" s="40">
        <f t="shared" si="37"/>
        <v>1</v>
      </c>
      <c r="F71" s="133">
        <f t="shared" si="42"/>
        <v>155992</v>
      </c>
      <c r="G71" s="41">
        <f>IF(ISBLANK(F71),"  ",IF(F84&gt;0,F71/F84,IF(F71&gt;0,1,0)))</f>
        <v>4.5785028266687682E-4</v>
      </c>
      <c r="H71" s="112">
        <f>SUBoard!H71+SUBR!H71+SUNO!H71+SUSLA!H71+SULaw!H71+SUAg!H71</f>
        <v>0</v>
      </c>
      <c r="I71" s="39">
        <f t="shared" si="39"/>
        <v>0</v>
      </c>
      <c r="J71" s="122">
        <f>SUBoard!J71+SUBR!J71+SUNO!J71+SUSLA!J71+SULaw!J71+SUAg!J71</f>
        <v>0</v>
      </c>
      <c r="K71" s="40">
        <f t="shared" si="40"/>
        <v>0</v>
      </c>
      <c r="L71" s="133">
        <f t="shared" si="41"/>
        <v>0</v>
      </c>
      <c r="M71" s="41">
        <f>IF(ISBLANK(L71),"  ",IF(L84&gt;0,L71/L84,IF(L71&gt;0,1,0)))</f>
        <v>0</v>
      </c>
    </row>
    <row r="72" spans="1:13" ht="15" customHeight="1" x14ac:dyDescent="0.2">
      <c r="A72" s="7" t="s">
        <v>58</v>
      </c>
      <c r="B72" s="112">
        <f>SUBoard!B72+SUBR!B72+SUNO!B72+SUSLA!B72+SULaw!B72+SUAg!B72</f>
        <v>0</v>
      </c>
      <c r="C72" s="39">
        <f t="shared" si="0"/>
        <v>0</v>
      </c>
      <c r="D72" s="122">
        <f>SUBoard!D72+SUBR!D72+SUNO!D72+SUSLA!D72+SULaw!D72+SUAg!D72</f>
        <v>740015.45</v>
      </c>
      <c r="E72" s="40">
        <f t="shared" si="37"/>
        <v>1</v>
      </c>
      <c r="F72" s="133">
        <f t="shared" si="42"/>
        <v>740015.45</v>
      </c>
      <c r="G72" s="41">
        <f>IF(ISBLANK(F72),"  ",IF(F84&gt;0,F72/F84,IF(F72&gt;0,1,0)))</f>
        <v>2.1720106349066362E-3</v>
      </c>
      <c r="H72" s="112">
        <f>SUBoard!H72+SUBR!H72+SUNO!H72+SUSLA!H72+SULaw!H72+SUAg!H72</f>
        <v>0</v>
      </c>
      <c r="I72" s="39">
        <f t="shared" si="39"/>
        <v>0</v>
      </c>
      <c r="J72" s="122">
        <f>SUBoard!J72+SUBR!J72+SUNO!J72+SUSLA!J72+SULaw!J72+SUAg!J72</f>
        <v>353434.76</v>
      </c>
      <c r="K72" s="40">
        <f t="shared" si="40"/>
        <v>1</v>
      </c>
      <c r="L72" s="133">
        <f t="shared" si="41"/>
        <v>353434.76</v>
      </c>
      <c r="M72" s="41">
        <f>IF(ISBLANK(L72),"  ",IF(L84&gt;0,L72/L84,IF(L72&gt;0,1,0)))</f>
        <v>1.0292859899314764E-3</v>
      </c>
    </row>
    <row r="73" spans="1:13" ht="15" customHeight="1" x14ac:dyDescent="0.2">
      <c r="A73" s="58" t="s">
        <v>59</v>
      </c>
      <c r="B73" s="112">
        <f>SUBoard!B73+SUBR!B73+SUNO!B73+SUSLA!B73+SULaw!B73+SUAg!B73</f>
        <v>6029908.75</v>
      </c>
      <c r="C73" s="39">
        <f t="shared" si="0"/>
        <v>1</v>
      </c>
      <c r="D73" s="122">
        <f>SUBoard!D73+SUBR!D73+SUNO!D73+SUSLA!D73+SULaw!D73+SUAg!D73</f>
        <v>0</v>
      </c>
      <c r="E73" s="40">
        <f t="shared" si="37"/>
        <v>0</v>
      </c>
      <c r="F73" s="133">
        <f t="shared" si="42"/>
        <v>6029908.75</v>
      </c>
      <c r="G73" s="41">
        <f>IF(ISBLANK(F73),"  ",IF(F84&gt;0,F73/F84,IF(F73&gt;0,1,0)))</f>
        <v>1.7698314180489855E-2</v>
      </c>
      <c r="H73" s="112">
        <f>SUBoard!H73+SUBR!H73+SUNO!H73+SUSLA!H73+SULaw!H73+SUAg!H73</f>
        <v>4823600</v>
      </c>
      <c r="I73" s="39">
        <f t="shared" si="39"/>
        <v>1</v>
      </c>
      <c r="J73" s="122">
        <f>SUBoard!J73+SUBR!J73+SUNO!J73+SUSLA!J73+SULaw!J73+SUAg!J73</f>
        <v>0</v>
      </c>
      <c r="K73" s="40">
        <f t="shared" si="40"/>
        <v>0</v>
      </c>
      <c r="L73" s="133">
        <f t="shared" si="41"/>
        <v>4823600</v>
      </c>
      <c r="M73" s="41">
        <f>IF(ISBLANK(L73),"  ",IF(L84&gt;0,L73/L84,IF(L73&gt;0,1,0)))</f>
        <v>1.4047469187901807E-2</v>
      </c>
    </row>
    <row r="74" spans="1:13" ht="15" customHeight="1" x14ac:dyDescent="0.2">
      <c r="A74" s="34" t="s">
        <v>186</v>
      </c>
      <c r="B74" s="112">
        <f>SUBoard!B74+SUBR!B74+SUNO!B74+SUSLA!B74+SULaw!B74+SUAg!B74</f>
        <v>0</v>
      </c>
      <c r="C74" s="39">
        <f t="shared" si="0"/>
        <v>0</v>
      </c>
      <c r="D74" s="122">
        <f>SUBoard!D74+SUBR!D74+SUNO!D74+SUSLA!D74+SULaw!D74+SUAg!D74</f>
        <v>0</v>
      </c>
      <c r="E74" s="40">
        <f t="shared" si="37"/>
        <v>0</v>
      </c>
      <c r="F74" s="133">
        <f t="shared" si="42"/>
        <v>0</v>
      </c>
      <c r="G74" s="41">
        <f>IF(ISBLANK(F74),"  ",IF(F85&gt;0,F74/F85,IF(F74&gt;0,1,0)))</f>
        <v>0</v>
      </c>
      <c r="H74" s="112">
        <f>SUBoard!H74+SUBR!H74+SUNO!H74+SUSLA!H74+SULaw!H74+SUAg!H74</f>
        <v>0</v>
      </c>
      <c r="I74" s="39">
        <f t="shared" si="39"/>
        <v>0</v>
      </c>
      <c r="J74" s="122">
        <f>SUBoard!J74+SUBR!J74+SUNO!J74+SUSLA!J74+SULaw!J74+SUAg!J74</f>
        <v>0</v>
      </c>
      <c r="K74" s="40">
        <f t="shared" si="40"/>
        <v>0</v>
      </c>
      <c r="L74" s="133">
        <f t="shared" si="41"/>
        <v>0</v>
      </c>
      <c r="M74" s="41">
        <f>IF(ISBLANK(L74),"  ",IF(L85&gt;0,L74/L85,IF(L74&gt;0,1,0)))</f>
        <v>0</v>
      </c>
    </row>
    <row r="75" spans="1:13" s="55" customFormat="1" ht="15" customHeight="1" x14ac:dyDescent="0.25">
      <c r="A75" s="66" t="s">
        <v>60</v>
      </c>
      <c r="B75" s="115">
        <f>B74+B73+B72+B71+B70+B69+B68+B67+B66+B65+B64+B63</f>
        <v>109823666.67</v>
      </c>
      <c r="C75" s="59">
        <f>IF(ISBLANK(B75),"  ",IF(F75&gt;0,B75/F75,IF(B75&gt;0,1,0)))</f>
        <v>0.70976670128763353</v>
      </c>
      <c r="D75" s="128">
        <f>D74+D73+D72+D71+D70+D69+D68+D67+D66+D65+D64+D63</f>
        <v>44908397.359999999</v>
      </c>
      <c r="E75" s="54">
        <f t="shared" si="37"/>
        <v>0.29023329871236642</v>
      </c>
      <c r="F75" s="115">
        <f>F74+F73+F72+F71+F70+F69+F68+F67+F66+F65+F64+F63</f>
        <v>154732064.03</v>
      </c>
      <c r="G75" s="53">
        <f>IF(ISBLANK(F75),"  ",IF(F84&gt;0,F75/F84,IF(F75&gt;0,1,0)))</f>
        <v>0.45415225943487347</v>
      </c>
      <c r="H75" s="115">
        <f>H74+H73+H72+H71+H70+H69+H68+H67+H66+H65+H64+H63</f>
        <v>115831100</v>
      </c>
      <c r="I75" s="59">
        <f t="shared" si="39"/>
        <v>0.72102223878286131</v>
      </c>
      <c r="J75" s="128">
        <f>J74+J73+J72+J71+J70+J69+J68+J67+J66+J65+J64+J63</f>
        <v>44817342.960000001</v>
      </c>
      <c r="K75" s="54">
        <f t="shared" si="40"/>
        <v>0.27897776121713863</v>
      </c>
      <c r="L75" s="115">
        <f>L74+L73+L72+L71+L70+L69+L68+L67+L66+L65+L64+L63</f>
        <v>160648442.96000001</v>
      </c>
      <c r="M75" s="53">
        <f>IF(ISBLANK(L75),"  ",IF(L84&gt;0,L75/L84,IF(L75&gt;0,1,0)))</f>
        <v>0.46784643265714426</v>
      </c>
    </row>
    <row r="76" spans="1:13" ht="15" customHeight="1" x14ac:dyDescent="0.25">
      <c r="A76" s="9" t="s">
        <v>61</v>
      </c>
      <c r="B76" s="116"/>
      <c r="C76" s="48" t="s">
        <v>4</v>
      </c>
      <c r="D76" s="124"/>
      <c r="E76" s="49" t="s">
        <v>4</v>
      </c>
      <c r="F76" s="133"/>
      <c r="G76" s="50" t="s">
        <v>4</v>
      </c>
      <c r="H76" s="116"/>
      <c r="I76" s="48" t="s">
        <v>4</v>
      </c>
      <c r="J76" s="124"/>
      <c r="K76" s="49" t="s">
        <v>4</v>
      </c>
      <c r="L76" s="133"/>
      <c r="M76" s="50" t="s">
        <v>4</v>
      </c>
    </row>
    <row r="77" spans="1:13" ht="15" customHeight="1" x14ac:dyDescent="0.2">
      <c r="A77" s="7" t="s">
        <v>62</v>
      </c>
      <c r="B77" s="112">
        <f>SUBoard!B77+SUBR!B77+SUNO!B77+SUSLA!B77+SULaw!B77+SUAg!B77</f>
        <v>3654209</v>
      </c>
      <c r="C77" s="35">
        <f t="shared" si="0"/>
        <v>0.54443757624222944</v>
      </c>
      <c r="D77" s="122">
        <f>SUBoard!D77+SUBR!D77+SUNO!D77+SUSLA!D77+SULaw!D77+SUAg!D77</f>
        <v>3057688.12</v>
      </c>
      <c r="E77" s="36">
        <f>IF(ISBLANK(D77),"  ",IF(F77&gt;0,D77/F77,IF(D77&gt;0,1,0)))</f>
        <v>0.45556242375777062</v>
      </c>
      <c r="F77" s="132">
        <f>D77+B77</f>
        <v>6711897.1200000001</v>
      </c>
      <c r="G77" s="37">
        <f>IF(ISBLANK(F77),"  ",IF(F84&gt;0,F77/F84,IF(F77&gt;0,1,0)))</f>
        <v>1.9700010216055927E-2</v>
      </c>
      <c r="H77" s="112">
        <f>SUBoard!H77+SUBR!H77+SUNO!H77+SUSLA!H77+SULaw!H77+SUAg!H77</f>
        <v>13654209</v>
      </c>
      <c r="I77" s="35">
        <f>IF(ISBLANK(H77),"  ",IF(L77&gt;0,H77/L77,IF(H77&gt;0,1,0)))</f>
        <v>0.59308115014631124</v>
      </c>
      <c r="J77" s="122">
        <f>SUBoard!J77+SUBR!J77+SUNO!J77+SUSLA!J77+SULaw!J77+SUAg!J77</f>
        <v>9368288</v>
      </c>
      <c r="K77" s="36">
        <f>IF(ISBLANK(J77),"  ",IF(L77&gt;0,J77/L77,IF(J77&gt;0,1,0)))</f>
        <v>0.40691884985368876</v>
      </c>
      <c r="L77" s="132">
        <f>J77+H77</f>
        <v>23022497</v>
      </c>
      <c r="M77" s="37">
        <f>IF(ISBLANK(L77),"  ",IF(L84&gt;0,L77/L84,IF(L77&gt;0,1,0)))</f>
        <v>6.7046980934584499E-2</v>
      </c>
    </row>
    <row r="78" spans="1:13" ht="15" customHeight="1" x14ac:dyDescent="0.2">
      <c r="A78" s="25" t="s">
        <v>63</v>
      </c>
      <c r="B78" s="112">
        <f>SUBoard!B78+SUBR!B78+SUNO!B78+SUSLA!B78+SULaw!B78+SUAg!B78</f>
        <v>0</v>
      </c>
      <c r="C78" s="39">
        <f t="shared" si="0"/>
        <v>0</v>
      </c>
      <c r="D78" s="122">
        <f>SUBoard!D78+SUBR!D78+SUNO!D78+SUSLA!D78+SULaw!D78+SUAg!D78</f>
        <v>0</v>
      </c>
      <c r="E78" s="40">
        <f>IF(ISBLANK(D78),"  ",IF(F78&gt;0,D78/F78,IF(D78&gt;0,1,0)))</f>
        <v>0</v>
      </c>
      <c r="F78" s="133">
        <f>D78+B78</f>
        <v>0</v>
      </c>
      <c r="G78" s="41">
        <f>IF(ISBLANK(F78),"  ",IF(F84&gt;0,F78/F84,IF(F78&gt;0,1,0)))</f>
        <v>0</v>
      </c>
      <c r="H78" s="112">
        <f>SUBoard!H78+SUBR!H78+SUNO!H78+SUSLA!H78+SULaw!H78+SUAg!H78</f>
        <v>0</v>
      </c>
      <c r="I78" s="39">
        <f>IF(ISBLANK(H78),"  ",IF(L78&gt;0,H78/L78,IF(H78&gt;0,1,0)))</f>
        <v>0</v>
      </c>
      <c r="J78" s="122">
        <f>SUBoard!J78+SUBR!J78+SUNO!J78+SUSLA!J78+SULaw!J78+SUAg!J78</f>
        <v>0</v>
      </c>
      <c r="K78" s="40">
        <f>IF(ISBLANK(J78),"  ",IF(L78&gt;0,J78/L78,IF(J78&gt;0,1,0)))</f>
        <v>0</v>
      </c>
      <c r="L78" s="133">
        <f>J78+H78</f>
        <v>0</v>
      </c>
      <c r="M78" s="41">
        <f>IF(ISBLANK(L78),"  ",IF(L84&gt;0,L78/L84,IF(L78&gt;0,1,0)))</f>
        <v>0</v>
      </c>
    </row>
    <row r="79" spans="1:13" ht="15" customHeight="1" x14ac:dyDescent="0.25">
      <c r="A79" s="56" t="s">
        <v>64</v>
      </c>
      <c r="B79" s="116"/>
      <c r="C79" s="48" t="s">
        <v>4</v>
      </c>
      <c r="D79" s="124"/>
      <c r="E79" s="49" t="s">
        <v>4</v>
      </c>
      <c r="F79" s="133"/>
      <c r="G79" s="50" t="s">
        <v>4</v>
      </c>
      <c r="H79" s="116"/>
      <c r="I79" s="48" t="s">
        <v>4</v>
      </c>
      <c r="J79" s="124"/>
      <c r="K79" s="49" t="s">
        <v>4</v>
      </c>
      <c r="L79" s="133"/>
      <c r="M79" s="50" t="s">
        <v>4</v>
      </c>
    </row>
    <row r="80" spans="1:13" ht="15" customHeight="1" x14ac:dyDescent="0.2">
      <c r="A80" s="7" t="s">
        <v>65</v>
      </c>
      <c r="B80" s="112">
        <f>SUBoard!B80+SUBR!B80+SUNO!B80+SUSLA!B80+SULaw!B80+SUAg!B80</f>
        <v>0</v>
      </c>
      <c r="C80" s="35">
        <f t="shared" si="0"/>
        <v>0</v>
      </c>
      <c r="D80" s="122">
        <f>SUBoard!D80+SUBR!D80+SUNO!D80+SUSLA!D80+SULaw!D80+SUAg!D80</f>
        <v>41927815.189999998</v>
      </c>
      <c r="E80" s="36">
        <f>IF(ISBLANK(D80),"  ",IF(F80&gt;0,D80/F80,IF(D80&gt;0,1,0)))</f>
        <v>1</v>
      </c>
      <c r="F80" s="132">
        <f>D80+B80</f>
        <v>41927815.189999998</v>
      </c>
      <c r="G80" s="37">
        <f>IF(ISBLANK(F80),"  ",IF(F84&gt;0,F80/F84,IF(F80&gt;0,1,0)))</f>
        <v>0.1230618367374357</v>
      </c>
      <c r="H80" s="112">
        <f>SUBoard!H80+SUBR!H80+SUNO!H80+SUSLA!H80+SULaw!H80+SUAg!H80</f>
        <v>0</v>
      </c>
      <c r="I80" s="35">
        <f>IF(ISBLANK(H80),"  ",IF(L80&gt;0,H80/L80,IF(H80&gt;0,1,0)))</f>
        <v>0</v>
      </c>
      <c r="J80" s="122">
        <f>SUBoard!J80+SUBR!J80+SUNO!J80+SUSLA!J80+SULaw!J80+SUAg!J80</f>
        <v>37794919.689999998</v>
      </c>
      <c r="K80" s="36">
        <f>IF(ISBLANK(J80),"  ",IF(L80&gt;0,J80/L80,IF(J80&gt;0,1,0)))</f>
        <v>1</v>
      </c>
      <c r="L80" s="132">
        <f>J80+H80</f>
        <v>37794919.689999998</v>
      </c>
      <c r="M80" s="37">
        <f>IF(ISBLANK(L80),"  ",IF(L84&gt;0,L80/L84,IF(L80&gt;0,1,0)))</f>
        <v>0.11006778543090187</v>
      </c>
    </row>
    <row r="81" spans="1:13" ht="15" customHeight="1" x14ac:dyDescent="0.2">
      <c r="A81" s="25" t="s">
        <v>66</v>
      </c>
      <c r="B81" s="112">
        <f>SUBoard!B81+SUBR!B81+SUNO!B81+SUSLA!B81+SULaw!B81+SUAg!B81</f>
        <v>0</v>
      </c>
      <c r="C81" s="39">
        <f t="shared" si="0"/>
        <v>0</v>
      </c>
      <c r="D81" s="122">
        <f>SUBoard!D81+SUBR!D81+SUNO!D81+SUSLA!D81+SULaw!D81+SUAg!D81</f>
        <v>59986192.759999998</v>
      </c>
      <c r="E81" s="40">
        <f>IF(ISBLANK(D81),"  ",IF(F81&gt;0,D81/F81,IF(D81&gt;0,1,0)))</f>
        <v>1</v>
      </c>
      <c r="F81" s="133">
        <f>D81+B81</f>
        <v>59986192.759999998</v>
      </c>
      <c r="G81" s="41">
        <f>IF(ISBLANK(F81),"  ",IF(F84&gt;0,F81/F84,IF(F81&gt;0,1,0)))</f>
        <v>0.17606476813731317</v>
      </c>
      <c r="H81" s="112">
        <f>SUBoard!H81+SUBR!H81+SUNO!H81+SUSLA!H81+SULaw!H81+SUAg!H81</f>
        <v>0</v>
      </c>
      <c r="I81" s="39">
        <f>IF(ISBLANK(H81),"  ",IF(L81&gt;0,H81/L81,IF(H81&gt;0,1,0)))</f>
        <v>0</v>
      </c>
      <c r="J81" s="122">
        <f>SUBoard!J81+SUBR!J81+SUNO!J81+SUSLA!J81+SULaw!J81+SUAg!J81</f>
        <v>36509296.760000005</v>
      </c>
      <c r="K81" s="40">
        <f>IF(ISBLANK(J81),"  ",IF(L81&gt;0,J81/L81,IF(J81&gt;0,1,0)))</f>
        <v>1</v>
      </c>
      <c r="L81" s="133">
        <f>J81+H81</f>
        <v>36509296.760000005</v>
      </c>
      <c r="M81" s="41">
        <f>IF(ISBLANK(L81),"  ",IF(L84&gt;0,L81/L84,IF(L81&gt;0,1,0)))</f>
        <v>0.10632374602124209</v>
      </c>
    </row>
    <row r="82" spans="1:13" s="55" customFormat="1" ht="15" customHeight="1" x14ac:dyDescent="0.25">
      <c r="A82" s="56" t="s">
        <v>67</v>
      </c>
      <c r="B82" s="120">
        <f>B81+B80+B78+B77</f>
        <v>3654209</v>
      </c>
      <c r="C82" s="59">
        <f t="shared" si="0"/>
        <v>3.3640308889902264E-2</v>
      </c>
      <c r="D82" s="129">
        <f>D81+D80+D78+D77</f>
        <v>104971696.06999999</v>
      </c>
      <c r="E82" s="54">
        <f>IF(ISBLANK(D82),"  ",IF(F82&gt;0,D82/F82,IF(D82&gt;0,1,0)))</f>
        <v>0.96635969111009778</v>
      </c>
      <c r="F82" s="134">
        <f>F81+F80+F79+F78+F77</f>
        <v>108625905.06999999</v>
      </c>
      <c r="G82" s="53">
        <f>IF(ISBLANK(F82),"  ",IF(F84&gt;0,F82/F84,IF(F82&gt;0,1,0)))</f>
        <v>0.31882661509080479</v>
      </c>
      <c r="H82" s="120">
        <f>H81+H80+H78+H77</f>
        <v>13654209</v>
      </c>
      <c r="I82" s="59">
        <f>IF(ISBLANK(H82),"  ",IF(L82&gt;0,H82/L82,IF(H82&gt;0,1,0)))</f>
        <v>0.14029251082247451</v>
      </c>
      <c r="J82" s="129">
        <f>J81+J80+J78+J77</f>
        <v>83672504.450000003</v>
      </c>
      <c r="K82" s="54">
        <f>IF(ISBLANK(J82),"  ",IF(L82&gt;0,J82/L82,IF(J82&gt;0,1,0)))</f>
        <v>0.85970748917752549</v>
      </c>
      <c r="L82" s="134">
        <f>L81+L80+L79+L78+L77</f>
        <v>97326713.450000003</v>
      </c>
      <c r="M82" s="53">
        <f>IF(ISBLANK(L82),"  ",IF(L84&gt;0,L82/L84,IF(L82&gt;0,1,0)))</f>
        <v>0.28343851238672846</v>
      </c>
    </row>
    <row r="83" spans="1:13" s="55" customFormat="1" ht="15" customHeight="1" x14ac:dyDescent="0.25">
      <c r="A83" s="56" t="s">
        <v>68</v>
      </c>
      <c r="B83" s="118">
        <f>SUBoard!B83+SUBR!B83+SUNO!B83+SUSLA!B83+SULaw!B83+SUAg!B83</f>
        <v>0</v>
      </c>
      <c r="C83" s="59">
        <f>IF(ISBLANK(B83),"  ",IF(F83&gt;0,B83/F83,IF(B83&gt;0,1,0)))</f>
        <v>0</v>
      </c>
      <c r="D83" s="126">
        <f>SUBoard!D83+SUBR!D83+SUNO!D83+SUSLA!D83+SULaw!D83+SUAg!D83</f>
        <v>0</v>
      </c>
      <c r="E83" s="54">
        <f>IF(ISBLANK(D83),"  ",IF(F83&gt;0,D83/F83,IF(D83&gt;0,1,0)))</f>
        <v>0</v>
      </c>
      <c r="F83" s="141">
        <f>D83+B83</f>
        <v>0</v>
      </c>
      <c r="G83" s="53">
        <f>IF(ISBLANK(F83),"  ",IF(F84&gt;0,F83/F84,IF(F83&gt;0,1,0)))</f>
        <v>0</v>
      </c>
      <c r="H83" s="118">
        <f>SUBoard!H83+SUBR!H83+SUNO!H83+SUSLA!H83+SULaw!H83+SUAg!H83</f>
        <v>0</v>
      </c>
      <c r="I83" s="59">
        <f>IF(ISBLANK(H83),"  ",IF(L83&gt;0,H83/L83,IF(H83&gt;0,1,0)))</f>
        <v>0</v>
      </c>
      <c r="J83" s="126">
        <f>SUBoard!J83+SUBR!J83+SUNO!J83+SUSLA!J83+SULaw!J83+SUAg!J83</f>
        <v>0</v>
      </c>
      <c r="K83" s="54">
        <f>IF(ISBLANK(J83),"  ",IF(L83&gt;0,J83/L83,IF(J83&gt;0,1,0)))</f>
        <v>0</v>
      </c>
      <c r="L83" s="141">
        <f>J83+H83</f>
        <v>0</v>
      </c>
      <c r="M83" s="53">
        <f>IF(ISBLANK(L83),"  ",IF(L84&gt;0,L83/L84,IF(L83&gt;0,1,0)))</f>
        <v>0</v>
      </c>
    </row>
    <row r="84" spans="1:13" s="55" customFormat="1" ht="15" customHeight="1" thickBot="1" x14ac:dyDescent="0.3">
      <c r="A84" s="67" t="s">
        <v>69</v>
      </c>
      <c r="B84" s="121">
        <f>B82+B75+B54+B47+B55+B83</f>
        <v>190825167.44999999</v>
      </c>
      <c r="C84" s="68">
        <f t="shared" si="0"/>
        <v>0.56008870234971408</v>
      </c>
      <c r="D84" s="121">
        <f>D82+D75+D54+D47+D55+D83</f>
        <v>149880093.43000001</v>
      </c>
      <c r="E84" s="69">
        <f>IF(ISBLANK(D84),"  ",IF(F84&gt;0,D84/F84,IF(D84&gt;0,1,0)))</f>
        <v>0.43991129765028597</v>
      </c>
      <c r="F84" s="121">
        <f>F82+F75+F54+F47+F55+F83</f>
        <v>340705260.88</v>
      </c>
      <c r="G84" s="70">
        <f>IF(ISBLANK(F84),"  ",IF(F84&gt;0,F84/F84,IF(F84&gt;0,1,0)))</f>
        <v>1</v>
      </c>
      <c r="H84" s="121">
        <f>H82+H75+H54+H47+H55+H83</f>
        <v>214888731</v>
      </c>
      <c r="I84" s="68">
        <f>IF(ISBLANK(H84),"  ",IF(L84&gt;0,H84/L84,IF(H84&gt;0,1,0)))</f>
        <v>0.62580703780367775</v>
      </c>
      <c r="J84" s="121">
        <f>J82+J75+J54+J47+J55+J83</f>
        <v>128489847.41</v>
      </c>
      <c r="K84" s="69">
        <f>IF(ISBLANK(J84),"  ",IF(L84&gt;0,J84/L84,IF(J84&gt;0,1,0)))</f>
        <v>0.3741929621963222</v>
      </c>
      <c r="L84" s="121">
        <f>L82+L75+L54+L47+L55+L83</f>
        <v>343378578.41000003</v>
      </c>
      <c r="M84" s="70">
        <f>IF(ISBLANK(L84),"  ",IF(L84&gt;0,L84/L84,IF(L84&gt;0,1,0)))</f>
        <v>1</v>
      </c>
    </row>
    <row r="85" spans="1:13" ht="15" thickTop="1" x14ac:dyDescent="0.2"/>
    <row r="86" spans="1:13" ht="16.5" customHeight="1" x14ac:dyDescent="0.2">
      <c r="A86" s="2" t="s">
        <v>4</v>
      </c>
    </row>
    <row r="87" spans="1:13" x14ac:dyDescent="0.2">
      <c r="A87" s="2" t="s">
        <v>70</v>
      </c>
    </row>
  </sheetData>
  <hyperlinks>
    <hyperlink ref="O2" location="Home!A1" tooltip="Home" display="Home" xr:uid="{00000000-0004-0000-1F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O87"/>
  <sheetViews>
    <sheetView zoomScale="75" zoomScaleNormal="75" workbookViewId="0">
      <pane xSplit="1" ySplit="10" topLeftCell="B11" activePane="bottomRight" state="frozen"/>
      <selection activeCell="C20" sqref="C20:D20"/>
      <selection pane="topRight" activeCell="C20" sqref="C20:D20"/>
      <selection pane="bottomLeft" activeCell="C20" sqref="C20:D20"/>
      <selection pane="bottomRight" activeCell="C47" sqref="C47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112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 t="s">
        <v>4</v>
      </c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190</v>
      </c>
      <c r="C6" s="11"/>
      <c r="D6" s="12"/>
      <c r="E6" s="11"/>
      <c r="F6" s="12"/>
      <c r="G6" s="13"/>
      <c r="H6" s="10" t="s">
        <v>191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v>5465886</v>
      </c>
      <c r="C13" s="35">
        <v>1</v>
      </c>
      <c r="D13" s="122">
        <v>0</v>
      </c>
      <c r="E13" s="36">
        <v>0</v>
      </c>
      <c r="F13" s="130">
        <f>D13+B13</f>
        <v>5465886</v>
      </c>
      <c r="G13" s="37">
        <f>IF(ISBLANK(F13),"  ",IF(F84&gt;0,F13/F84,IF(F13&gt;0,1,0)))</f>
        <v>1</v>
      </c>
      <c r="H13" s="112">
        <v>4163212</v>
      </c>
      <c r="I13" s="35">
        <v>1</v>
      </c>
      <c r="J13" s="122">
        <v>0</v>
      </c>
      <c r="K13" s="36">
        <v>0</v>
      </c>
      <c r="L13" s="130">
        <f t="shared" ref="L13:L34" si="0">J13+H13</f>
        <v>4163212</v>
      </c>
      <c r="M13" s="38">
        <f>IF(ISBLANK(L13),"  ",IF(L84&gt;0,L13/L84,IF(L13&gt;0,1,0)))</f>
        <v>1</v>
      </c>
    </row>
    <row r="14" spans="1:15" ht="15" customHeight="1" x14ac:dyDescent="0.2">
      <c r="A14" s="7" t="s">
        <v>13</v>
      </c>
      <c r="B14" s="142">
        <v>0</v>
      </c>
      <c r="C14" s="39">
        <v>0</v>
      </c>
      <c r="D14" s="127">
        <v>0</v>
      </c>
      <c r="E14" s="40">
        <v>0</v>
      </c>
      <c r="F14" s="131">
        <f>D14+B14</f>
        <v>0</v>
      </c>
      <c r="G14" s="41">
        <f>IF(ISBLANK(F14),"  ",IF(F84&gt;0,F14/F84,IF(F14&gt;0,1,0)))</f>
        <v>0</v>
      </c>
      <c r="H14" s="142">
        <v>0</v>
      </c>
      <c r="I14" s="39">
        <v>0</v>
      </c>
      <c r="J14" s="127">
        <v>0</v>
      </c>
      <c r="K14" s="40">
        <v>0</v>
      </c>
      <c r="L14" s="131">
        <f t="shared" si="0"/>
        <v>0</v>
      </c>
      <c r="M14" s="41">
        <f>IF(ISBLANK(L14),"  ",IF(L84&gt;0,L14/L84,IF(L14&gt;0,1,0)))</f>
        <v>0</v>
      </c>
    </row>
    <row r="15" spans="1:15" ht="15" customHeight="1" x14ac:dyDescent="0.2">
      <c r="A15" s="169" t="s">
        <v>14</v>
      </c>
      <c r="B15" s="116">
        <v>0</v>
      </c>
      <c r="C15" s="42">
        <v>0</v>
      </c>
      <c r="D15" s="124">
        <v>0</v>
      </c>
      <c r="E15" s="43">
        <v>0</v>
      </c>
      <c r="F15" s="132">
        <f>D15+B15</f>
        <v>0</v>
      </c>
      <c r="G15" s="44">
        <f>IF(ISBLANK(F15),"  ",IF(F84&gt;0,F15/F84,IF(F15&gt;0,1,0)))</f>
        <v>0</v>
      </c>
      <c r="H15" s="116">
        <v>0</v>
      </c>
      <c r="I15" s="42">
        <v>0</v>
      </c>
      <c r="J15" s="124">
        <v>0</v>
      </c>
      <c r="K15" s="43">
        <v>0</v>
      </c>
      <c r="L15" s="132">
        <f t="shared" si="0"/>
        <v>0</v>
      </c>
      <c r="M15" s="44">
        <f>IF(ISBLANK(L15),"  ",IF(L84&gt;0,L15/L84,IF(L15&gt;0,1,0)))</f>
        <v>0</v>
      </c>
    </row>
    <row r="16" spans="1:15" ht="15" customHeight="1" x14ac:dyDescent="0.2">
      <c r="A16" s="170" t="s">
        <v>15</v>
      </c>
      <c r="B16" s="142">
        <v>0</v>
      </c>
      <c r="C16" s="35">
        <v>0</v>
      </c>
      <c r="D16" s="127">
        <v>0</v>
      </c>
      <c r="E16" s="36">
        <v>0</v>
      </c>
      <c r="F16" s="132">
        <f t="shared" ref="F16:F46" si="1">D16+B16</f>
        <v>0</v>
      </c>
      <c r="G16" s="37">
        <f>IF(ISBLANK(F16),"  ",IF(F84&gt;0,F16/F84,IF(F16&gt;0,1,0)))</f>
        <v>0</v>
      </c>
      <c r="H16" s="142">
        <v>0</v>
      </c>
      <c r="I16" s="35">
        <v>0</v>
      </c>
      <c r="J16" s="127">
        <v>0</v>
      </c>
      <c r="K16" s="36">
        <v>0</v>
      </c>
      <c r="L16" s="132">
        <f t="shared" si="0"/>
        <v>0</v>
      </c>
      <c r="M16" s="37">
        <f>IF(ISBLANK(L16),"  ",IF(L84&gt;0,L16/L84,IF(L16&gt;0,1,0)))</f>
        <v>0</v>
      </c>
    </row>
    <row r="17" spans="1:13" ht="15" customHeight="1" x14ac:dyDescent="0.2">
      <c r="A17" s="171" t="s">
        <v>16</v>
      </c>
      <c r="B17" s="114">
        <v>0</v>
      </c>
      <c r="C17" s="39">
        <v>0</v>
      </c>
      <c r="D17" s="124">
        <v>0</v>
      </c>
      <c r="E17" s="36">
        <v>0</v>
      </c>
      <c r="F17" s="133">
        <f t="shared" si="1"/>
        <v>0</v>
      </c>
      <c r="G17" s="41">
        <f>IF(ISBLANK(F17),"  ",IF(F84&gt;0,F17/F84,IF(F17&gt;0,1,0)))</f>
        <v>0</v>
      </c>
      <c r="H17" s="114">
        <v>0</v>
      </c>
      <c r="I17" s="39">
        <v>0</v>
      </c>
      <c r="J17" s="124">
        <v>0</v>
      </c>
      <c r="K17" s="40">
        <v>0</v>
      </c>
      <c r="L17" s="133">
        <f t="shared" si="0"/>
        <v>0</v>
      </c>
      <c r="M17" s="41">
        <f>IF(ISBLANK(L17),"  ",IF(L84&gt;0,L17/L84,IF(L17&gt;0,1,0)))</f>
        <v>0</v>
      </c>
    </row>
    <row r="18" spans="1:13" ht="15" customHeight="1" x14ac:dyDescent="0.2">
      <c r="A18" s="171" t="s">
        <v>17</v>
      </c>
      <c r="B18" s="114">
        <v>0</v>
      </c>
      <c r="C18" s="39">
        <v>0</v>
      </c>
      <c r="D18" s="124">
        <v>0</v>
      </c>
      <c r="E18" s="36">
        <v>0</v>
      </c>
      <c r="F18" s="133">
        <f t="shared" si="1"/>
        <v>0</v>
      </c>
      <c r="G18" s="41">
        <f>IF(ISBLANK(F18),"  ",IF(F84&gt;0,F18/F84,IF(F18&gt;0,1,0)))</f>
        <v>0</v>
      </c>
      <c r="H18" s="114">
        <v>0</v>
      </c>
      <c r="I18" s="39">
        <v>0</v>
      </c>
      <c r="J18" s="124">
        <v>0</v>
      </c>
      <c r="K18" s="40">
        <v>0</v>
      </c>
      <c r="L18" s="133">
        <f t="shared" si="0"/>
        <v>0</v>
      </c>
      <c r="M18" s="41">
        <f>IF(ISBLANK(L18),"  ",IF(L84&gt;0,L18/L84,IF(L18&gt;0,1,0)))</f>
        <v>0</v>
      </c>
    </row>
    <row r="19" spans="1:13" ht="15" customHeight="1" x14ac:dyDescent="0.2">
      <c r="A19" s="171" t="s">
        <v>18</v>
      </c>
      <c r="B19" s="114">
        <v>0</v>
      </c>
      <c r="C19" s="39">
        <v>0</v>
      </c>
      <c r="D19" s="124">
        <v>0</v>
      </c>
      <c r="E19" s="36">
        <v>0</v>
      </c>
      <c r="F19" s="133">
        <f t="shared" si="1"/>
        <v>0</v>
      </c>
      <c r="G19" s="41">
        <f>IF(ISBLANK(F19),"  ",IF(F84&gt;0,F19/F84,IF(F19&gt;0,1,0)))</f>
        <v>0</v>
      </c>
      <c r="H19" s="114">
        <v>0</v>
      </c>
      <c r="I19" s="39">
        <v>0</v>
      </c>
      <c r="J19" s="124">
        <v>0</v>
      </c>
      <c r="K19" s="40">
        <v>0</v>
      </c>
      <c r="L19" s="133">
        <f t="shared" si="0"/>
        <v>0</v>
      </c>
      <c r="M19" s="41">
        <f>IF(ISBLANK(L19),"  ",IF(L84&gt;0,L19/L84,IF(L19&gt;0,1,0)))</f>
        <v>0</v>
      </c>
    </row>
    <row r="20" spans="1:13" ht="15" customHeight="1" x14ac:dyDescent="0.2">
      <c r="A20" s="171" t="s">
        <v>19</v>
      </c>
      <c r="B20" s="114">
        <v>0</v>
      </c>
      <c r="C20" s="39">
        <v>0</v>
      </c>
      <c r="D20" s="124">
        <v>0</v>
      </c>
      <c r="E20" s="36">
        <v>0</v>
      </c>
      <c r="F20" s="133">
        <f>D20+B20</f>
        <v>0</v>
      </c>
      <c r="G20" s="41">
        <f>IF(ISBLANK(F20),"  ",IF(F84&gt;0,F20/F84,IF(F20&gt;0,1,0)))</f>
        <v>0</v>
      </c>
      <c r="H20" s="114">
        <v>0</v>
      </c>
      <c r="I20" s="39">
        <v>0</v>
      </c>
      <c r="J20" s="124">
        <v>0</v>
      </c>
      <c r="K20" s="40">
        <v>0</v>
      </c>
      <c r="L20" s="133">
        <f t="shared" si="0"/>
        <v>0</v>
      </c>
      <c r="M20" s="41">
        <f>IF(ISBLANK(L20),"  ",IF(L84&gt;0,L20/L84,IF(L20&gt;0,1,0)))</f>
        <v>0</v>
      </c>
    </row>
    <row r="21" spans="1:13" ht="15" customHeight="1" x14ac:dyDescent="0.2">
      <c r="A21" s="171" t="s">
        <v>20</v>
      </c>
      <c r="B21" s="114">
        <v>0</v>
      </c>
      <c r="C21" s="39">
        <v>0</v>
      </c>
      <c r="D21" s="124">
        <v>0</v>
      </c>
      <c r="E21" s="36">
        <v>0</v>
      </c>
      <c r="F21" s="133">
        <f t="shared" si="1"/>
        <v>0</v>
      </c>
      <c r="G21" s="41">
        <f>IF(ISBLANK(F21),"  ",IF(F84&gt;0,F21/F84,IF(F21&gt;0,1,0)))</f>
        <v>0</v>
      </c>
      <c r="H21" s="114">
        <v>0</v>
      </c>
      <c r="I21" s="39">
        <v>0</v>
      </c>
      <c r="J21" s="124">
        <v>0</v>
      </c>
      <c r="K21" s="40">
        <v>0</v>
      </c>
      <c r="L21" s="133">
        <f t="shared" si="0"/>
        <v>0</v>
      </c>
      <c r="M21" s="41">
        <f>IF(ISBLANK(L21),"  ",IF(L84&gt;0,L21/L84,IF(L21&gt;0,1,0)))</f>
        <v>0</v>
      </c>
    </row>
    <row r="22" spans="1:13" ht="15" customHeight="1" x14ac:dyDescent="0.2">
      <c r="A22" s="171" t="s">
        <v>21</v>
      </c>
      <c r="B22" s="114">
        <v>0</v>
      </c>
      <c r="C22" s="39">
        <v>0</v>
      </c>
      <c r="D22" s="124">
        <v>0</v>
      </c>
      <c r="E22" s="36">
        <v>0</v>
      </c>
      <c r="F22" s="133">
        <f t="shared" si="1"/>
        <v>0</v>
      </c>
      <c r="G22" s="41">
        <f>IF(ISBLANK(F22),"  ",IF(F84&gt;0,F22/F84,IF(F22&gt;0,1,0)))</f>
        <v>0</v>
      </c>
      <c r="H22" s="114">
        <v>0</v>
      </c>
      <c r="I22" s="39">
        <v>0</v>
      </c>
      <c r="J22" s="124">
        <v>0</v>
      </c>
      <c r="K22" s="40">
        <v>0</v>
      </c>
      <c r="L22" s="133">
        <f t="shared" si="0"/>
        <v>0</v>
      </c>
      <c r="M22" s="41">
        <f>IF(ISBLANK(L22),"  ",IF(L84&gt;0,L22/L84,IF(L22&gt;0,1,0)))</f>
        <v>0</v>
      </c>
    </row>
    <row r="23" spans="1:13" ht="15" customHeight="1" x14ac:dyDescent="0.2">
      <c r="A23" s="171" t="s">
        <v>22</v>
      </c>
      <c r="B23" s="114">
        <v>0</v>
      </c>
      <c r="C23" s="39">
        <v>0</v>
      </c>
      <c r="D23" s="124">
        <v>0</v>
      </c>
      <c r="E23" s="36">
        <v>0</v>
      </c>
      <c r="F23" s="133">
        <f t="shared" si="1"/>
        <v>0</v>
      </c>
      <c r="G23" s="41">
        <f>IF(ISBLANK(F23),"  ",IF(F84&gt;0,F23/F84,IF(F23&gt;0,1,0)))</f>
        <v>0</v>
      </c>
      <c r="H23" s="114">
        <v>0</v>
      </c>
      <c r="I23" s="39">
        <v>0</v>
      </c>
      <c r="J23" s="124">
        <v>0</v>
      </c>
      <c r="K23" s="40">
        <v>0</v>
      </c>
      <c r="L23" s="133">
        <f t="shared" si="0"/>
        <v>0</v>
      </c>
      <c r="M23" s="41">
        <f>IF(ISBLANK(L23),"  ",IF(L84&gt;0,L23/L84,IF(L23&gt;0,1,0)))</f>
        <v>0</v>
      </c>
    </row>
    <row r="24" spans="1:13" ht="15" customHeight="1" x14ac:dyDescent="0.2">
      <c r="A24" s="171" t="s">
        <v>23</v>
      </c>
      <c r="B24" s="114">
        <v>0</v>
      </c>
      <c r="C24" s="39">
        <v>0</v>
      </c>
      <c r="D24" s="124">
        <v>0</v>
      </c>
      <c r="E24" s="36">
        <v>0</v>
      </c>
      <c r="F24" s="133">
        <f t="shared" si="1"/>
        <v>0</v>
      </c>
      <c r="G24" s="41">
        <f>IF(ISBLANK(F24),"  ",IF(F84&gt;0,F24/F84,IF(F24&gt;0,1,0)))</f>
        <v>0</v>
      </c>
      <c r="H24" s="114">
        <v>0</v>
      </c>
      <c r="I24" s="39">
        <v>0</v>
      </c>
      <c r="J24" s="124">
        <v>0</v>
      </c>
      <c r="K24" s="40">
        <v>0</v>
      </c>
      <c r="L24" s="133">
        <f t="shared" si="0"/>
        <v>0</v>
      </c>
      <c r="M24" s="41">
        <f>IF(ISBLANK(L24),"  ",IF(L84&gt;0,L24/L84,IF(L24&gt;0,1,0)))</f>
        <v>0</v>
      </c>
    </row>
    <row r="25" spans="1:13" ht="15" customHeight="1" x14ac:dyDescent="0.2">
      <c r="A25" s="171" t="s">
        <v>24</v>
      </c>
      <c r="B25" s="114">
        <v>0</v>
      </c>
      <c r="C25" s="39">
        <v>0</v>
      </c>
      <c r="D25" s="124">
        <v>0</v>
      </c>
      <c r="E25" s="36">
        <v>0</v>
      </c>
      <c r="F25" s="133">
        <f t="shared" si="1"/>
        <v>0</v>
      </c>
      <c r="G25" s="41">
        <f>IF(ISBLANK(F25),"  ",IF(F84&gt;0,F25/F84,IF(F25&gt;0,1,0)))</f>
        <v>0</v>
      </c>
      <c r="H25" s="114">
        <v>0</v>
      </c>
      <c r="I25" s="39">
        <v>0</v>
      </c>
      <c r="J25" s="124">
        <v>0</v>
      </c>
      <c r="K25" s="40">
        <v>0</v>
      </c>
      <c r="L25" s="133">
        <f t="shared" si="0"/>
        <v>0</v>
      </c>
      <c r="M25" s="41">
        <f>IF(ISBLANK(L25),"  ",IF(L84&gt;0,L25/L84,IF(L25&gt;0,1,0)))</f>
        <v>0</v>
      </c>
    </row>
    <row r="26" spans="1:13" ht="15" customHeight="1" x14ac:dyDescent="0.2">
      <c r="A26" s="171" t="s">
        <v>25</v>
      </c>
      <c r="B26" s="114">
        <v>0</v>
      </c>
      <c r="C26" s="39">
        <v>0</v>
      </c>
      <c r="D26" s="124">
        <v>0</v>
      </c>
      <c r="E26" s="36">
        <v>0</v>
      </c>
      <c r="F26" s="133">
        <f t="shared" si="1"/>
        <v>0</v>
      </c>
      <c r="G26" s="41">
        <f>IF(ISBLANK(F26),"  ",IF(F84&gt;0,F26/F84,IF(F26&gt;0,1,0)))</f>
        <v>0</v>
      </c>
      <c r="H26" s="114">
        <v>0</v>
      </c>
      <c r="I26" s="39">
        <v>0</v>
      </c>
      <c r="J26" s="124">
        <v>0</v>
      </c>
      <c r="K26" s="40">
        <v>0</v>
      </c>
      <c r="L26" s="133">
        <f t="shared" si="0"/>
        <v>0</v>
      </c>
      <c r="M26" s="41">
        <f>IF(ISBLANK(L26),"  ",IF(L84&gt;0,L26/L84,IF(L26&gt;0,1,0)))</f>
        <v>0</v>
      </c>
    </row>
    <row r="27" spans="1:13" ht="15" customHeight="1" x14ac:dyDescent="0.2">
      <c r="A27" s="171" t="s">
        <v>26</v>
      </c>
      <c r="B27" s="114">
        <v>0</v>
      </c>
      <c r="C27" s="39">
        <v>0</v>
      </c>
      <c r="D27" s="124">
        <v>0</v>
      </c>
      <c r="E27" s="36">
        <v>0</v>
      </c>
      <c r="F27" s="133">
        <f t="shared" si="1"/>
        <v>0</v>
      </c>
      <c r="G27" s="41">
        <f>IF(ISBLANK(F27),"  ",IF(F84&gt;0,F27/F84,IF(F27&gt;0,1,0)))</f>
        <v>0</v>
      </c>
      <c r="H27" s="114">
        <v>0</v>
      </c>
      <c r="I27" s="39">
        <v>0</v>
      </c>
      <c r="J27" s="124">
        <v>0</v>
      </c>
      <c r="K27" s="40">
        <v>0</v>
      </c>
      <c r="L27" s="133">
        <f t="shared" si="0"/>
        <v>0</v>
      </c>
      <c r="M27" s="41">
        <f>IF(ISBLANK(L27),"  ",IF(L84&gt;0,L27/L84,IF(L27&gt;0,1,0)))</f>
        <v>0</v>
      </c>
    </row>
    <row r="28" spans="1:13" ht="15" customHeight="1" x14ac:dyDescent="0.2">
      <c r="A28" s="172" t="s">
        <v>27</v>
      </c>
      <c r="B28" s="114">
        <v>0</v>
      </c>
      <c r="C28" s="39">
        <v>0</v>
      </c>
      <c r="D28" s="124">
        <v>0</v>
      </c>
      <c r="E28" s="36">
        <v>0</v>
      </c>
      <c r="F28" s="133">
        <f t="shared" si="1"/>
        <v>0</v>
      </c>
      <c r="G28" s="41">
        <f>IF(ISBLANK(F28),"  ",IF(F84&gt;0,F28/F84,IF(F28&gt;0,1,0)))</f>
        <v>0</v>
      </c>
      <c r="H28" s="114">
        <v>0</v>
      </c>
      <c r="I28" s="39">
        <v>0</v>
      </c>
      <c r="J28" s="124">
        <v>0</v>
      </c>
      <c r="K28" s="40">
        <v>0</v>
      </c>
      <c r="L28" s="133">
        <f t="shared" si="0"/>
        <v>0</v>
      </c>
      <c r="M28" s="41">
        <f>IF(ISBLANK(L28),"  ",IF(L84&gt;0,L28/L84,IF(L28&gt;0,1,0)))</f>
        <v>0</v>
      </c>
    </row>
    <row r="29" spans="1:13" ht="15" customHeight="1" x14ac:dyDescent="0.2">
      <c r="A29" s="172" t="s">
        <v>28</v>
      </c>
      <c r="B29" s="114">
        <v>0</v>
      </c>
      <c r="C29" s="39">
        <v>0</v>
      </c>
      <c r="D29" s="124">
        <v>0</v>
      </c>
      <c r="E29" s="36">
        <v>0</v>
      </c>
      <c r="F29" s="133">
        <f t="shared" si="1"/>
        <v>0</v>
      </c>
      <c r="G29" s="41">
        <f>IF(ISBLANK(F29),"  ",IF(F84&gt;0,F29/F84,IF(F29&gt;0,1,0)))</f>
        <v>0</v>
      </c>
      <c r="H29" s="114">
        <v>0</v>
      </c>
      <c r="I29" s="39">
        <v>0</v>
      </c>
      <c r="J29" s="124">
        <v>0</v>
      </c>
      <c r="K29" s="40">
        <v>0</v>
      </c>
      <c r="L29" s="133">
        <f t="shared" si="0"/>
        <v>0</v>
      </c>
      <c r="M29" s="41">
        <f>IF(ISBLANK(L29),"  ",IF(L84&gt;0,L29/L84,IF(L29&gt;0,1,0)))</f>
        <v>0</v>
      </c>
    </row>
    <row r="30" spans="1:13" ht="15" customHeight="1" x14ac:dyDescent="0.2">
      <c r="A30" s="172" t="s">
        <v>71</v>
      </c>
      <c r="B30" s="114">
        <v>0</v>
      </c>
      <c r="C30" s="39">
        <v>0</v>
      </c>
      <c r="D30" s="124">
        <v>0</v>
      </c>
      <c r="E30" s="36">
        <v>0</v>
      </c>
      <c r="F30" s="133">
        <f t="shared" si="1"/>
        <v>0</v>
      </c>
      <c r="G30" s="41">
        <f>IF(ISBLANK(F30),"  ",IF(F84&gt;0,F30/F84,IF(F30&gt;0,1,0)))</f>
        <v>0</v>
      </c>
      <c r="H30" s="114">
        <v>0</v>
      </c>
      <c r="I30" s="39">
        <v>0</v>
      </c>
      <c r="J30" s="124">
        <v>0</v>
      </c>
      <c r="K30" s="40">
        <v>0</v>
      </c>
      <c r="L30" s="133">
        <f t="shared" si="0"/>
        <v>0</v>
      </c>
      <c r="M30" s="41">
        <f>IF(ISBLANK(L30),"  ",IF(L84&gt;0,L30/L84,IF(L30&gt;0,1,0)))</f>
        <v>0</v>
      </c>
    </row>
    <row r="31" spans="1:13" ht="15" customHeight="1" x14ac:dyDescent="0.2">
      <c r="A31" s="172" t="s">
        <v>182</v>
      </c>
      <c r="B31" s="114">
        <v>0</v>
      </c>
      <c r="C31" s="39">
        <v>0</v>
      </c>
      <c r="D31" s="124">
        <v>0</v>
      </c>
      <c r="E31" s="36">
        <v>0</v>
      </c>
      <c r="F31" s="133">
        <f t="shared" si="1"/>
        <v>0</v>
      </c>
      <c r="G31" s="41">
        <f>IF(ISBLANK(F31),"  ",IF(F84&gt;0,F31/F84,IF(F31&gt;0,1,0)))</f>
        <v>0</v>
      </c>
      <c r="H31" s="114">
        <v>0</v>
      </c>
      <c r="I31" s="39">
        <v>0</v>
      </c>
      <c r="J31" s="124">
        <v>0</v>
      </c>
      <c r="K31" s="40">
        <v>0</v>
      </c>
      <c r="L31" s="133">
        <f t="shared" si="0"/>
        <v>0</v>
      </c>
      <c r="M31" s="41">
        <f>IF(ISBLANK(L31),"  ",IF(L84&gt;0,L31/L84,IF(L31&gt;0,1,0)))</f>
        <v>0</v>
      </c>
    </row>
    <row r="32" spans="1:13" ht="15" customHeight="1" x14ac:dyDescent="0.2">
      <c r="A32" s="173" t="s">
        <v>183</v>
      </c>
      <c r="B32" s="114">
        <v>0</v>
      </c>
      <c r="C32" s="39">
        <v>0</v>
      </c>
      <c r="D32" s="124">
        <v>0</v>
      </c>
      <c r="E32" s="36">
        <v>0</v>
      </c>
      <c r="F32" s="133">
        <f t="shared" si="1"/>
        <v>0</v>
      </c>
      <c r="G32" s="41">
        <f>IF(ISBLANK(F32),"  ",IF(F84&gt;0,F32/F84,IF(F32&gt;0,1,0)))</f>
        <v>0</v>
      </c>
      <c r="H32" s="114">
        <v>0</v>
      </c>
      <c r="I32" s="39">
        <v>0</v>
      </c>
      <c r="J32" s="124">
        <v>0</v>
      </c>
      <c r="K32" s="40">
        <v>0</v>
      </c>
      <c r="L32" s="133">
        <f t="shared" si="0"/>
        <v>0</v>
      </c>
      <c r="M32" s="41">
        <f>IF(ISBLANK(L32),"  ",IF(L84&gt;0,L32/L84,IF(L32&gt;0,1,0)))</f>
        <v>0</v>
      </c>
    </row>
    <row r="33" spans="1:13" ht="15" customHeight="1" x14ac:dyDescent="0.2">
      <c r="A33" s="172" t="s">
        <v>175</v>
      </c>
      <c r="B33" s="114">
        <v>0</v>
      </c>
      <c r="C33" s="39">
        <v>0</v>
      </c>
      <c r="D33" s="124">
        <v>0</v>
      </c>
      <c r="E33" s="36">
        <v>0</v>
      </c>
      <c r="F33" s="133">
        <f t="shared" si="1"/>
        <v>0</v>
      </c>
      <c r="G33" s="41">
        <f>IF(ISBLANK(F33),"  ",IF(F84&gt;0,F33/F84,IF(F33&gt;0,1,0)))</f>
        <v>0</v>
      </c>
      <c r="H33" s="114">
        <v>0</v>
      </c>
      <c r="I33" s="39">
        <v>0</v>
      </c>
      <c r="J33" s="124">
        <v>0</v>
      </c>
      <c r="K33" s="40">
        <v>0</v>
      </c>
      <c r="L33" s="133">
        <f t="shared" si="0"/>
        <v>0</v>
      </c>
      <c r="M33" s="41">
        <f>IF(ISBLANK(L33),"  ",IF(L84&gt;0,L33/L84,IF(L33&gt;0,1,0)))</f>
        <v>0</v>
      </c>
    </row>
    <row r="34" spans="1:13" ht="15" customHeight="1" x14ac:dyDescent="0.2">
      <c r="A34" s="171" t="s">
        <v>184</v>
      </c>
      <c r="B34" s="143">
        <v>0</v>
      </c>
      <c r="C34" s="39">
        <v>0</v>
      </c>
      <c r="D34" s="124">
        <v>0</v>
      </c>
      <c r="E34" s="40">
        <v>0</v>
      </c>
      <c r="F34" s="133">
        <f t="shared" si="1"/>
        <v>0</v>
      </c>
      <c r="G34" s="41">
        <f>IF(ISBLANK(F34),"  ",IF(F84&gt;0,F34/F84,IF(F34&gt;0,1,0)))</f>
        <v>0</v>
      </c>
      <c r="H34" s="114">
        <v>0</v>
      </c>
      <c r="I34" s="39">
        <v>0</v>
      </c>
      <c r="J34" s="124">
        <v>0</v>
      </c>
      <c r="K34" s="40">
        <v>0</v>
      </c>
      <c r="L34" s="133">
        <f t="shared" si="0"/>
        <v>0</v>
      </c>
      <c r="M34" s="41">
        <f>IF(ISBLANK(L34),"  ",IF(L84&gt;0,L34/L84,IF(L34&gt;0,1,0)))</f>
        <v>0</v>
      </c>
    </row>
    <row r="35" spans="1:13" ht="15" customHeight="1" x14ac:dyDescent="0.2">
      <c r="A35" s="171" t="s">
        <v>185</v>
      </c>
      <c r="B35" s="197">
        <v>0</v>
      </c>
      <c r="C35" s="199">
        <v>0</v>
      </c>
      <c r="D35" s="154">
        <v>0</v>
      </c>
      <c r="E35" s="198">
        <v>0</v>
      </c>
      <c r="F35" s="200">
        <f t="shared" ref="F35:F37" si="2">D35+B35</f>
        <v>0</v>
      </c>
      <c r="G35" s="110">
        <f>IF(ISBLANK(F35),"  ",IF(F85&gt;0,F35/F85,IF(F35&gt;0,1,0)))</f>
        <v>0</v>
      </c>
      <c r="H35" s="201">
        <v>0</v>
      </c>
      <c r="I35" s="199">
        <v>0</v>
      </c>
      <c r="J35" s="154">
        <v>0</v>
      </c>
      <c r="K35" s="40">
        <v>0</v>
      </c>
      <c r="L35" s="133">
        <f t="shared" ref="L35:L37" si="3">J35+H35</f>
        <v>0</v>
      </c>
      <c r="M35" s="41">
        <f>IF(ISBLANK(L35),"  ",IF(L85&gt;0,L35/L85,IF(L35&gt;0,1,0)))</f>
        <v>0</v>
      </c>
    </row>
    <row r="36" spans="1:13" s="212" customFormat="1" ht="15" customHeight="1" x14ac:dyDescent="0.2">
      <c r="A36" s="203" t="s">
        <v>193</v>
      </c>
      <c r="B36" s="204">
        <v>0</v>
      </c>
      <c r="C36" s="213">
        <v>0</v>
      </c>
      <c r="D36" s="206">
        <v>0</v>
      </c>
      <c r="E36" s="207">
        <v>0</v>
      </c>
      <c r="F36" s="214">
        <f t="shared" si="2"/>
        <v>0</v>
      </c>
      <c r="G36" s="215">
        <f>IF(ISBLANK(F36),"  ",IF(F84&gt;0,F36/F84,IF(F36&gt;0,1,0)))</f>
        <v>0</v>
      </c>
      <c r="H36" s="204">
        <v>0</v>
      </c>
      <c r="I36" s="213">
        <f t="shared" ref="I36:I37" si="4">IF(ISBLANK(H36),"  ",IF(L36&gt;0,H36/L36,IF(H36&gt;0,1,0)))</f>
        <v>0</v>
      </c>
      <c r="J36" s="206">
        <v>0</v>
      </c>
      <c r="K36" s="211">
        <f t="shared" ref="K36:K37" si="5">IF(ISBLANK(J36),"  ",IF(L36&gt;0,J36/L36,IF(J36&gt;0,1,0)))</f>
        <v>0</v>
      </c>
      <c r="L36" s="208">
        <f t="shared" si="3"/>
        <v>0</v>
      </c>
      <c r="M36" s="209">
        <f>IF(ISBLANK(L36),"  ",IF(L84&gt;0,L36/L84,IF(L36&gt;0,1,0)))</f>
        <v>0</v>
      </c>
    </row>
    <row r="37" spans="1:13" s="212" customFormat="1" ht="15" customHeight="1" x14ac:dyDescent="0.2">
      <c r="A37" s="203" t="s">
        <v>194</v>
      </c>
      <c r="B37" s="204">
        <v>0</v>
      </c>
      <c r="C37" s="205">
        <v>0</v>
      </c>
      <c r="D37" s="206">
        <v>0</v>
      </c>
      <c r="E37" s="207">
        <v>0</v>
      </c>
      <c r="F37" s="208">
        <f t="shared" si="2"/>
        <v>0</v>
      </c>
      <c r="G37" s="209">
        <f>IF(ISBLANK(F37),"  ",IF(F85&gt;0,F37/F85,IF(F37&gt;0,1,0)))</f>
        <v>0</v>
      </c>
      <c r="H37" s="204">
        <f>'2Year'!H37+'4Year'!H37</f>
        <v>1000000</v>
      </c>
      <c r="I37" s="205">
        <f t="shared" si="4"/>
        <v>1</v>
      </c>
      <c r="J37" s="206">
        <f>'2Year'!J37+'4Year'!J37</f>
        <v>0</v>
      </c>
      <c r="K37" s="211">
        <f t="shared" si="5"/>
        <v>0</v>
      </c>
      <c r="L37" s="208">
        <f t="shared" si="3"/>
        <v>1000000</v>
      </c>
      <c r="M37" s="209">
        <f>IF(ISBLANK(L37),"  ",IF(L85&gt;0,L37/L85,IF(L37&gt;0,1,0)))</f>
        <v>1</v>
      </c>
    </row>
    <row r="38" spans="1:13" ht="15" customHeight="1" x14ac:dyDescent="0.2">
      <c r="A38" s="171" t="s">
        <v>187</v>
      </c>
      <c r="B38" s="114">
        <v>0</v>
      </c>
      <c r="C38" s="39">
        <v>0</v>
      </c>
      <c r="D38" s="124">
        <v>0</v>
      </c>
      <c r="E38" s="36">
        <v>0</v>
      </c>
      <c r="F38" s="133">
        <f t="shared" ref="F38" si="6">D38+B38</f>
        <v>0</v>
      </c>
      <c r="G38" s="41">
        <f>IF(ISBLANK(F38),"  ",IF(F86&gt;0,F38/F86,IF(F38&gt;0,1,0)))</f>
        <v>0</v>
      </c>
      <c r="H38" s="114">
        <v>0</v>
      </c>
      <c r="I38" s="39">
        <v>0</v>
      </c>
      <c r="J38" s="124">
        <v>0</v>
      </c>
      <c r="K38" s="40">
        <v>0</v>
      </c>
      <c r="L38" s="133">
        <f t="shared" ref="L38" si="7">J38+H38</f>
        <v>0</v>
      </c>
      <c r="M38" s="41">
        <f>IF(ISBLANK(L38),"  ",IF(L86&gt;0,L38/L86,IF(L38&gt;0,1,0)))</f>
        <v>0</v>
      </c>
    </row>
    <row r="39" spans="1:13" ht="15" customHeight="1" x14ac:dyDescent="0.2">
      <c r="A39" s="171" t="s">
        <v>192</v>
      </c>
      <c r="B39" s="114">
        <v>0</v>
      </c>
      <c r="C39" s="39">
        <v>0</v>
      </c>
      <c r="D39" s="124">
        <v>0</v>
      </c>
      <c r="E39" s="36">
        <v>0</v>
      </c>
      <c r="F39" s="133">
        <f t="shared" ref="F39" si="8">D39+B39</f>
        <v>0</v>
      </c>
      <c r="G39" s="41">
        <f>IF(ISBLANK(F39),"  ",IF(F87&gt;0,F39/F87,IF(F39&gt;0,1,0)))</f>
        <v>0</v>
      </c>
      <c r="H39" s="114">
        <v>0</v>
      </c>
      <c r="I39" s="39">
        <v>0</v>
      </c>
      <c r="J39" s="124">
        <v>0</v>
      </c>
      <c r="K39" s="40">
        <v>0</v>
      </c>
      <c r="L39" s="133">
        <f t="shared" ref="L39" si="9">J39+H39</f>
        <v>0</v>
      </c>
      <c r="M39" s="41">
        <f>IF(ISBLANK(L39),"  ",IF(L87&gt;0,L39/L87,IF(L39&gt;0,1,0)))</f>
        <v>0</v>
      </c>
    </row>
    <row r="40" spans="1:13" ht="15" customHeight="1" x14ac:dyDescent="0.2">
      <c r="A40" s="171" t="s">
        <v>188</v>
      </c>
      <c r="B40" s="114">
        <v>0</v>
      </c>
      <c r="C40" s="39">
        <v>0</v>
      </c>
      <c r="D40" s="124">
        <v>0</v>
      </c>
      <c r="E40" s="36">
        <v>0</v>
      </c>
      <c r="F40" s="133">
        <f t="shared" ref="F40:F41" si="10">D40+B40</f>
        <v>0</v>
      </c>
      <c r="G40" s="41">
        <f t="shared" ref="G40:G41" si="11">IF(ISBLANK(F40),"  ",IF(F87&gt;0,F40/F87,IF(F40&gt;0,1,0)))</f>
        <v>0</v>
      </c>
      <c r="H40" s="114">
        <v>0</v>
      </c>
      <c r="I40" s="39">
        <v>0</v>
      </c>
      <c r="J40" s="124">
        <v>0</v>
      </c>
      <c r="K40" s="40">
        <v>0</v>
      </c>
      <c r="L40" s="133">
        <f t="shared" ref="L40:L41" si="12">J40+H40</f>
        <v>0</v>
      </c>
      <c r="M40" s="41">
        <f t="shared" ref="M40:M41" si="13">IF(ISBLANK(L40),"  ",IF(L87&gt;0,L40/L87,IF(L40&gt;0,1,0)))</f>
        <v>0</v>
      </c>
    </row>
    <row r="41" spans="1:13" ht="15" customHeight="1" x14ac:dyDescent="0.2">
      <c r="A41" s="171" t="s">
        <v>189</v>
      </c>
      <c r="B41" s="114">
        <v>0</v>
      </c>
      <c r="C41" s="39">
        <v>0</v>
      </c>
      <c r="D41" s="124">
        <v>0</v>
      </c>
      <c r="E41" s="36">
        <v>0</v>
      </c>
      <c r="F41" s="133">
        <f t="shared" si="10"/>
        <v>0</v>
      </c>
      <c r="G41" s="41">
        <f t="shared" si="11"/>
        <v>0</v>
      </c>
      <c r="H41" s="114">
        <v>0</v>
      </c>
      <c r="I41" s="39">
        <v>0</v>
      </c>
      <c r="J41" s="124">
        <v>0</v>
      </c>
      <c r="K41" s="40">
        <v>0</v>
      </c>
      <c r="L41" s="133">
        <f t="shared" si="12"/>
        <v>0</v>
      </c>
      <c r="M41" s="41">
        <f t="shared" si="13"/>
        <v>0</v>
      </c>
    </row>
    <row r="42" spans="1:13" ht="15" customHeight="1" x14ac:dyDescent="0.25">
      <c r="A42" s="47" t="s">
        <v>29</v>
      </c>
      <c r="B42" s="143"/>
      <c r="C42" s="48"/>
      <c r="D42" s="124"/>
      <c r="E42" s="49"/>
      <c r="F42" s="133"/>
      <c r="G42" s="50" t="s">
        <v>4</v>
      </c>
      <c r="H42" s="143"/>
      <c r="I42" s="48"/>
      <c r="J42" s="124"/>
      <c r="K42" s="49"/>
      <c r="L42" s="133"/>
      <c r="M42" s="50" t="s">
        <v>4</v>
      </c>
    </row>
    <row r="43" spans="1:13" ht="15" customHeight="1" x14ac:dyDescent="0.2">
      <c r="A43" s="45" t="s">
        <v>30</v>
      </c>
      <c r="B43" s="142">
        <v>0</v>
      </c>
      <c r="C43" s="35">
        <v>0</v>
      </c>
      <c r="D43" s="127">
        <v>0</v>
      </c>
      <c r="E43" s="36">
        <v>0</v>
      </c>
      <c r="F43" s="132">
        <f t="shared" si="1"/>
        <v>0</v>
      </c>
      <c r="G43" s="37">
        <f>IF(ISBLANK(F43),"  ",IF(F84&gt;0,F43/F84,IF(F43&gt;0,1,0)))</f>
        <v>0</v>
      </c>
      <c r="H43" s="142">
        <v>0</v>
      </c>
      <c r="I43" s="35">
        <v>0</v>
      </c>
      <c r="J43" s="127">
        <v>0</v>
      </c>
      <c r="K43" s="36">
        <v>0</v>
      </c>
      <c r="L43" s="132">
        <f>J43+H43</f>
        <v>0</v>
      </c>
      <c r="M43" s="37">
        <f>IF(ISBLANK(L43),"  ",IF(L84&gt;0,L43/L84,IF(L43&gt;0,1,0)))</f>
        <v>0</v>
      </c>
    </row>
    <row r="44" spans="1:13" ht="15" customHeight="1" x14ac:dyDescent="0.25">
      <c r="A44" s="104" t="s">
        <v>31</v>
      </c>
      <c r="B44" s="143"/>
      <c r="C44" s="48" t="s">
        <v>4</v>
      </c>
      <c r="D44" s="124"/>
      <c r="E44" s="49"/>
      <c r="F44" s="133"/>
      <c r="G44" s="50" t="s">
        <v>4</v>
      </c>
      <c r="H44" s="143"/>
      <c r="I44" s="48" t="s">
        <v>4</v>
      </c>
      <c r="J44" s="124"/>
      <c r="K44" s="49" t="s">
        <v>4</v>
      </c>
      <c r="L44" s="133"/>
      <c r="M44" s="50" t="s">
        <v>4</v>
      </c>
    </row>
    <row r="45" spans="1:13" ht="15" customHeight="1" x14ac:dyDescent="0.2">
      <c r="A45" s="45" t="s">
        <v>30</v>
      </c>
      <c r="B45" s="142">
        <v>0</v>
      </c>
      <c r="C45" s="35">
        <v>0</v>
      </c>
      <c r="D45" s="127">
        <v>0</v>
      </c>
      <c r="E45" s="36">
        <v>0</v>
      </c>
      <c r="F45" s="132">
        <f t="shared" si="1"/>
        <v>0</v>
      </c>
      <c r="G45" s="37">
        <f>IF(ISBLANK(F45),"  ",IF(F84&gt;0,F45/F84,IF(F45&gt;0,1,0)))</f>
        <v>0</v>
      </c>
      <c r="H45" s="142">
        <v>0</v>
      </c>
      <c r="I45" s="35">
        <v>0</v>
      </c>
      <c r="J45" s="127">
        <v>0</v>
      </c>
      <c r="K45" s="36">
        <v>0</v>
      </c>
      <c r="L45" s="132">
        <f>J45+H45</f>
        <v>0</v>
      </c>
      <c r="M45" s="37">
        <f>IF(ISBLANK(L45),"  ",IF(L84&gt;0,L45/L84,IF(L45&gt;0,1,0)))</f>
        <v>0</v>
      </c>
    </row>
    <row r="46" spans="1:13" ht="15" customHeight="1" x14ac:dyDescent="0.2">
      <c r="A46" s="46" t="s">
        <v>101</v>
      </c>
      <c r="B46" s="114"/>
      <c r="C46" s="39" t="s">
        <v>10</v>
      </c>
      <c r="D46" s="124"/>
      <c r="E46" s="36"/>
      <c r="F46" s="133">
        <f t="shared" si="1"/>
        <v>0</v>
      </c>
      <c r="G46" s="41">
        <f>IF(ISBLANK(F46),"  ",IF(F84&gt;0,F46/F84,IF(F46&gt;0,1,0)))</f>
        <v>0</v>
      </c>
      <c r="H46" s="114"/>
      <c r="I46" s="39" t="s">
        <v>10</v>
      </c>
      <c r="J46" s="124"/>
      <c r="K46" s="40" t="s">
        <v>10</v>
      </c>
      <c r="L46" s="133">
        <f>J46+H46</f>
        <v>0</v>
      </c>
      <c r="M46" s="41">
        <f>IF(ISBLANK(L46),"  ",IF(L84&gt;0,L46/L84,IF(L46&gt;0,1,0)))</f>
        <v>0</v>
      </c>
    </row>
    <row r="47" spans="1:13" s="55" customFormat="1" ht="15" customHeight="1" x14ac:dyDescent="0.25">
      <c r="A47" s="47" t="s">
        <v>33</v>
      </c>
      <c r="B47" s="115">
        <v>5465886</v>
      </c>
      <c r="C47" s="59">
        <v>1</v>
      </c>
      <c r="D47" s="128">
        <v>0</v>
      </c>
      <c r="E47" s="52">
        <v>0</v>
      </c>
      <c r="F47" s="115">
        <f>F46+F45+F43+F34+F29+F28+F26+F27+F25+F24+F23+F22+F21+F20+F19+F18+F17+F16+F14+F13+F30+F31+F32+F33</f>
        <v>5465886</v>
      </c>
      <c r="G47" s="53">
        <f>IF(ISBLANK(F47),"  ",IF(F84&gt;0,F47/F84,IF(F47&gt;0,1,0)))</f>
        <v>1</v>
      </c>
      <c r="H47" s="115">
        <v>4163212</v>
      </c>
      <c r="I47" s="59">
        <v>1</v>
      </c>
      <c r="J47" s="128">
        <v>0</v>
      </c>
      <c r="K47" s="54">
        <v>0</v>
      </c>
      <c r="L47" s="115">
        <f>L46+L45+L43+L34+L29+L28+L26+L27+L25+L24+L23+L22+L21+L20+L19+L18+L17+L16+L14+L13+L30+L31+L32+L33</f>
        <v>4163212</v>
      </c>
      <c r="M47" s="53">
        <f>IF(ISBLANK(L47),"  ",IF(L84&gt;0,L47/L84,IF(L47&gt;0,1,0)))</f>
        <v>1</v>
      </c>
    </row>
    <row r="48" spans="1:13" ht="15" customHeight="1" x14ac:dyDescent="0.25">
      <c r="A48" s="56" t="s">
        <v>34</v>
      </c>
      <c r="B48" s="116"/>
      <c r="C48" s="48" t="s">
        <v>4</v>
      </c>
      <c r="D48" s="124"/>
      <c r="E48" s="49" t="s">
        <v>4</v>
      </c>
      <c r="F48" s="133"/>
      <c r="G48" s="50" t="s">
        <v>4</v>
      </c>
      <c r="H48" s="116"/>
      <c r="I48" s="48" t="s">
        <v>4</v>
      </c>
      <c r="J48" s="124"/>
      <c r="K48" s="49" t="s">
        <v>4</v>
      </c>
      <c r="L48" s="133"/>
      <c r="M48" s="50" t="s">
        <v>4</v>
      </c>
    </row>
    <row r="49" spans="1:13" ht="15" customHeight="1" x14ac:dyDescent="0.2">
      <c r="A49" s="7" t="s">
        <v>35</v>
      </c>
      <c r="B49" s="142">
        <v>0</v>
      </c>
      <c r="C49" s="35">
        <v>0</v>
      </c>
      <c r="D49" s="127">
        <v>0</v>
      </c>
      <c r="E49" s="36">
        <v>0</v>
      </c>
      <c r="F49" s="132">
        <f>D49+B49</f>
        <v>0</v>
      </c>
      <c r="G49" s="37">
        <f>IF(ISBLANK(F49),"  ",IF(D84&gt;0,F49/D84,IF(F49&gt;0,1,0)))</f>
        <v>0</v>
      </c>
      <c r="H49" s="142">
        <v>0</v>
      </c>
      <c r="I49" s="35">
        <v>0</v>
      </c>
      <c r="J49" s="127">
        <v>0</v>
      </c>
      <c r="K49" s="36">
        <v>0</v>
      </c>
      <c r="L49" s="132">
        <f>J49+H49</f>
        <v>0</v>
      </c>
      <c r="M49" s="37">
        <f>IF(ISBLANK(L49),"  ",IF(J84&gt;0,L49/J84,IF(L49&gt;0,1,0)))</f>
        <v>0</v>
      </c>
    </row>
    <row r="50" spans="1:13" ht="15" customHeight="1" x14ac:dyDescent="0.2">
      <c r="A50" s="58" t="s">
        <v>36</v>
      </c>
      <c r="B50" s="114">
        <v>0</v>
      </c>
      <c r="C50" s="39">
        <v>0</v>
      </c>
      <c r="D50" s="124">
        <v>0</v>
      </c>
      <c r="E50" s="40">
        <v>0</v>
      </c>
      <c r="F50" s="133">
        <f>D50+B50</f>
        <v>0</v>
      </c>
      <c r="G50" s="41">
        <f>IF(ISBLANK(F50),"  ",IF(D84&gt;0,F50/D84,IF(F50&gt;0,1,0)))</f>
        <v>0</v>
      </c>
      <c r="H50" s="114">
        <v>0</v>
      </c>
      <c r="I50" s="39">
        <v>0</v>
      </c>
      <c r="J50" s="124">
        <v>0</v>
      </c>
      <c r="K50" s="40">
        <v>0</v>
      </c>
      <c r="L50" s="133">
        <f>J50+H50</f>
        <v>0</v>
      </c>
      <c r="M50" s="41">
        <f>IF(ISBLANK(L50),"  ",IF(J84&gt;0,L50/J84,IF(L50&gt;0,1,0)))</f>
        <v>0</v>
      </c>
    </row>
    <row r="51" spans="1:13" ht="15" customHeight="1" x14ac:dyDescent="0.2">
      <c r="A51" s="7" t="s">
        <v>37</v>
      </c>
      <c r="B51" s="114">
        <v>0</v>
      </c>
      <c r="C51" s="39">
        <v>0</v>
      </c>
      <c r="D51" s="124">
        <v>0</v>
      </c>
      <c r="E51" s="40">
        <v>0</v>
      </c>
      <c r="F51" s="133">
        <f>D51+B51</f>
        <v>0</v>
      </c>
      <c r="G51" s="41">
        <f>IF(ISBLANK(F51),"  ",IF(D84&gt;0,F51/D84,IF(F51&gt;0,1,0)))</f>
        <v>0</v>
      </c>
      <c r="H51" s="114">
        <v>0</v>
      </c>
      <c r="I51" s="39">
        <v>0</v>
      </c>
      <c r="J51" s="124">
        <v>0</v>
      </c>
      <c r="K51" s="40">
        <v>0</v>
      </c>
      <c r="L51" s="133">
        <f>J51+H51</f>
        <v>0</v>
      </c>
      <c r="M51" s="41">
        <f>IF(ISBLANK(L51),"  ",IF(J84&gt;0,L51/J84,IF(L51&gt;0,1,0)))</f>
        <v>0</v>
      </c>
    </row>
    <row r="52" spans="1:13" ht="15" customHeight="1" x14ac:dyDescent="0.2">
      <c r="A52" s="25" t="s">
        <v>38</v>
      </c>
      <c r="B52" s="114">
        <v>0</v>
      </c>
      <c r="C52" s="39">
        <v>0</v>
      </c>
      <c r="D52" s="124">
        <v>0</v>
      </c>
      <c r="E52" s="40">
        <v>0</v>
      </c>
      <c r="F52" s="133">
        <f>D52+B52</f>
        <v>0</v>
      </c>
      <c r="G52" s="41">
        <f>IF(ISBLANK(F52),"  ",IF(D84&gt;0,F52/D84,IF(F52&gt;0,1,0)))</f>
        <v>0</v>
      </c>
      <c r="H52" s="114">
        <v>0</v>
      </c>
      <c r="I52" s="39">
        <v>0</v>
      </c>
      <c r="J52" s="124">
        <v>0</v>
      </c>
      <c r="K52" s="40">
        <v>0</v>
      </c>
      <c r="L52" s="133">
        <f>J52+H52</f>
        <v>0</v>
      </c>
      <c r="M52" s="41">
        <f>IF(ISBLANK(L52),"  ",IF(J84&gt;0,L52/J84,IF(L52&gt;0,1,0)))</f>
        <v>0</v>
      </c>
    </row>
    <row r="53" spans="1:13" ht="15" customHeight="1" x14ac:dyDescent="0.2">
      <c r="A53" s="58" t="s">
        <v>39</v>
      </c>
      <c r="B53" s="114">
        <v>0</v>
      </c>
      <c r="C53" s="39">
        <v>0</v>
      </c>
      <c r="D53" s="124">
        <v>0</v>
      </c>
      <c r="E53" s="40">
        <v>0</v>
      </c>
      <c r="F53" s="133">
        <f>D53+B53</f>
        <v>0</v>
      </c>
      <c r="G53" s="41">
        <f>IF(ISBLANK(F53),"  ",IF(F84&gt;0,F53/F84,IF(F53&gt;0,1,0)))</f>
        <v>0</v>
      </c>
      <c r="H53" s="114">
        <v>0</v>
      </c>
      <c r="I53" s="39">
        <v>0</v>
      </c>
      <c r="J53" s="124">
        <v>0</v>
      </c>
      <c r="K53" s="40">
        <v>0</v>
      </c>
      <c r="L53" s="133">
        <f>J53+H53</f>
        <v>0</v>
      </c>
      <c r="M53" s="41">
        <f>IF(ISBLANK(L53),"  ",IF(L84&gt;0,L53/L84,IF(L53&gt;0,1,0)))</f>
        <v>0</v>
      </c>
    </row>
    <row r="54" spans="1:13" s="55" customFormat="1" ht="15" customHeight="1" x14ac:dyDescent="0.25">
      <c r="A54" s="56" t="s">
        <v>40</v>
      </c>
      <c r="B54" s="115">
        <v>0</v>
      </c>
      <c r="C54" s="59">
        <v>0</v>
      </c>
      <c r="D54" s="128">
        <v>0</v>
      </c>
      <c r="E54" s="54">
        <v>0</v>
      </c>
      <c r="F54" s="134">
        <f>F53+F52+F51+F50+F49</f>
        <v>0</v>
      </c>
      <c r="G54" s="53">
        <f>IF(ISBLANK(F54),"  ",IF(F84&gt;0,F54/F84,IF(F54&gt;0,1,0)))</f>
        <v>0</v>
      </c>
      <c r="H54" s="115">
        <v>0</v>
      </c>
      <c r="I54" s="59">
        <v>0</v>
      </c>
      <c r="J54" s="128">
        <v>0</v>
      </c>
      <c r="K54" s="54">
        <v>0</v>
      </c>
      <c r="L54" s="134">
        <f>L53+L52+L51+L50+L49</f>
        <v>0</v>
      </c>
      <c r="M54" s="53">
        <f>IF(ISBLANK(L54),"  ",IF(L84&gt;0,L54/L84,IF(L54&gt;0,1,0)))</f>
        <v>0</v>
      </c>
    </row>
    <row r="55" spans="1:13" s="55" customFormat="1" ht="15" customHeight="1" x14ac:dyDescent="0.25">
      <c r="A55" s="60" t="s">
        <v>82</v>
      </c>
      <c r="B55" s="144">
        <v>0</v>
      </c>
      <c r="C55" s="59">
        <v>0</v>
      </c>
      <c r="D55" s="129">
        <v>0</v>
      </c>
      <c r="E55" s="54">
        <v>0</v>
      </c>
      <c r="F55" s="135">
        <f>D55+B55</f>
        <v>0</v>
      </c>
      <c r="G55" s="53">
        <f>IF(ISBLANK(F55),"  ",IF(F84&gt;0,F55/F84,IF(F55&gt;0,1,0)))</f>
        <v>0</v>
      </c>
      <c r="H55" s="144">
        <v>0</v>
      </c>
      <c r="I55" s="59">
        <v>0</v>
      </c>
      <c r="J55" s="129">
        <v>0</v>
      </c>
      <c r="K55" s="54">
        <v>0</v>
      </c>
      <c r="L55" s="135">
        <f>J55+H55</f>
        <v>0</v>
      </c>
      <c r="M55" s="53">
        <f>IF(ISBLANK(L55),"  ",IF(L84&gt;0,L55/L84,IF(L55&gt;0,1,0)))</f>
        <v>0</v>
      </c>
    </row>
    <row r="56" spans="1:13" ht="15" customHeight="1" x14ac:dyDescent="0.25">
      <c r="A56" s="9" t="s">
        <v>42</v>
      </c>
      <c r="B56" s="119"/>
      <c r="C56" s="61" t="s">
        <v>4</v>
      </c>
      <c r="D56" s="127"/>
      <c r="E56" s="62" t="s">
        <v>4</v>
      </c>
      <c r="F56" s="132"/>
      <c r="G56" s="63" t="s">
        <v>4</v>
      </c>
      <c r="H56" s="119"/>
      <c r="I56" s="61" t="s">
        <v>4</v>
      </c>
      <c r="J56" s="127"/>
      <c r="K56" s="62" t="s">
        <v>4</v>
      </c>
      <c r="L56" s="132"/>
      <c r="M56" s="63" t="s">
        <v>4</v>
      </c>
    </row>
    <row r="57" spans="1:13" ht="15" customHeight="1" x14ac:dyDescent="0.2">
      <c r="A57" s="7" t="s">
        <v>43</v>
      </c>
      <c r="B57" s="119">
        <v>0</v>
      </c>
      <c r="C57" s="35">
        <v>0</v>
      </c>
      <c r="D57" s="127">
        <v>0</v>
      </c>
      <c r="E57" s="36">
        <v>0</v>
      </c>
      <c r="F57" s="136">
        <f t="shared" ref="F57:F62" si="14">D57+B57</f>
        <v>0</v>
      </c>
      <c r="G57" s="37">
        <f>IF(ISBLANK(F57),"  ",IF(F84&gt;0,F57/F84,IF(F57&gt;0,1,0)))</f>
        <v>0</v>
      </c>
      <c r="H57" s="119">
        <v>0</v>
      </c>
      <c r="I57" s="35">
        <v>0</v>
      </c>
      <c r="J57" s="127">
        <v>0</v>
      </c>
      <c r="K57" s="36">
        <v>0</v>
      </c>
      <c r="L57" s="136">
        <f t="shared" ref="L57:L73" si="15">J57+H57</f>
        <v>0</v>
      </c>
      <c r="M57" s="37">
        <f>IF(ISBLANK(L57),"  ",IF(L84&gt;0,L57/L84,IF(L57&gt;0,1,0)))</f>
        <v>0</v>
      </c>
    </row>
    <row r="58" spans="1:13" ht="15" customHeight="1" x14ac:dyDescent="0.2">
      <c r="A58" s="25" t="s">
        <v>44</v>
      </c>
      <c r="B58" s="116">
        <v>0</v>
      </c>
      <c r="C58" s="39">
        <v>0</v>
      </c>
      <c r="D58" s="124">
        <v>0</v>
      </c>
      <c r="E58" s="40">
        <v>0</v>
      </c>
      <c r="F58" s="137">
        <f t="shared" si="14"/>
        <v>0</v>
      </c>
      <c r="G58" s="41">
        <f>IF(ISBLANK(F58),"  ",IF(F84&gt;0,F58/F84,IF(F58&gt;0,1,0)))</f>
        <v>0</v>
      </c>
      <c r="H58" s="116">
        <v>0</v>
      </c>
      <c r="I58" s="39">
        <v>0</v>
      </c>
      <c r="J58" s="124">
        <v>0</v>
      </c>
      <c r="K58" s="40">
        <v>0</v>
      </c>
      <c r="L58" s="137">
        <f t="shared" si="15"/>
        <v>0</v>
      </c>
      <c r="M58" s="41">
        <f>IF(ISBLANK(L58),"  ",IF(L84&gt;0,L58/L84,IF(L58&gt;0,1,0)))</f>
        <v>0</v>
      </c>
    </row>
    <row r="59" spans="1:13" ht="15" customHeight="1" x14ac:dyDescent="0.2">
      <c r="A59" s="64" t="s">
        <v>45</v>
      </c>
      <c r="B59" s="145">
        <v>0</v>
      </c>
      <c r="C59" s="39">
        <v>0</v>
      </c>
      <c r="D59" s="123">
        <v>0</v>
      </c>
      <c r="E59" s="40">
        <v>0</v>
      </c>
      <c r="F59" s="138">
        <f t="shared" si="14"/>
        <v>0</v>
      </c>
      <c r="G59" s="41">
        <f>IF(ISBLANK(F59),"  ",IF(F84&gt;0,F59/F84,IF(F59&gt;0,1,0)))</f>
        <v>0</v>
      </c>
      <c r="H59" s="145">
        <v>0</v>
      </c>
      <c r="I59" s="39">
        <v>0</v>
      </c>
      <c r="J59" s="123">
        <v>0</v>
      </c>
      <c r="K59" s="40">
        <v>0</v>
      </c>
      <c r="L59" s="138">
        <f t="shared" si="15"/>
        <v>0</v>
      </c>
      <c r="M59" s="41">
        <f>IF(ISBLANK(L59),"  ",IF(L84&gt;0,L59/L84,IF(L59&gt;0,1,0)))</f>
        <v>0</v>
      </c>
    </row>
    <row r="60" spans="1:13" ht="15" customHeight="1" x14ac:dyDescent="0.2">
      <c r="A60" s="64" t="s">
        <v>46</v>
      </c>
      <c r="B60" s="145">
        <v>0</v>
      </c>
      <c r="C60" s="39">
        <v>0</v>
      </c>
      <c r="D60" s="123">
        <v>0</v>
      </c>
      <c r="E60" s="40">
        <v>0</v>
      </c>
      <c r="F60" s="138">
        <f t="shared" si="14"/>
        <v>0</v>
      </c>
      <c r="G60" s="41">
        <f>IF(ISBLANK(F60),"  ",IF(F84&gt;0,F60/F84,IF(F60&gt;0,1,0)))</f>
        <v>0</v>
      </c>
      <c r="H60" s="145">
        <v>0</v>
      </c>
      <c r="I60" s="39">
        <v>0</v>
      </c>
      <c r="J60" s="123">
        <v>0</v>
      </c>
      <c r="K60" s="40">
        <v>0</v>
      </c>
      <c r="L60" s="138">
        <f t="shared" si="15"/>
        <v>0</v>
      </c>
      <c r="M60" s="41">
        <f>IF(ISBLANK(L60),"  ",IF(L84&gt;0,L60/L84,IF(L60&gt;0,1,0)))</f>
        <v>0</v>
      </c>
    </row>
    <row r="61" spans="1:13" ht="15" customHeight="1" x14ac:dyDescent="0.2">
      <c r="A61" s="64" t="s">
        <v>47</v>
      </c>
      <c r="B61" s="145">
        <v>0</v>
      </c>
      <c r="C61" s="39">
        <v>0</v>
      </c>
      <c r="D61" s="123">
        <v>0</v>
      </c>
      <c r="E61" s="40">
        <v>0</v>
      </c>
      <c r="F61" s="138">
        <f t="shared" si="14"/>
        <v>0</v>
      </c>
      <c r="G61" s="41">
        <f>IF(ISBLANK(F61),"  ",IF(F84&gt;0,F61/F84,IF(F61&gt;0,1,0)))</f>
        <v>0</v>
      </c>
      <c r="H61" s="145">
        <v>0</v>
      </c>
      <c r="I61" s="39">
        <v>0</v>
      </c>
      <c r="J61" s="123">
        <v>0</v>
      </c>
      <c r="K61" s="40">
        <v>0</v>
      </c>
      <c r="L61" s="138">
        <f t="shared" si="15"/>
        <v>0</v>
      </c>
      <c r="M61" s="41">
        <f>IF(ISBLANK(L61),"  ",IF(L84&gt;0,L61/L84,IF(L61&gt;0,1,0)))</f>
        <v>0</v>
      </c>
    </row>
    <row r="62" spans="1:13" ht="15" customHeight="1" x14ac:dyDescent="0.2">
      <c r="A62" s="25" t="s">
        <v>48</v>
      </c>
      <c r="B62" s="116">
        <v>0</v>
      </c>
      <c r="C62" s="39">
        <v>0</v>
      </c>
      <c r="D62" s="124">
        <v>0</v>
      </c>
      <c r="E62" s="40">
        <v>0</v>
      </c>
      <c r="F62" s="137">
        <f t="shared" si="14"/>
        <v>0</v>
      </c>
      <c r="G62" s="41">
        <f>IF(ISBLANK(F62),"  ",IF(F84&gt;0,F62/F84,IF(F62&gt;0,1,0)))</f>
        <v>0</v>
      </c>
      <c r="H62" s="116">
        <v>0</v>
      </c>
      <c r="I62" s="39">
        <v>0</v>
      </c>
      <c r="J62" s="124">
        <v>0</v>
      </c>
      <c r="K62" s="40">
        <v>0</v>
      </c>
      <c r="L62" s="137">
        <f t="shared" si="15"/>
        <v>0</v>
      </c>
      <c r="M62" s="41">
        <f>IF(ISBLANK(L62),"  ",IF(L84&gt;0,L62/L84,IF(L62&gt;0,1,0)))</f>
        <v>0</v>
      </c>
    </row>
    <row r="63" spans="1:13" s="55" customFormat="1" ht="15" customHeight="1" x14ac:dyDescent="0.25">
      <c r="A63" s="60" t="s">
        <v>49</v>
      </c>
      <c r="B63" s="146">
        <v>0</v>
      </c>
      <c r="C63" s="59">
        <v>0</v>
      </c>
      <c r="D63" s="128">
        <v>0</v>
      </c>
      <c r="E63" s="54">
        <v>0</v>
      </c>
      <c r="F63" s="139">
        <f>F62+F60+F59+F58+F57+F61</f>
        <v>0</v>
      </c>
      <c r="G63" s="53">
        <f>IF(ISBLANK(F63),"  ",IF(F84&gt;0,F63/F84,IF(F63&gt;0,1,0)))</f>
        <v>0</v>
      </c>
      <c r="H63" s="146">
        <v>0</v>
      </c>
      <c r="I63" s="59">
        <v>0</v>
      </c>
      <c r="J63" s="128">
        <v>0</v>
      </c>
      <c r="K63" s="54">
        <v>0</v>
      </c>
      <c r="L63" s="137">
        <f t="shared" si="15"/>
        <v>0</v>
      </c>
      <c r="M63" s="53">
        <f>IF(ISBLANK(L63),"  ",IF(L84&gt;0,L63/L84,IF(L63&gt;0,1,0)))</f>
        <v>0</v>
      </c>
    </row>
    <row r="64" spans="1:13" ht="15" customHeight="1" x14ac:dyDescent="0.2">
      <c r="A64" s="34" t="s">
        <v>50</v>
      </c>
      <c r="B64" s="147">
        <v>0</v>
      </c>
      <c r="C64" s="39">
        <v>0</v>
      </c>
      <c r="D64" s="148">
        <v>0</v>
      </c>
      <c r="E64" s="40">
        <v>0</v>
      </c>
      <c r="F64" s="140">
        <f t="shared" ref="F64:F73" si="16">D64+B64</f>
        <v>0</v>
      </c>
      <c r="G64" s="41">
        <f>IF(ISBLANK(F64),"  ",IF(F84&gt;0,F64/F84,IF(F64&gt;0,1,0)))</f>
        <v>0</v>
      </c>
      <c r="H64" s="147">
        <v>0</v>
      </c>
      <c r="I64" s="39">
        <v>0</v>
      </c>
      <c r="J64" s="148">
        <v>0</v>
      </c>
      <c r="K64" s="40">
        <v>0</v>
      </c>
      <c r="L64" s="140">
        <f t="shared" si="15"/>
        <v>0</v>
      </c>
      <c r="M64" s="41">
        <f>IF(ISBLANK(L64),"  ",IF(L84&gt;0,L64/L84,IF(L64&gt;0,1,0)))</f>
        <v>0</v>
      </c>
    </row>
    <row r="65" spans="1:13" ht="15" customHeight="1" x14ac:dyDescent="0.2">
      <c r="A65" s="65" t="s">
        <v>51</v>
      </c>
      <c r="B65" s="114">
        <v>0</v>
      </c>
      <c r="C65" s="39">
        <v>0</v>
      </c>
      <c r="D65" s="124">
        <v>0</v>
      </c>
      <c r="E65" s="40">
        <v>0</v>
      </c>
      <c r="F65" s="133">
        <f t="shared" si="16"/>
        <v>0</v>
      </c>
      <c r="G65" s="41">
        <f>IF(ISBLANK(F65),"  ",IF(F84&gt;0,F65/F84,IF(F65&gt;0,1,0)))</f>
        <v>0</v>
      </c>
      <c r="H65" s="114">
        <v>0</v>
      </c>
      <c r="I65" s="39">
        <v>0</v>
      </c>
      <c r="J65" s="124">
        <v>0</v>
      </c>
      <c r="K65" s="40">
        <v>0</v>
      </c>
      <c r="L65" s="133">
        <f t="shared" si="15"/>
        <v>0</v>
      </c>
      <c r="M65" s="41">
        <f>IF(ISBLANK(L65),"  ",IF(L84&gt;0,L65/L84,IF(L65&gt;0,1,0)))</f>
        <v>0</v>
      </c>
    </row>
    <row r="66" spans="1:13" ht="15" customHeight="1" x14ac:dyDescent="0.2">
      <c r="A66" s="7" t="s">
        <v>52</v>
      </c>
      <c r="B66" s="114">
        <v>0</v>
      </c>
      <c r="C66" s="39">
        <v>0</v>
      </c>
      <c r="D66" s="124">
        <v>0</v>
      </c>
      <c r="E66" s="40">
        <v>0</v>
      </c>
      <c r="F66" s="133">
        <f t="shared" si="16"/>
        <v>0</v>
      </c>
      <c r="G66" s="41">
        <f>IF(ISBLANK(F66),"  ",IF(F84&gt;0,F66/F84,IF(F66&gt;0,1,0)))</f>
        <v>0</v>
      </c>
      <c r="H66" s="114">
        <v>0</v>
      </c>
      <c r="I66" s="39">
        <v>0</v>
      </c>
      <c r="J66" s="124">
        <v>0</v>
      </c>
      <c r="K66" s="40">
        <v>0</v>
      </c>
      <c r="L66" s="133">
        <f t="shared" si="15"/>
        <v>0</v>
      </c>
      <c r="M66" s="41">
        <f>IF(ISBLANK(L66),"  ",IF(L84&gt;0,L66/L84,IF(L66&gt;0,1,0)))</f>
        <v>0</v>
      </c>
    </row>
    <row r="67" spans="1:13" ht="15" customHeight="1" x14ac:dyDescent="0.2">
      <c r="A67" s="58" t="s">
        <v>53</v>
      </c>
      <c r="B67" s="114">
        <v>0</v>
      </c>
      <c r="C67" s="39">
        <v>0</v>
      </c>
      <c r="D67" s="124">
        <v>0</v>
      </c>
      <c r="E67" s="40">
        <v>0</v>
      </c>
      <c r="F67" s="133">
        <f t="shared" si="16"/>
        <v>0</v>
      </c>
      <c r="G67" s="41">
        <f>IF(ISBLANK(F67),"  ",IF(F84&gt;0,F67/F84,IF(F67&gt;0,1,0)))</f>
        <v>0</v>
      </c>
      <c r="H67" s="114">
        <v>0</v>
      </c>
      <c r="I67" s="39">
        <v>0</v>
      </c>
      <c r="J67" s="124">
        <v>0</v>
      </c>
      <c r="K67" s="40">
        <v>0</v>
      </c>
      <c r="L67" s="133">
        <f t="shared" si="15"/>
        <v>0</v>
      </c>
      <c r="M67" s="41">
        <f>IF(ISBLANK(L67),"  ",IF(L84&gt;0,L67/L84,IF(L67&gt;0,1,0)))</f>
        <v>0</v>
      </c>
    </row>
    <row r="68" spans="1:13" ht="15" customHeight="1" x14ac:dyDescent="0.2">
      <c r="A68" s="65" t="s">
        <v>54</v>
      </c>
      <c r="B68" s="114">
        <v>0</v>
      </c>
      <c r="C68" s="39">
        <v>0</v>
      </c>
      <c r="D68" s="124">
        <v>0</v>
      </c>
      <c r="E68" s="40">
        <v>0</v>
      </c>
      <c r="F68" s="133">
        <f t="shared" si="16"/>
        <v>0</v>
      </c>
      <c r="G68" s="41">
        <f>IF(ISBLANK(F68),"  ",IF(F84&gt;0,F68/F84,IF(F68&gt;0,1,0)))</f>
        <v>0</v>
      </c>
      <c r="H68" s="114">
        <v>0</v>
      </c>
      <c r="I68" s="39">
        <v>0</v>
      </c>
      <c r="J68" s="124">
        <v>0</v>
      </c>
      <c r="K68" s="40">
        <v>0</v>
      </c>
      <c r="L68" s="133">
        <f t="shared" si="15"/>
        <v>0</v>
      </c>
      <c r="M68" s="41">
        <f>IF(ISBLANK(L68),"  ",IF(L84&gt;0,L68/L84,IF(L68&gt;0,1,0)))</f>
        <v>0</v>
      </c>
    </row>
    <row r="69" spans="1:13" ht="15" customHeight="1" x14ac:dyDescent="0.2">
      <c r="A69" s="65" t="s">
        <v>55</v>
      </c>
      <c r="B69" s="114">
        <v>0</v>
      </c>
      <c r="C69" s="39">
        <v>0</v>
      </c>
      <c r="D69" s="124">
        <v>0</v>
      </c>
      <c r="E69" s="40">
        <v>0</v>
      </c>
      <c r="F69" s="133">
        <f t="shared" si="16"/>
        <v>0</v>
      </c>
      <c r="G69" s="41">
        <f>IF(ISBLANK(F69),"  ",IF(F84&gt;0,F69/F84,IF(F69&gt;0,1,0)))</f>
        <v>0</v>
      </c>
      <c r="H69" s="114">
        <v>0</v>
      </c>
      <c r="I69" s="39">
        <v>0</v>
      </c>
      <c r="J69" s="124">
        <v>0</v>
      </c>
      <c r="K69" s="40">
        <v>0</v>
      </c>
      <c r="L69" s="133">
        <f t="shared" si="15"/>
        <v>0</v>
      </c>
      <c r="M69" s="41">
        <f>IF(ISBLANK(L69),"  ",IF(L84&gt;0,L69/L84,IF(L69&gt;0,1,0)))</f>
        <v>0</v>
      </c>
    </row>
    <row r="70" spans="1:13" ht="15" customHeight="1" x14ac:dyDescent="0.2">
      <c r="A70" s="34" t="s">
        <v>56</v>
      </c>
      <c r="B70" s="114">
        <v>0</v>
      </c>
      <c r="C70" s="39">
        <v>0</v>
      </c>
      <c r="D70" s="124">
        <v>0</v>
      </c>
      <c r="E70" s="40">
        <v>0</v>
      </c>
      <c r="F70" s="133">
        <f t="shared" si="16"/>
        <v>0</v>
      </c>
      <c r="G70" s="41">
        <f>IF(ISBLANK(F70),"  ",IF(F84&gt;0,F70/F84,IF(F70&gt;0,1,0)))</f>
        <v>0</v>
      </c>
      <c r="H70" s="114">
        <v>0</v>
      </c>
      <c r="I70" s="39">
        <v>0</v>
      </c>
      <c r="J70" s="124">
        <v>0</v>
      </c>
      <c r="K70" s="40">
        <v>0</v>
      </c>
      <c r="L70" s="133">
        <f t="shared" si="15"/>
        <v>0</v>
      </c>
      <c r="M70" s="41">
        <f>IF(ISBLANK(L70),"  ",IF(L84&gt;0,L70/L84,IF(L70&gt;0,1,0)))</f>
        <v>0</v>
      </c>
    </row>
    <row r="71" spans="1:13" ht="15" customHeight="1" x14ac:dyDescent="0.2">
      <c r="A71" s="34" t="s">
        <v>57</v>
      </c>
      <c r="B71" s="114">
        <v>0</v>
      </c>
      <c r="C71" s="39">
        <v>0</v>
      </c>
      <c r="D71" s="124">
        <v>0</v>
      </c>
      <c r="E71" s="40">
        <v>0</v>
      </c>
      <c r="F71" s="133">
        <f t="shared" si="16"/>
        <v>0</v>
      </c>
      <c r="G71" s="41">
        <f>IF(ISBLANK(F71),"  ",IF(F84&gt;0,F71/F84,IF(F71&gt;0,1,0)))</f>
        <v>0</v>
      </c>
      <c r="H71" s="114">
        <v>0</v>
      </c>
      <c r="I71" s="39">
        <v>0</v>
      </c>
      <c r="J71" s="124">
        <v>0</v>
      </c>
      <c r="K71" s="40">
        <v>0</v>
      </c>
      <c r="L71" s="133">
        <f t="shared" si="15"/>
        <v>0</v>
      </c>
      <c r="M71" s="41">
        <f>IF(ISBLANK(L71),"  ",IF(L84&gt;0,L71/L84,IF(L71&gt;0,1,0)))</f>
        <v>0</v>
      </c>
    </row>
    <row r="72" spans="1:13" ht="15" customHeight="1" x14ac:dyDescent="0.2">
      <c r="A72" s="7" t="s">
        <v>58</v>
      </c>
      <c r="B72" s="114">
        <v>0</v>
      </c>
      <c r="C72" s="39">
        <v>0</v>
      </c>
      <c r="D72" s="124">
        <v>0</v>
      </c>
      <c r="E72" s="40">
        <v>0</v>
      </c>
      <c r="F72" s="133">
        <f t="shared" si="16"/>
        <v>0</v>
      </c>
      <c r="G72" s="41">
        <f>IF(ISBLANK(F72),"  ",IF(F84&gt;0,F72/F84,IF(F72&gt;0,1,0)))</f>
        <v>0</v>
      </c>
      <c r="H72" s="114">
        <v>0</v>
      </c>
      <c r="I72" s="39">
        <v>0</v>
      </c>
      <c r="J72" s="124">
        <v>0</v>
      </c>
      <c r="K72" s="40">
        <v>0</v>
      </c>
      <c r="L72" s="133">
        <f t="shared" si="15"/>
        <v>0</v>
      </c>
      <c r="M72" s="41">
        <f>IF(ISBLANK(L72),"  ",IF(L84&gt;0,L72/L84,IF(L72&gt;0,1,0)))</f>
        <v>0</v>
      </c>
    </row>
    <row r="73" spans="1:13" ht="15" customHeight="1" x14ac:dyDescent="0.2">
      <c r="A73" s="58" t="s">
        <v>59</v>
      </c>
      <c r="B73" s="114">
        <v>0</v>
      </c>
      <c r="C73" s="39">
        <v>0</v>
      </c>
      <c r="D73" s="124">
        <v>0</v>
      </c>
      <c r="E73" s="40">
        <v>0</v>
      </c>
      <c r="F73" s="133">
        <f t="shared" si="16"/>
        <v>0</v>
      </c>
      <c r="G73" s="41">
        <f>IF(ISBLANK(F73),"  ",IF(F84&gt;0,F73/F84,IF(F73&gt;0,1,0)))</f>
        <v>0</v>
      </c>
      <c r="H73" s="114">
        <v>0</v>
      </c>
      <c r="I73" s="39">
        <v>0</v>
      </c>
      <c r="J73" s="124">
        <v>0</v>
      </c>
      <c r="K73" s="40">
        <v>0</v>
      </c>
      <c r="L73" s="133">
        <f t="shared" si="15"/>
        <v>0</v>
      </c>
      <c r="M73" s="41">
        <f>IF(ISBLANK(L73),"  ",IF(L84&gt;0,L73/L84,IF(L73&gt;0,1,0)))</f>
        <v>0</v>
      </c>
    </row>
    <row r="74" spans="1:13" ht="15" customHeight="1" x14ac:dyDescent="0.2">
      <c r="A74" s="34" t="s">
        <v>186</v>
      </c>
      <c r="B74" s="114">
        <v>0</v>
      </c>
      <c r="C74" s="39">
        <v>0</v>
      </c>
      <c r="D74" s="124">
        <v>0</v>
      </c>
      <c r="E74" s="40">
        <v>0</v>
      </c>
      <c r="F74" s="133">
        <f t="shared" ref="F74" si="17">D74+B74</f>
        <v>0</v>
      </c>
      <c r="G74" s="41">
        <f>IF(ISBLANK(F74),"  ",IF(F85&gt;0,F74/F85,IF(F74&gt;0,1,0)))</f>
        <v>0</v>
      </c>
      <c r="H74" s="114">
        <v>0</v>
      </c>
      <c r="I74" s="39">
        <v>0</v>
      </c>
      <c r="J74" s="124">
        <v>0</v>
      </c>
      <c r="K74" s="40">
        <v>0</v>
      </c>
      <c r="L74" s="133">
        <f t="shared" ref="L74" si="18">J74+H74</f>
        <v>0</v>
      </c>
      <c r="M74" s="41">
        <f>IF(ISBLANK(L74),"  ",IF(L85&gt;0,L74/L85,IF(L74&gt;0,1,0)))</f>
        <v>0</v>
      </c>
    </row>
    <row r="75" spans="1:13" s="55" customFormat="1" ht="15" customHeight="1" x14ac:dyDescent="0.25">
      <c r="A75" s="66" t="s">
        <v>60</v>
      </c>
      <c r="B75" s="115">
        <v>0</v>
      </c>
      <c r="C75" s="59">
        <v>0</v>
      </c>
      <c r="D75" s="128">
        <v>0</v>
      </c>
      <c r="E75" s="54">
        <v>0</v>
      </c>
      <c r="F75" s="115">
        <f>F74+F73+F72+F71+F70+F69+F68+F67+F66+F65+F64+F63</f>
        <v>0</v>
      </c>
      <c r="G75" s="53">
        <f>IF(ISBLANK(F75),"  ",IF(F84&gt;0,F75/F84,IF(F75&gt;0,1,0)))</f>
        <v>0</v>
      </c>
      <c r="H75" s="115">
        <v>0</v>
      </c>
      <c r="I75" s="59">
        <v>0</v>
      </c>
      <c r="J75" s="128">
        <v>0</v>
      </c>
      <c r="K75" s="54">
        <v>0</v>
      </c>
      <c r="L75" s="115">
        <f>L74+L73+L72+L71+L70+L69+L68+L67+L66+L65+L64+L63</f>
        <v>0</v>
      </c>
      <c r="M75" s="53">
        <f>IF(ISBLANK(L75),"  ",IF(L84&gt;0,L75/L84,IF(L75&gt;0,1,0)))</f>
        <v>0</v>
      </c>
    </row>
    <row r="76" spans="1:13" ht="15" customHeight="1" x14ac:dyDescent="0.25">
      <c r="A76" s="9" t="s">
        <v>61</v>
      </c>
      <c r="B76" s="116"/>
      <c r="C76" s="48" t="s">
        <v>4</v>
      </c>
      <c r="D76" s="124"/>
      <c r="E76" s="49" t="s">
        <v>10</v>
      </c>
      <c r="F76" s="133"/>
      <c r="G76" s="50" t="s">
        <v>4</v>
      </c>
      <c r="H76" s="116"/>
      <c r="I76" s="48" t="s">
        <v>4</v>
      </c>
      <c r="J76" s="124"/>
      <c r="K76" s="49" t="s">
        <v>4</v>
      </c>
      <c r="L76" s="133"/>
      <c r="M76" s="50" t="s">
        <v>4</v>
      </c>
    </row>
    <row r="77" spans="1:13" ht="15" customHeight="1" x14ac:dyDescent="0.2">
      <c r="A77" s="7" t="s">
        <v>62</v>
      </c>
      <c r="B77" s="142">
        <v>0</v>
      </c>
      <c r="C77" s="35">
        <v>0</v>
      </c>
      <c r="D77" s="127">
        <v>0</v>
      </c>
      <c r="E77" s="36">
        <v>0</v>
      </c>
      <c r="F77" s="132">
        <f>D77+B77</f>
        <v>0</v>
      </c>
      <c r="G77" s="37">
        <f>IF(ISBLANK(F77),"  ",IF(F84&gt;0,F77/F84,IF(F77&gt;0,1,0)))</f>
        <v>0</v>
      </c>
      <c r="H77" s="142">
        <v>0</v>
      </c>
      <c r="I77" s="35">
        <v>0</v>
      </c>
      <c r="J77" s="127">
        <v>0</v>
      </c>
      <c r="K77" s="36">
        <v>0</v>
      </c>
      <c r="L77" s="132">
        <f>J77+H77</f>
        <v>0</v>
      </c>
      <c r="M77" s="37">
        <f>IF(ISBLANK(L77),"  ",IF(L84&gt;0,L77/L84,IF(L77&gt;0,1,0)))</f>
        <v>0</v>
      </c>
    </row>
    <row r="78" spans="1:13" ht="15" customHeight="1" x14ac:dyDescent="0.2">
      <c r="A78" s="25" t="s">
        <v>63</v>
      </c>
      <c r="B78" s="114">
        <v>0</v>
      </c>
      <c r="C78" s="39">
        <v>0</v>
      </c>
      <c r="D78" s="124">
        <v>0</v>
      </c>
      <c r="E78" s="40">
        <v>0</v>
      </c>
      <c r="F78" s="133">
        <f>D78+B78</f>
        <v>0</v>
      </c>
      <c r="G78" s="41">
        <f>IF(ISBLANK(F78),"  ",IF(F84&gt;0,F78/F84,IF(F78&gt;0,1,0)))</f>
        <v>0</v>
      </c>
      <c r="H78" s="114">
        <v>0</v>
      </c>
      <c r="I78" s="39">
        <v>0</v>
      </c>
      <c r="J78" s="124">
        <v>0</v>
      </c>
      <c r="K78" s="40">
        <v>0</v>
      </c>
      <c r="L78" s="133">
        <f>J78+H78</f>
        <v>0</v>
      </c>
      <c r="M78" s="41">
        <f>IF(ISBLANK(L78),"  ",IF(L84&gt;0,L78/L84,IF(L78&gt;0,1,0)))</f>
        <v>0</v>
      </c>
    </row>
    <row r="79" spans="1:13" ht="15" customHeight="1" x14ac:dyDescent="0.25">
      <c r="A79" s="56" t="s">
        <v>64</v>
      </c>
      <c r="B79" s="116"/>
      <c r="C79" s="48" t="s">
        <v>4</v>
      </c>
      <c r="D79" s="124"/>
      <c r="E79" s="49" t="s">
        <v>10</v>
      </c>
      <c r="F79" s="133"/>
      <c r="G79" s="50" t="s">
        <v>4</v>
      </c>
      <c r="H79" s="116"/>
      <c r="I79" s="48" t="s">
        <v>4</v>
      </c>
      <c r="J79" s="124"/>
      <c r="K79" s="49" t="s">
        <v>4</v>
      </c>
      <c r="L79" s="133"/>
      <c r="M79" s="50" t="s">
        <v>4</v>
      </c>
    </row>
    <row r="80" spans="1:13" ht="15" customHeight="1" x14ac:dyDescent="0.2">
      <c r="A80" s="7" t="s">
        <v>65</v>
      </c>
      <c r="B80" s="142">
        <v>0</v>
      </c>
      <c r="C80" s="35">
        <v>0</v>
      </c>
      <c r="D80" s="127">
        <v>0</v>
      </c>
      <c r="E80" s="36">
        <v>0</v>
      </c>
      <c r="F80" s="132">
        <f>D80+B80</f>
        <v>0</v>
      </c>
      <c r="G80" s="37">
        <f>IF(ISBLANK(F80),"  ",IF(F84&gt;0,F80/F84,IF(F80&gt;0,1,0)))</f>
        <v>0</v>
      </c>
      <c r="H80" s="142">
        <v>0</v>
      </c>
      <c r="I80" s="35">
        <v>0</v>
      </c>
      <c r="J80" s="127">
        <v>0</v>
      </c>
      <c r="K80" s="36">
        <v>0</v>
      </c>
      <c r="L80" s="132">
        <f>J80+H80</f>
        <v>0</v>
      </c>
      <c r="M80" s="37">
        <f>IF(ISBLANK(L80),"  ",IF(L84&gt;0,L80/L84,IF(L80&gt;0,1,0)))</f>
        <v>0</v>
      </c>
    </row>
    <row r="81" spans="1:13" ht="15" customHeight="1" x14ac:dyDescent="0.2">
      <c r="A81" s="25" t="s">
        <v>66</v>
      </c>
      <c r="B81" s="114">
        <v>0</v>
      </c>
      <c r="C81" s="39">
        <v>0</v>
      </c>
      <c r="D81" s="124">
        <v>0</v>
      </c>
      <c r="E81" s="40">
        <v>0</v>
      </c>
      <c r="F81" s="133">
        <f>D81+B81</f>
        <v>0</v>
      </c>
      <c r="G81" s="41">
        <f>IF(ISBLANK(F81),"  ",IF(F84&gt;0,F81/F84,IF(F81&gt;0,1,0)))</f>
        <v>0</v>
      </c>
      <c r="H81" s="114">
        <v>0</v>
      </c>
      <c r="I81" s="39">
        <v>0</v>
      </c>
      <c r="J81" s="124">
        <v>0</v>
      </c>
      <c r="K81" s="40">
        <v>0</v>
      </c>
      <c r="L81" s="133">
        <f>J81+H81</f>
        <v>0</v>
      </c>
      <c r="M81" s="41">
        <f>IF(ISBLANK(L81),"  ",IF(L84&gt;0,L81/L84,IF(L81&gt;0,1,0)))</f>
        <v>0</v>
      </c>
    </row>
    <row r="82" spans="1:13" s="55" customFormat="1" ht="15" customHeight="1" x14ac:dyDescent="0.25">
      <c r="A82" s="56" t="s">
        <v>67</v>
      </c>
      <c r="B82" s="120">
        <v>0</v>
      </c>
      <c r="C82" s="59">
        <v>0</v>
      </c>
      <c r="D82" s="129">
        <v>0</v>
      </c>
      <c r="E82" s="54">
        <v>0</v>
      </c>
      <c r="F82" s="134">
        <f>F81+F80+F79+F78+F77</f>
        <v>0</v>
      </c>
      <c r="G82" s="53">
        <f>IF(ISBLANK(F82),"  ",IF(F84&gt;0,F82/F84,IF(F82&gt;0,1,0)))</f>
        <v>0</v>
      </c>
      <c r="H82" s="120">
        <v>0</v>
      </c>
      <c r="I82" s="59">
        <v>0</v>
      </c>
      <c r="J82" s="129">
        <v>0</v>
      </c>
      <c r="K82" s="54">
        <v>0</v>
      </c>
      <c r="L82" s="134">
        <f>L81+L80+L79+L78+L77</f>
        <v>0</v>
      </c>
      <c r="M82" s="53">
        <f>IF(ISBLANK(L82),"  ",IF(L84&gt;0,L82/L84,IF(L82&gt;0,1,0)))</f>
        <v>0</v>
      </c>
    </row>
    <row r="83" spans="1:13" s="55" customFormat="1" ht="15" customHeight="1" x14ac:dyDescent="0.25">
      <c r="A83" s="56" t="s">
        <v>68</v>
      </c>
      <c r="B83" s="120">
        <v>0</v>
      </c>
      <c r="C83" s="59">
        <v>0</v>
      </c>
      <c r="D83" s="129">
        <v>0</v>
      </c>
      <c r="E83" s="54">
        <v>0</v>
      </c>
      <c r="F83" s="141">
        <f>D83+B83</f>
        <v>0</v>
      </c>
      <c r="G83" s="53">
        <f>IF(ISBLANK(F83),"  ",IF(F84&gt;0,F83/F84,IF(F83&gt;0,1,0)))</f>
        <v>0</v>
      </c>
      <c r="H83" s="120">
        <v>0</v>
      </c>
      <c r="I83" s="59">
        <v>0</v>
      </c>
      <c r="J83" s="129">
        <v>0</v>
      </c>
      <c r="K83" s="54">
        <v>0</v>
      </c>
      <c r="L83" s="141">
        <f>J83+H83</f>
        <v>0</v>
      </c>
      <c r="M83" s="53">
        <f>IF(ISBLANK(L83),"  ",IF(L84&gt;0,L83/L84,IF(L83&gt;0,1,0)))</f>
        <v>0</v>
      </c>
    </row>
    <row r="84" spans="1:13" s="55" customFormat="1" ht="15" customHeight="1" thickBot="1" x14ac:dyDescent="0.3">
      <c r="A84" s="67" t="s">
        <v>69</v>
      </c>
      <c r="B84" s="121">
        <v>5465886</v>
      </c>
      <c r="C84" s="68">
        <v>1</v>
      </c>
      <c r="D84" s="121">
        <v>0</v>
      </c>
      <c r="E84" s="69">
        <v>0</v>
      </c>
      <c r="F84" s="121">
        <f>F82+F75+F54+F47+F55+F83</f>
        <v>5465886</v>
      </c>
      <c r="G84" s="70">
        <f>IF(ISBLANK(F84),"  ",IF(F84&gt;0,F84/F84,IF(F84&gt;0,1,0)))</f>
        <v>1</v>
      </c>
      <c r="H84" s="121">
        <v>4163212</v>
      </c>
      <c r="I84" s="68">
        <v>1</v>
      </c>
      <c r="J84" s="121">
        <v>0</v>
      </c>
      <c r="K84" s="69">
        <v>0</v>
      </c>
      <c r="L84" s="121">
        <f>L82+L75+L54+L47+L55+L83</f>
        <v>4163212</v>
      </c>
      <c r="M84" s="70">
        <f>IF(ISBLANK(L84),"  ",IF(L84&gt;0,L84/L84,IF(L84&gt;0,1,0)))</f>
        <v>1</v>
      </c>
    </row>
    <row r="85" spans="1:13" ht="15" thickTop="1" x14ac:dyDescent="0.2"/>
    <row r="86" spans="1:13" ht="16.5" customHeight="1" x14ac:dyDescent="0.2">
      <c r="A86" s="2" t="s">
        <v>4</v>
      </c>
    </row>
    <row r="87" spans="1:13" x14ac:dyDescent="0.2">
      <c r="A87" s="2" t="s">
        <v>70</v>
      </c>
    </row>
  </sheetData>
  <hyperlinks>
    <hyperlink ref="O2" location="Home!A1" tooltip="Home" display="Home" xr:uid="{00000000-0004-0000-20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O87"/>
  <sheetViews>
    <sheetView zoomScale="75" zoomScaleNormal="75" workbookViewId="0">
      <pane xSplit="1" ySplit="10" topLeftCell="B11" activePane="bottomRight" state="frozen"/>
      <selection activeCell="C20" sqref="C20:D20"/>
      <selection pane="topRight" activeCell="C20" sqref="C20:D20"/>
      <selection pane="bottomLeft" activeCell="C20" sqref="C20:D20"/>
      <selection pane="bottomRight" activeCell="A72" sqref="A72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120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 t="s">
        <v>4</v>
      </c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190</v>
      </c>
      <c r="C6" s="11"/>
      <c r="D6" s="12"/>
      <c r="E6" s="11"/>
      <c r="F6" s="12"/>
      <c r="G6" s="13"/>
      <c r="H6" s="10" t="s">
        <v>191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v>26580412</v>
      </c>
      <c r="C13" s="35">
        <v>1</v>
      </c>
      <c r="D13" s="122">
        <v>0</v>
      </c>
      <c r="E13" s="36">
        <v>0</v>
      </c>
      <c r="F13" s="130">
        <f>D13+B13</f>
        <v>26580412</v>
      </c>
      <c r="G13" s="37">
        <f>IF(ISBLANK(F13),"  ",IF(F84&gt;0,F13/F84,IF(F13&gt;0,1,0)))</f>
        <v>0.12924343107890443</v>
      </c>
      <c r="H13" s="112">
        <v>28649563</v>
      </c>
      <c r="I13" s="35">
        <v>1</v>
      </c>
      <c r="J13" s="122">
        <v>0</v>
      </c>
      <c r="K13" s="36">
        <v>0</v>
      </c>
      <c r="L13" s="130">
        <f t="shared" ref="L13:L34" si="0">J13+H13</f>
        <v>28649563</v>
      </c>
      <c r="M13" s="38">
        <f>IF(ISBLANK(L13),"  ",IF(L84&gt;0,L13/L84,IF(L13&gt;0,1,0)))</f>
        <v>0.15330146355692084</v>
      </c>
    </row>
    <row r="14" spans="1:15" ht="15" customHeight="1" x14ac:dyDescent="0.2">
      <c r="A14" s="7" t="s">
        <v>13</v>
      </c>
      <c r="B14" s="142">
        <v>0</v>
      </c>
      <c r="C14" s="39">
        <v>0</v>
      </c>
      <c r="D14" s="127">
        <v>0</v>
      </c>
      <c r="E14" s="40">
        <v>0</v>
      </c>
      <c r="F14" s="131">
        <f>D14+B14</f>
        <v>0</v>
      </c>
      <c r="G14" s="41">
        <f>IF(ISBLANK(F14),"  ",IF(F84&gt;0,F14/F84,IF(F14&gt;0,1,0)))</f>
        <v>0</v>
      </c>
      <c r="H14" s="142">
        <v>0</v>
      </c>
      <c r="I14" s="39">
        <v>0</v>
      </c>
      <c r="J14" s="127">
        <v>0</v>
      </c>
      <c r="K14" s="40">
        <v>0</v>
      </c>
      <c r="L14" s="131">
        <f t="shared" si="0"/>
        <v>0</v>
      </c>
      <c r="M14" s="41">
        <f>IF(ISBLANK(L14),"  ",IF(L84&gt;0,L14/L84,IF(L14&gt;0,1,0)))</f>
        <v>0</v>
      </c>
    </row>
    <row r="15" spans="1:15" ht="15" customHeight="1" x14ac:dyDescent="0.2">
      <c r="A15" s="169" t="s">
        <v>14</v>
      </c>
      <c r="B15" s="116">
        <v>1845765.98</v>
      </c>
      <c r="C15" s="42">
        <v>1</v>
      </c>
      <c r="D15" s="124">
        <v>0</v>
      </c>
      <c r="E15" s="43">
        <v>0</v>
      </c>
      <c r="F15" s="132">
        <f>D15+B15</f>
        <v>1845765.98</v>
      </c>
      <c r="G15" s="44">
        <f>IF(ISBLANK(F15),"  ",IF(F84&gt;0,F15/F84,IF(F15&gt;0,1,0)))</f>
        <v>8.9747716560569669E-3</v>
      </c>
      <c r="H15" s="116">
        <v>6507266</v>
      </c>
      <c r="I15" s="42">
        <v>1</v>
      </c>
      <c r="J15" s="124">
        <v>0</v>
      </c>
      <c r="K15" s="43">
        <v>0</v>
      </c>
      <c r="L15" s="132">
        <f t="shared" si="0"/>
        <v>6507266</v>
      </c>
      <c r="M15" s="44">
        <f>IF(ISBLANK(L15),"  ",IF(L84&gt;0,L15/L84,IF(L15&gt;0,1,0)))</f>
        <v>3.4819847044584594E-2</v>
      </c>
    </row>
    <row r="16" spans="1:15" ht="15" customHeight="1" x14ac:dyDescent="0.2">
      <c r="A16" s="170" t="s">
        <v>15</v>
      </c>
      <c r="B16" s="142">
        <v>0</v>
      </c>
      <c r="C16" s="35">
        <v>0</v>
      </c>
      <c r="D16" s="127">
        <v>0</v>
      </c>
      <c r="E16" s="36">
        <v>0</v>
      </c>
      <c r="F16" s="132">
        <f t="shared" ref="F16:F46" si="1">D16+B16</f>
        <v>0</v>
      </c>
      <c r="G16" s="37">
        <f>IF(ISBLANK(F16),"  ",IF(F84&gt;0,F16/F84,IF(F16&gt;0,1,0)))</f>
        <v>0</v>
      </c>
      <c r="H16" s="142">
        <v>0</v>
      </c>
      <c r="I16" s="35">
        <v>0</v>
      </c>
      <c r="J16" s="127">
        <v>0</v>
      </c>
      <c r="K16" s="36">
        <v>0</v>
      </c>
      <c r="L16" s="132">
        <f t="shared" si="0"/>
        <v>0</v>
      </c>
      <c r="M16" s="37">
        <f>IF(ISBLANK(L16),"  ",IF(L84&gt;0,L16/L84,IF(L16&gt;0,1,0)))</f>
        <v>0</v>
      </c>
    </row>
    <row r="17" spans="1:13" ht="15" customHeight="1" x14ac:dyDescent="0.2">
      <c r="A17" s="171" t="s">
        <v>16</v>
      </c>
      <c r="B17" s="114">
        <v>1845765.98</v>
      </c>
      <c r="C17" s="39">
        <v>1</v>
      </c>
      <c r="D17" s="124">
        <v>0</v>
      </c>
      <c r="E17" s="36">
        <v>0</v>
      </c>
      <c r="F17" s="133">
        <f t="shared" si="1"/>
        <v>1845765.98</v>
      </c>
      <c r="G17" s="41">
        <f>IF(ISBLANK(F17),"  ",IF(F84&gt;0,F17/F84,IF(F17&gt;0,1,0)))</f>
        <v>8.9747716560569669E-3</v>
      </c>
      <c r="H17" s="114">
        <v>1795805</v>
      </c>
      <c r="I17" s="39">
        <v>1</v>
      </c>
      <c r="J17" s="124">
        <v>0</v>
      </c>
      <c r="K17" s="40">
        <v>0</v>
      </c>
      <c r="L17" s="133">
        <f t="shared" si="0"/>
        <v>1795805</v>
      </c>
      <c r="M17" s="41">
        <f>IF(ISBLANK(L17),"  ",IF(L84&gt;0,L17/L84,IF(L17&gt;0,1,0)))</f>
        <v>9.6092053747150082E-3</v>
      </c>
    </row>
    <row r="18" spans="1:13" ht="15" customHeight="1" x14ac:dyDescent="0.2">
      <c r="A18" s="171" t="s">
        <v>17</v>
      </c>
      <c r="B18" s="114">
        <v>0</v>
      </c>
      <c r="C18" s="39">
        <v>0</v>
      </c>
      <c r="D18" s="124">
        <v>0</v>
      </c>
      <c r="E18" s="36">
        <v>0</v>
      </c>
      <c r="F18" s="133">
        <f t="shared" si="1"/>
        <v>0</v>
      </c>
      <c r="G18" s="41">
        <f>IF(ISBLANK(F18),"  ",IF(F84&gt;0,F18/F84,IF(F18&gt;0,1,0)))</f>
        <v>0</v>
      </c>
      <c r="H18" s="114">
        <v>0</v>
      </c>
      <c r="I18" s="39">
        <v>0</v>
      </c>
      <c r="J18" s="124">
        <v>0</v>
      </c>
      <c r="K18" s="40">
        <v>0</v>
      </c>
      <c r="L18" s="133">
        <f t="shared" si="0"/>
        <v>0</v>
      </c>
      <c r="M18" s="41">
        <f>IF(ISBLANK(L18),"  ",IF(L84&gt;0,L18/L84,IF(L18&gt;0,1,0)))</f>
        <v>0</v>
      </c>
    </row>
    <row r="19" spans="1:13" ht="15" customHeight="1" x14ac:dyDescent="0.2">
      <c r="A19" s="171" t="s">
        <v>18</v>
      </c>
      <c r="B19" s="114">
        <v>0</v>
      </c>
      <c r="C19" s="39">
        <v>0</v>
      </c>
      <c r="D19" s="124">
        <v>0</v>
      </c>
      <c r="E19" s="36">
        <v>0</v>
      </c>
      <c r="F19" s="133">
        <f t="shared" si="1"/>
        <v>0</v>
      </c>
      <c r="G19" s="41">
        <f>IF(ISBLANK(F19),"  ",IF(F84&gt;0,F19/F84,IF(F19&gt;0,1,0)))</f>
        <v>0</v>
      </c>
      <c r="H19" s="114">
        <v>0</v>
      </c>
      <c r="I19" s="39">
        <v>0</v>
      </c>
      <c r="J19" s="124">
        <v>0</v>
      </c>
      <c r="K19" s="40">
        <v>0</v>
      </c>
      <c r="L19" s="133">
        <f t="shared" si="0"/>
        <v>0</v>
      </c>
      <c r="M19" s="41">
        <f>IF(ISBLANK(L19),"  ",IF(L84&gt;0,L19/L84,IF(L19&gt;0,1,0)))</f>
        <v>0</v>
      </c>
    </row>
    <row r="20" spans="1:13" ht="15" customHeight="1" x14ac:dyDescent="0.2">
      <c r="A20" s="171" t="s">
        <v>19</v>
      </c>
      <c r="B20" s="114">
        <v>0</v>
      </c>
      <c r="C20" s="39">
        <v>0</v>
      </c>
      <c r="D20" s="124">
        <v>0</v>
      </c>
      <c r="E20" s="36">
        <v>0</v>
      </c>
      <c r="F20" s="133">
        <f>D20+B20</f>
        <v>0</v>
      </c>
      <c r="G20" s="41">
        <f>IF(ISBLANK(F20),"  ",IF(F84&gt;0,F20/F84,IF(F20&gt;0,1,0)))</f>
        <v>0</v>
      </c>
      <c r="H20" s="114">
        <v>0</v>
      </c>
      <c r="I20" s="39">
        <v>0</v>
      </c>
      <c r="J20" s="124">
        <v>0</v>
      </c>
      <c r="K20" s="40">
        <v>0</v>
      </c>
      <c r="L20" s="133">
        <f t="shared" si="0"/>
        <v>0</v>
      </c>
      <c r="M20" s="41">
        <f>IF(ISBLANK(L20),"  ",IF(L84&gt;0,L20/L84,IF(L20&gt;0,1,0)))</f>
        <v>0</v>
      </c>
    </row>
    <row r="21" spans="1:13" ht="15" customHeight="1" x14ac:dyDescent="0.2">
      <c r="A21" s="171" t="s">
        <v>20</v>
      </c>
      <c r="B21" s="114">
        <v>0</v>
      </c>
      <c r="C21" s="39">
        <v>0</v>
      </c>
      <c r="D21" s="124">
        <v>0</v>
      </c>
      <c r="E21" s="36">
        <v>0</v>
      </c>
      <c r="F21" s="133">
        <f t="shared" si="1"/>
        <v>0</v>
      </c>
      <c r="G21" s="41">
        <f>IF(ISBLANK(F21),"  ",IF(F84&gt;0,F21/F84,IF(F21&gt;0,1,0)))</f>
        <v>0</v>
      </c>
      <c r="H21" s="114">
        <v>0</v>
      </c>
      <c r="I21" s="39">
        <v>0</v>
      </c>
      <c r="J21" s="124">
        <v>0</v>
      </c>
      <c r="K21" s="40">
        <v>0</v>
      </c>
      <c r="L21" s="133">
        <f t="shared" si="0"/>
        <v>0</v>
      </c>
      <c r="M21" s="41">
        <f>IF(ISBLANK(L21),"  ",IF(L84&gt;0,L21/L84,IF(L21&gt;0,1,0)))</f>
        <v>0</v>
      </c>
    </row>
    <row r="22" spans="1:13" ht="15" customHeight="1" x14ac:dyDescent="0.2">
      <c r="A22" s="171" t="s">
        <v>21</v>
      </c>
      <c r="B22" s="114">
        <v>0</v>
      </c>
      <c r="C22" s="39">
        <v>0</v>
      </c>
      <c r="D22" s="124">
        <v>0</v>
      </c>
      <c r="E22" s="36">
        <v>0</v>
      </c>
      <c r="F22" s="133">
        <f t="shared" si="1"/>
        <v>0</v>
      </c>
      <c r="G22" s="41">
        <f>IF(ISBLANK(F22),"  ",IF(F84&gt;0,F22/F84,IF(F22&gt;0,1,0)))</f>
        <v>0</v>
      </c>
      <c r="H22" s="114">
        <v>0</v>
      </c>
      <c r="I22" s="39">
        <v>0</v>
      </c>
      <c r="J22" s="124">
        <v>0</v>
      </c>
      <c r="K22" s="40">
        <v>0</v>
      </c>
      <c r="L22" s="133">
        <f t="shared" si="0"/>
        <v>0</v>
      </c>
      <c r="M22" s="41">
        <f>IF(ISBLANK(L22),"  ",IF(L84&gt;0,L22/L84,IF(L22&gt;0,1,0)))</f>
        <v>0</v>
      </c>
    </row>
    <row r="23" spans="1:13" ht="15" customHeight="1" x14ac:dyDescent="0.2">
      <c r="A23" s="171" t="s">
        <v>22</v>
      </c>
      <c r="B23" s="114">
        <v>0</v>
      </c>
      <c r="C23" s="39">
        <v>0</v>
      </c>
      <c r="D23" s="124">
        <v>0</v>
      </c>
      <c r="E23" s="36">
        <v>0</v>
      </c>
      <c r="F23" s="133">
        <f t="shared" si="1"/>
        <v>0</v>
      </c>
      <c r="G23" s="41">
        <f>IF(ISBLANK(F23),"  ",IF(F84&gt;0,F23/F84,IF(F23&gt;0,1,0)))</f>
        <v>0</v>
      </c>
      <c r="H23" s="114">
        <v>0</v>
      </c>
      <c r="I23" s="39">
        <v>0</v>
      </c>
      <c r="J23" s="124">
        <v>0</v>
      </c>
      <c r="K23" s="40">
        <v>0</v>
      </c>
      <c r="L23" s="133">
        <f t="shared" si="0"/>
        <v>0</v>
      </c>
      <c r="M23" s="41">
        <f>IF(ISBLANK(L23),"  ",IF(L84&gt;0,L23/L84,IF(L23&gt;0,1,0)))</f>
        <v>0</v>
      </c>
    </row>
    <row r="24" spans="1:13" ht="15" customHeight="1" x14ac:dyDescent="0.2">
      <c r="A24" s="171" t="s">
        <v>23</v>
      </c>
      <c r="B24" s="114">
        <v>0</v>
      </c>
      <c r="C24" s="39">
        <v>0</v>
      </c>
      <c r="D24" s="124">
        <v>0</v>
      </c>
      <c r="E24" s="36">
        <v>0</v>
      </c>
      <c r="F24" s="133">
        <f t="shared" si="1"/>
        <v>0</v>
      </c>
      <c r="G24" s="41">
        <f>IF(ISBLANK(F24),"  ",IF(F84&gt;0,F24/F84,IF(F24&gt;0,1,0)))</f>
        <v>0</v>
      </c>
      <c r="H24" s="114">
        <v>0</v>
      </c>
      <c r="I24" s="39">
        <v>0</v>
      </c>
      <c r="J24" s="124">
        <v>0</v>
      </c>
      <c r="K24" s="40">
        <v>0</v>
      </c>
      <c r="L24" s="133">
        <f t="shared" si="0"/>
        <v>0</v>
      </c>
      <c r="M24" s="41">
        <f>IF(ISBLANK(L24),"  ",IF(L84&gt;0,L24/L84,IF(L24&gt;0,1,0)))</f>
        <v>0</v>
      </c>
    </row>
    <row r="25" spans="1:13" ht="15" customHeight="1" x14ac:dyDescent="0.2">
      <c r="A25" s="171" t="s">
        <v>24</v>
      </c>
      <c r="B25" s="114">
        <v>0</v>
      </c>
      <c r="C25" s="39">
        <v>0</v>
      </c>
      <c r="D25" s="124">
        <v>0</v>
      </c>
      <c r="E25" s="36">
        <v>0</v>
      </c>
      <c r="F25" s="133">
        <f t="shared" si="1"/>
        <v>0</v>
      </c>
      <c r="G25" s="41">
        <f>IF(ISBLANK(F25),"  ",IF(F84&gt;0,F25/F84,IF(F25&gt;0,1,0)))</f>
        <v>0</v>
      </c>
      <c r="H25" s="114">
        <v>0</v>
      </c>
      <c r="I25" s="39">
        <v>0</v>
      </c>
      <c r="J25" s="124">
        <v>0</v>
      </c>
      <c r="K25" s="40">
        <v>0</v>
      </c>
      <c r="L25" s="133">
        <f t="shared" si="0"/>
        <v>0</v>
      </c>
      <c r="M25" s="41">
        <f>IF(ISBLANK(L25),"  ",IF(L84&gt;0,L25/L84,IF(L25&gt;0,1,0)))</f>
        <v>0</v>
      </c>
    </row>
    <row r="26" spans="1:13" ht="15" customHeight="1" x14ac:dyDescent="0.2">
      <c r="A26" s="171" t="s">
        <v>25</v>
      </c>
      <c r="B26" s="114">
        <v>0</v>
      </c>
      <c r="C26" s="39">
        <v>0</v>
      </c>
      <c r="D26" s="124">
        <v>0</v>
      </c>
      <c r="E26" s="36">
        <v>0</v>
      </c>
      <c r="F26" s="133">
        <f t="shared" si="1"/>
        <v>0</v>
      </c>
      <c r="G26" s="41">
        <f>IF(ISBLANK(F26),"  ",IF(F84&gt;0,F26/F84,IF(F26&gt;0,1,0)))</f>
        <v>0</v>
      </c>
      <c r="H26" s="114">
        <v>0</v>
      </c>
      <c r="I26" s="39">
        <v>0</v>
      </c>
      <c r="J26" s="124">
        <v>0</v>
      </c>
      <c r="K26" s="40">
        <v>0</v>
      </c>
      <c r="L26" s="133">
        <f t="shared" si="0"/>
        <v>0</v>
      </c>
      <c r="M26" s="41">
        <f>IF(ISBLANK(L26),"  ",IF(L84&gt;0,L26/L84,IF(L26&gt;0,1,0)))</f>
        <v>0</v>
      </c>
    </row>
    <row r="27" spans="1:13" ht="15" customHeight="1" x14ac:dyDescent="0.2">
      <c r="A27" s="171" t="s">
        <v>26</v>
      </c>
      <c r="B27" s="114">
        <v>0</v>
      </c>
      <c r="C27" s="39">
        <v>0</v>
      </c>
      <c r="D27" s="124">
        <v>0</v>
      </c>
      <c r="E27" s="36">
        <v>0</v>
      </c>
      <c r="F27" s="133">
        <f t="shared" si="1"/>
        <v>0</v>
      </c>
      <c r="G27" s="41">
        <f>IF(ISBLANK(F27),"  ",IF(F84&gt;0,F27/F84,IF(F27&gt;0,1,0)))</f>
        <v>0</v>
      </c>
      <c r="H27" s="114">
        <v>0</v>
      </c>
      <c r="I27" s="39">
        <v>0</v>
      </c>
      <c r="J27" s="124">
        <v>0</v>
      </c>
      <c r="K27" s="40">
        <v>0</v>
      </c>
      <c r="L27" s="133">
        <f t="shared" si="0"/>
        <v>0</v>
      </c>
      <c r="M27" s="41">
        <f>IF(ISBLANK(L27),"  ",IF(L84&gt;0,L27/L84,IF(L27&gt;0,1,0)))</f>
        <v>0</v>
      </c>
    </row>
    <row r="28" spans="1:13" ht="15" customHeight="1" x14ac:dyDescent="0.2">
      <c r="A28" s="172" t="s">
        <v>27</v>
      </c>
      <c r="B28" s="114">
        <v>0</v>
      </c>
      <c r="C28" s="39">
        <v>0</v>
      </c>
      <c r="D28" s="124">
        <v>0</v>
      </c>
      <c r="E28" s="36">
        <v>0</v>
      </c>
      <c r="F28" s="133">
        <f t="shared" si="1"/>
        <v>0</v>
      </c>
      <c r="G28" s="41">
        <f>IF(ISBLANK(F28),"  ",IF(F84&gt;0,F28/F84,IF(F28&gt;0,1,0)))</f>
        <v>0</v>
      </c>
      <c r="H28" s="114">
        <v>0</v>
      </c>
      <c r="I28" s="39">
        <v>0</v>
      </c>
      <c r="J28" s="124">
        <v>0</v>
      </c>
      <c r="K28" s="40">
        <v>0</v>
      </c>
      <c r="L28" s="133">
        <f t="shared" si="0"/>
        <v>0</v>
      </c>
      <c r="M28" s="41">
        <f>IF(ISBLANK(L28),"  ",IF(L84&gt;0,L28/L84,IF(L28&gt;0,1,0)))</f>
        <v>0</v>
      </c>
    </row>
    <row r="29" spans="1:13" ht="15" customHeight="1" x14ac:dyDescent="0.2">
      <c r="A29" s="172" t="s">
        <v>28</v>
      </c>
      <c r="B29" s="114">
        <v>0</v>
      </c>
      <c r="C29" s="39">
        <v>0</v>
      </c>
      <c r="D29" s="124">
        <v>0</v>
      </c>
      <c r="E29" s="36">
        <v>0</v>
      </c>
      <c r="F29" s="133">
        <f t="shared" si="1"/>
        <v>0</v>
      </c>
      <c r="G29" s="41">
        <f>IF(ISBLANK(F29),"  ",IF(F84&gt;0,F29/F84,IF(F29&gt;0,1,0)))</f>
        <v>0</v>
      </c>
      <c r="H29" s="114">
        <v>0</v>
      </c>
      <c r="I29" s="39">
        <v>0</v>
      </c>
      <c r="J29" s="124">
        <v>0</v>
      </c>
      <c r="K29" s="40">
        <v>0</v>
      </c>
      <c r="L29" s="133">
        <f t="shared" si="0"/>
        <v>0</v>
      </c>
      <c r="M29" s="41">
        <f>IF(ISBLANK(L29),"  ",IF(L84&gt;0,L29/L84,IF(L29&gt;0,1,0)))</f>
        <v>0</v>
      </c>
    </row>
    <row r="30" spans="1:13" ht="15" customHeight="1" x14ac:dyDescent="0.2">
      <c r="A30" s="172" t="s">
        <v>71</v>
      </c>
      <c r="B30" s="114">
        <v>0</v>
      </c>
      <c r="C30" s="39">
        <v>0</v>
      </c>
      <c r="D30" s="124">
        <v>0</v>
      </c>
      <c r="E30" s="36">
        <v>0</v>
      </c>
      <c r="F30" s="133">
        <f t="shared" si="1"/>
        <v>0</v>
      </c>
      <c r="G30" s="41">
        <f>IF(ISBLANK(F30),"  ",IF(F84&gt;0,F30/F84,IF(F30&gt;0,1,0)))</f>
        <v>0</v>
      </c>
      <c r="H30" s="114">
        <v>0</v>
      </c>
      <c r="I30" s="39">
        <v>0</v>
      </c>
      <c r="J30" s="124">
        <v>0</v>
      </c>
      <c r="K30" s="40">
        <v>0</v>
      </c>
      <c r="L30" s="133">
        <f t="shared" si="0"/>
        <v>0</v>
      </c>
      <c r="M30" s="41">
        <f>IF(ISBLANK(L30),"  ",IF(L84&gt;0,L30/L84,IF(L30&gt;0,1,0)))</f>
        <v>0</v>
      </c>
    </row>
    <row r="31" spans="1:13" ht="15" customHeight="1" x14ac:dyDescent="0.2">
      <c r="A31" s="172" t="s">
        <v>182</v>
      </c>
      <c r="B31" s="114">
        <v>0</v>
      </c>
      <c r="C31" s="39">
        <v>0</v>
      </c>
      <c r="D31" s="124">
        <v>0</v>
      </c>
      <c r="E31" s="36">
        <v>0</v>
      </c>
      <c r="F31" s="133">
        <f t="shared" si="1"/>
        <v>0</v>
      </c>
      <c r="G31" s="41">
        <f>IF(ISBLANK(F31),"  ",IF(F84&gt;0,F31/F84,IF(F31&gt;0,1,0)))</f>
        <v>0</v>
      </c>
      <c r="H31" s="114">
        <v>0</v>
      </c>
      <c r="I31" s="39">
        <v>1</v>
      </c>
      <c r="J31" s="124">
        <v>0</v>
      </c>
      <c r="K31" s="40">
        <v>0</v>
      </c>
      <c r="L31" s="133">
        <f t="shared" si="0"/>
        <v>0</v>
      </c>
      <c r="M31" s="41">
        <f>IF(ISBLANK(L31),"  ",IF(L84&gt;0,L31/L84,IF(L31&gt;0,1,0)))</f>
        <v>0</v>
      </c>
    </row>
    <row r="32" spans="1:13" ht="15" customHeight="1" x14ac:dyDescent="0.2">
      <c r="A32" s="173" t="s">
        <v>183</v>
      </c>
      <c r="B32" s="114">
        <v>0</v>
      </c>
      <c r="C32" s="39">
        <v>0</v>
      </c>
      <c r="D32" s="124">
        <v>0</v>
      </c>
      <c r="E32" s="36">
        <v>0</v>
      </c>
      <c r="F32" s="133">
        <f t="shared" si="1"/>
        <v>0</v>
      </c>
      <c r="G32" s="41">
        <f>IF(ISBLANK(F32),"  ",IF(F84&gt;0,F32/F84,IF(F32&gt;0,1,0)))</f>
        <v>0</v>
      </c>
      <c r="H32" s="114">
        <v>0</v>
      </c>
      <c r="I32" s="39">
        <v>1</v>
      </c>
      <c r="J32" s="124">
        <v>0</v>
      </c>
      <c r="K32" s="40">
        <v>0</v>
      </c>
      <c r="L32" s="133">
        <f t="shared" si="0"/>
        <v>0</v>
      </c>
      <c r="M32" s="41">
        <f>IF(ISBLANK(L32),"  ",IF(L84&gt;0,L32/L84,IF(L32&gt;0,1,0)))</f>
        <v>0</v>
      </c>
    </row>
    <row r="33" spans="1:13" ht="15" customHeight="1" x14ac:dyDescent="0.2">
      <c r="A33" s="172" t="s">
        <v>175</v>
      </c>
      <c r="B33" s="114">
        <v>0</v>
      </c>
      <c r="C33" s="39">
        <v>0</v>
      </c>
      <c r="D33" s="124">
        <v>0</v>
      </c>
      <c r="E33" s="36">
        <v>0</v>
      </c>
      <c r="F33" s="133">
        <f t="shared" si="1"/>
        <v>0</v>
      </c>
      <c r="G33" s="41">
        <f>IF(ISBLANK(F33),"  ",IF(F84&gt;0,F33/F84,IF(F33&gt;0,1,0)))</f>
        <v>0</v>
      </c>
      <c r="H33" s="114">
        <v>11461</v>
      </c>
      <c r="I33" s="39">
        <v>1</v>
      </c>
      <c r="J33" s="124">
        <v>0</v>
      </c>
      <c r="K33" s="40">
        <v>0</v>
      </c>
      <c r="L33" s="133">
        <f t="shared" si="0"/>
        <v>11461</v>
      </c>
      <c r="M33" s="41">
        <f>IF(ISBLANK(L33),"  ",IF(L84&gt;0,L33/L84,IF(L33&gt;0,1,0)))</f>
        <v>6.1326871681284271E-5</v>
      </c>
    </row>
    <row r="34" spans="1:13" ht="15" customHeight="1" x14ac:dyDescent="0.2">
      <c r="A34" s="171" t="s">
        <v>184</v>
      </c>
      <c r="B34" s="114">
        <v>0</v>
      </c>
      <c r="C34" s="39">
        <v>0</v>
      </c>
      <c r="D34" s="124">
        <v>0</v>
      </c>
      <c r="E34" s="36">
        <v>0</v>
      </c>
      <c r="F34" s="133">
        <f t="shared" si="1"/>
        <v>0</v>
      </c>
      <c r="G34" s="41">
        <f>IF(ISBLANK(F34),"  ",IF(F84&gt;0,F34/F84,IF(F34&gt;0,1,0)))</f>
        <v>0</v>
      </c>
      <c r="H34" s="114">
        <v>0</v>
      </c>
      <c r="I34" s="39">
        <v>0</v>
      </c>
      <c r="J34" s="124">
        <v>0</v>
      </c>
      <c r="K34" s="40">
        <v>0</v>
      </c>
      <c r="L34" s="133">
        <f t="shared" si="0"/>
        <v>0</v>
      </c>
      <c r="M34" s="41">
        <f>IF(ISBLANK(L34),"  ",IF(L84&gt;0,L34/L84,IF(L34&gt;0,1,0)))</f>
        <v>0</v>
      </c>
    </row>
    <row r="35" spans="1:13" ht="15" customHeight="1" x14ac:dyDescent="0.2">
      <c r="A35" s="171" t="s">
        <v>185</v>
      </c>
      <c r="B35" s="197">
        <v>0</v>
      </c>
      <c r="C35" s="199">
        <v>0</v>
      </c>
      <c r="D35" s="154">
        <v>0</v>
      </c>
      <c r="E35" s="202">
        <v>0</v>
      </c>
      <c r="F35" s="200">
        <f t="shared" ref="F35:F37" si="2">D35+B35</f>
        <v>0</v>
      </c>
      <c r="G35" s="110">
        <f>IF(ISBLANK(F35),"  ",IF(F85&gt;0,F35/F85,IF(F35&gt;0,1,0)))</f>
        <v>0</v>
      </c>
      <c r="H35" s="201">
        <v>0</v>
      </c>
      <c r="I35" s="199">
        <v>0</v>
      </c>
      <c r="J35" s="154">
        <v>0</v>
      </c>
      <c r="K35" s="40">
        <v>0</v>
      </c>
      <c r="L35" s="133">
        <f t="shared" ref="L35:L37" si="3">J35+H35</f>
        <v>0</v>
      </c>
      <c r="M35" s="41">
        <f>IF(ISBLANK(L35),"  ",IF(L85&gt;0,L35/L85,IF(L35&gt;0,1,0)))</f>
        <v>0</v>
      </c>
    </row>
    <row r="36" spans="1:13" s="212" customFormat="1" ht="15" customHeight="1" x14ac:dyDescent="0.2">
      <c r="A36" s="203" t="s">
        <v>193</v>
      </c>
      <c r="B36" s="204">
        <v>0</v>
      </c>
      <c r="C36" s="213">
        <v>0</v>
      </c>
      <c r="D36" s="206">
        <v>0</v>
      </c>
      <c r="E36" s="207">
        <v>0</v>
      </c>
      <c r="F36" s="214">
        <f t="shared" si="2"/>
        <v>0</v>
      </c>
      <c r="G36" s="215">
        <f>IF(ISBLANK(F36),"  ",IF(F84&gt;0,F36/F84,IF(F36&gt;0,1,0)))</f>
        <v>0</v>
      </c>
      <c r="H36" s="217">
        <v>3700000</v>
      </c>
      <c r="I36" s="213">
        <f t="shared" ref="I36:I37" si="4">IF(ISBLANK(H36),"  ",IF(L36&gt;0,H36/L36,IF(H36&gt;0,1,0)))</f>
        <v>1</v>
      </c>
      <c r="J36" s="206">
        <v>0</v>
      </c>
      <c r="K36" s="211">
        <f t="shared" ref="K36:K37" si="5">IF(ISBLANK(J36),"  ",IF(L36&gt;0,J36/L36,IF(J36&gt;0,1,0)))</f>
        <v>0</v>
      </c>
      <c r="L36" s="208">
        <f t="shared" si="3"/>
        <v>3700000</v>
      </c>
      <c r="M36" s="209">
        <f>IF(ISBLANK(L36),"  ",IF(L84&gt;0,L36/L84,IF(L36&gt;0,1,0)))</f>
        <v>1.9798396756020575E-2</v>
      </c>
    </row>
    <row r="37" spans="1:13" s="212" customFormat="1" ht="15" customHeight="1" x14ac:dyDescent="0.2">
      <c r="A37" s="203" t="s">
        <v>194</v>
      </c>
      <c r="B37" s="204">
        <v>0</v>
      </c>
      <c r="C37" s="205">
        <v>0</v>
      </c>
      <c r="D37" s="206">
        <v>0</v>
      </c>
      <c r="E37" s="207">
        <v>0</v>
      </c>
      <c r="F37" s="208">
        <f t="shared" si="2"/>
        <v>0</v>
      </c>
      <c r="G37" s="209">
        <f>IF(ISBLANK(F37),"  ",IF(F85&gt;0,F37/F85,IF(F37&gt;0,1,0)))</f>
        <v>0</v>
      </c>
      <c r="H37" s="217">
        <v>1000000</v>
      </c>
      <c r="I37" s="205">
        <f t="shared" si="4"/>
        <v>1</v>
      </c>
      <c r="J37" s="206">
        <v>0</v>
      </c>
      <c r="K37" s="211">
        <f t="shared" si="5"/>
        <v>0</v>
      </c>
      <c r="L37" s="208">
        <f t="shared" si="3"/>
        <v>1000000</v>
      </c>
      <c r="M37" s="209">
        <f>IF(ISBLANK(L37),"  ",IF(L85&gt;0,L37/L85,IF(L37&gt;0,1,0)))</f>
        <v>1</v>
      </c>
    </row>
    <row r="38" spans="1:13" ht="15" customHeight="1" x14ac:dyDescent="0.2">
      <c r="A38" s="171" t="s">
        <v>187</v>
      </c>
      <c r="B38" s="114">
        <v>0</v>
      </c>
      <c r="C38" s="39">
        <v>0</v>
      </c>
      <c r="D38" s="124">
        <v>0</v>
      </c>
      <c r="E38" s="36">
        <v>0</v>
      </c>
      <c r="F38" s="133">
        <f t="shared" ref="F38" si="6">D38+B38</f>
        <v>0</v>
      </c>
      <c r="G38" s="41">
        <f>IF(ISBLANK(F38),"  ",IF(F86&gt;0,F38/F86,IF(F38&gt;0,1,0)))</f>
        <v>0</v>
      </c>
      <c r="H38" s="114">
        <v>0</v>
      </c>
      <c r="I38" s="39">
        <v>0</v>
      </c>
      <c r="J38" s="124">
        <v>0</v>
      </c>
      <c r="K38" s="40">
        <v>0</v>
      </c>
      <c r="L38" s="133">
        <f t="shared" ref="L38" si="7">J38+H38</f>
        <v>0</v>
      </c>
      <c r="M38" s="41">
        <f>IF(ISBLANK(L38),"  ",IF(L86&gt;0,L38/L86,IF(L38&gt;0,1,0)))</f>
        <v>0</v>
      </c>
    </row>
    <row r="39" spans="1:13" ht="15" customHeight="1" x14ac:dyDescent="0.2">
      <c r="A39" s="171" t="s">
        <v>192</v>
      </c>
      <c r="B39" s="114">
        <v>0</v>
      </c>
      <c r="C39" s="39">
        <v>0</v>
      </c>
      <c r="D39" s="124">
        <v>0</v>
      </c>
      <c r="E39" s="36">
        <v>0</v>
      </c>
      <c r="F39" s="133">
        <f t="shared" ref="F39" si="8">D39+B39</f>
        <v>0</v>
      </c>
      <c r="G39" s="41">
        <f>IF(ISBLANK(F39),"  ",IF(F87&gt;0,F39/F87,IF(F39&gt;0,1,0)))</f>
        <v>0</v>
      </c>
      <c r="H39" s="114">
        <v>0</v>
      </c>
      <c r="I39" s="39">
        <v>0</v>
      </c>
      <c r="J39" s="124">
        <v>0</v>
      </c>
      <c r="K39" s="40">
        <v>0</v>
      </c>
      <c r="L39" s="133">
        <f t="shared" ref="L39" si="9">J39+H39</f>
        <v>0</v>
      </c>
      <c r="M39" s="41">
        <f>IF(ISBLANK(L39),"  ",IF(L87&gt;0,L39/L87,IF(L39&gt;0,1,0)))</f>
        <v>0</v>
      </c>
    </row>
    <row r="40" spans="1:13" ht="15" customHeight="1" x14ac:dyDescent="0.2">
      <c r="A40" s="171" t="s">
        <v>188</v>
      </c>
      <c r="B40" s="114">
        <v>0</v>
      </c>
      <c r="C40" s="39">
        <v>0</v>
      </c>
      <c r="D40" s="124">
        <v>0</v>
      </c>
      <c r="E40" s="36">
        <v>0</v>
      </c>
      <c r="F40" s="133">
        <f t="shared" ref="F40:F41" si="10">D40+B40</f>
        <v>0</v>
      </c>
      <c r="G40" s="41">
        <f t="shared" ref="G40:G41" si="11">IF(ISBLANK(F40),"  ",IF(F87&gt;0,F40/F87,IF(F40&gt;0,1,0)))</f>
        <v>0</v>
      </c>
      <c r="H40" s="114">
        <v>0</v>
      </c>
      <c r="I40" s="39">
        <v>0</v>
      </c>
      <c r="J40" s="124">
        <v>0</v>
      </c>
      <c r="K40" s="40">
        <v>0</v>
      </c>
      <c r="L40" s="133">
        <f t="shared" ref="L40:L41" si="12">J40+H40</f>
        <v>0</v>
      </c>
      <c r="M40" s="41">
        <f t="shared" ref="M40:M41" si="13">IF(ISBLANK(L40),"  ",IF(L87&gt;0,L40/L87,IF(L40&gt;0,1,0)))</f>
        <v>0</v>
      </c>
    </row>
    <row r="41" spans="1:13" ht="15" customHeight="1" x14ac:dyDescent="0.2">
      <c r="A41" s="171" t="s">
        <v>189</v>
      </c>
      <c r="B41" s="114">
        <v>0</v>
      </c>
      <c r="C41" s="39">
        <v>0</v>
      </c>
      <c r="D41" s="124">
        <v>0</v>
      </c>
      <c r="E41" s="36">
        <v>0</v>
      </c>
      <c r="F41" s="133">
        <f t="shared" si="10"/>
        <v>0</v>
      </c>
      <c r="G41" s="41">
        <f t="shared" si="11"/>
        <v>0</v>
      </c>
      <c r="H41" s="114">
        <v>0</v>
      </c>
      <c r="I41" s="39">
        <v>0</v>
      </c>
      <c r="J41" s="124">
        <v>0</v>
      </c>
      <c r="K41" s="40">
        <v>0</v>
      </c>
      <c r="L41" s="133">
        <f t="shared" si="12"/>
        <v>0</v>
      </c>
      <c r="M41" s="41">
        <f t="shared" si="13"/>
        <v>0</v>
      </c>
    </row>
    <row r="42" spans="1:13" ht="15" customHeight="1" x14ac:dyDescent="0.25">
      <c r="A42" s="47" t="s">
        <v>29</v>
      </c>
      <c r="B42" s="143"/>
      <c r="C42" s="48"/>
      <c r="D42" s="124"/>
      <c r="E42" s="49"/>
      <c r="F42" s="133"/>
      <c r="G42" s="50" t="s">
        <v>4</v>
      </c>
      <c r="H42" s="143"/>
      <c r="I42" s="48"/>
      <c r="J42" s="124"/>
      <c r="K42" s="49"/>
      <c r="L42" s="133"/>
      <c r="M42" s="50" t="s">
        <v>4</v>
      </c>
    </row>
    <row r="43" spans="1:13" ht="15" customHeight="1" x14ac:dyDescent="0.2">
      <c r="A43" s="45" t="s">
        <v>30</v>
      </c>
      <c r="B43" s="142">
        <v>0</v>
      </c>
      <c r="C43" s="35">
        <v>0</v>
      </c>
      <c r="D43" s="127">
        <v>0</v>
      </c>
      <c r="E43" s="36">
        <v>0</v>
      </c>
      <c r="F43" s="132">
        <f t="shared" si="1"/>
        <v>0</v>
      </c>
      <c r="G43" s="37">
        <f>IF(ISBLANK(F43),"  ",IF(F84&gt;0,F43/F84,IF(F43&gt;0,1,0)))</f>
        <v>0</v>
      </c>
      <c r="H43" s="142">
        <v>0</v>
      </c>
      <c r="I43" s="35">
        <v>0</v>
      </c>
      <c r="J43" s="127">
        <v>0</v>
      </c>
      <c r="K43" s="36">
        <v>0</v>
      </c>
      <c r="L43" s="132">
        <v>0</v>
      </c>
      <c r="M43" s="37">
        <f>IF(ISBLANK(L43),"  ",IF(L84&gt;0,L43/L84,IF(L43&gt;0,1,0)))</f>
        <v>0</v>
      </c>
    </row>
    <row r="44" spans="1:13" ht="15" customHeight="1" x14ac:dyDescent="0.25">
      <c r="A44" s="104" t="s">
        <v>31</v>
      </c>
      <c r="B44" s="143"/>
      <c r="C44" s="48" t="s">
        <v>4</v>
      </c>
      <c r="D44" s="124"/>
      <c r="E44" s="49"/>
      <c r="F44" s="133"/>
      <c r="G44" s="50" t="s">
        <v>4</v>
      </c>
      <c r="H44" s="143"/>
      <c r="I44" s="48" t="s">
        <v>4</v>
      </c>
      <c r="J44" s="124"/>
      <c r="K44" s="49" t="s">
        <v>4</v>
      </c>
      <c r="L44" s="133"/>
      <c r="M44" s="50" t="s">
        <v>4</v>
      </c>
    </row>
    <row r="45" spans="1:13" ht="15" customHeight="1" x14ac:dyDescent="0.2">
      <c r="A45" s="45" t="s">
        <v>30</v>
      </c>
      <c r="B45" s="142">
        <v>0</v>
      </c>
      <c r="C45" s="35">
        <v>0</v>
      </c>
      <c r="D45" s="127">
        <v>0</v>
      </c>
      <c r="E45" s="36">
        <v>0</v>
      </c>
      <c r="F45" s="132">
        <f t="shared" si="1"/>
        <v>0</v>
      </c>
      <c r="G45" s="37">
        <f>IF(ISBLANK(F45),"  ",IF(F84&gt;0,F45/F84,IF(F45&gt;0,1,0)))</f>
        <v>0</v>
      </c>
      <c r="H45" s="142">
        <v>0</v>
      </c>
      <c r="I45" s="35">
        <v>0</v>
      </c>
      <c r="J45" s="127">
        <v>0</v>
      </c>
      <c r="K45" s="36">
        <v>0</v>
      </c>
      <c r="L45" s="132">
        <v>0</v>
      </c>
      <c r="M45" s="37">
        <f>IF(ISBLANK(L45),"  ",IF(L84&gt;0,L45/L84,IF(L45&gt;0,1,0)))</f>
        <v>0</v>
      </c>
    </row>
    <row r="46" spans="1:13" ht="15" customHeight="1" x14ac:dyDescent="0.2">
      <c r="A46" s="46" t="s">
        <v>101</v>
      </c>
      <c r="B46" s="114"/>
      <c r="C46" s="39" t="s">
        <v>10</v>
      </c>
      <c r="D46" s="124"/>
      <c r="E46" s="36"/>
      <c r="F46" s="133">
        <f t="shared" si="1"/>
        <v>0</v>
      </c>
      <c r="G46" s="41">
        <f>IF(ISBLANK(F46),"  ",IF(F84&gt;0,F46/F84,IF(F46&gt;0,1,0)))</f>
        <v>0</v>
      </c>
      <c r="H46" s="114"/>
      <c r="I46" s="39" t="s">
        <v>10</v>
      </c>
      <c r="J46" s="124"/>
      <c r="K46" s="40" t="s">
        <v>10</v>
      </c>
      <c r="L46" s="133">
        <v>0</v>
      </c>
      <c r="M46" s="41">
        <f>IF(ISBLANK(L46),"  ",IF(L84&gt;0,L46/L84,IF(L46&gt;0,1,0)))</f>
        <v>0</v>
      </c>
    </row>
    <row r="47" spans="1:13" s="55" customFormat="1" ht="15" customHeight="1" x14ac:dyDescent="0.25">
      <c r="A47" s="47" t="s">
        <v>33</v>
      </c>
      <c r="B47" s="115">
        <v>28426177.98</v>
      </c>
      <c r="C47" s="59">
        <v>1</v>
      </c>
      <c r="D47" s="128">
        <v>0</v>
      </c>
      <c r="E47" s="52">
        <v>0</v>
      </c>
      <c r="F47" s="115">
        <f>F46+F45+F43+F34+F29+F28+F26+F27+F25+F24+F23+F22+F21+F20+F19+F18+F17+F16+F14+F13+F30+F31+F32+F33</f>
        <v>28426177.98</v>
      </c>
      <c r="G47" s="53">
        <f>IF(ISBLANK(F47),"  ",IF(F84&gt;0,F47/F84,IF(F47&gt;0,1,0)))</f>
        <v>0.13821820273496141</v>
      </c>
      <c r="H47" s="115">
        <v>35156829</v>
      </c>
      <c r="I47" s="59">
        <v>1</v>
      </c>
      <c r="J47" s="128">
        <v>0</v>
      </c>
      <c r="K47" s="54">
        <v>0</v>
      </c>
      <c r="L47" s="115">
        <v>24564710</v>
      </c>
      <c r="M47" s="53">
        <f>IF(ISBLANK(L47),"  ",IF(L84&gt;0,L47/L84,IF(L47&gt;0,1,0)))</f>
        <v>0.13144374993961788</v>
      </c>
    </row>
    <row r="48" spans="1:13" ht="15" customHeight="1" x14ac:dyDescent="0.25">
      <c r="A48" s="56" t="s">
        <v>34</v>
      </c>
      <c r="B48" s="116"/>
      <c r="C48" s="48" t="s">
        <v>4</v>
      </c>
      <c r="D48" s="124"/>
      <c r="E48" s="49" t="s">
        <v>4</v>
      </c>
      <c r="F48" s="133"/>
      <c r="G48" s="50" t="s">
        <v>4</v>
      </c>
      <c r="H48" s="116"/>
      <c r="I48" s="48" t="s">
        <v>4</v>
      </c>
      <c r="J48" s="124"/>
      <c r="K48" s="49" t="s">
        <v>4</v>
      </c>
      <c r="L48" s="133"/>
      <c r="M48" s="50" t="s">
        <v>4</v>
      </c>
    </row>
    <row r="49" spans="1:13" ht="15" customHeight="1" x14ac:dyDescent="0.2">
      <c r="A49" s="7" t="s">
        <v>35</v>
      </c>
      <c r="B49" s="142">
        <v>0</v>
      </c>
      <c r="C49" s="35">
        <v>0</v>
      </c>
      <c r="D49" s="127">
        <v>0</v>
      </c>
      <c r="E49" s="36">
        <v>0</v>
      </c>
      <c r="F49" s="132">
        <f>D49+B49</f>
        <v>0</v>
      </c>
      <c r="G49" s="37">
        <f>IF(ISBLANK(F49),"  ",IF(D84&gt;0,F49/D84,IF(F49&gt;0,1,0)))</f>
        <v>0</v>
      </c>
      <c r="H49" s="142">
        <v>0</v>
      </c>
      <c r="I49" s="35">
        <v>0</v>
      </c>
      <c r="J49" s="127">
        <v>0</v>
      </c>
      <c r="K49" s="36">
        <v>0</v>
      </c>
      <c r="L49" s="132">
        <v>0</v>
      </c>
      <c r="M49" s="37">
        <f>IF(ISBLANK(L49),"  ",IF(J84&gt;0,L49/J84,IF(L49&gt;0,1,0)))</f>
        <v>0</v>
      </c>
    </row>
    <row r="50" spans="1:13" ht="15" customHeight="1" x14ac:dyDescent="0.2">
      <c r="A50" s="58" t="s">
        <v>36</v>
      </c>
      <c r="B50" s="114">
        <v>0</v>
      </c>
      <c r="C50" s="39">
        <v>0</v>
      </c>
      <c r="D50" s="124">
        <v>0</v>
      </c>
      <c r="E50" s="40">
        <v>0</v>
      </c>
      <c r="F50" s="133">
        <f>D50+B50</f>
        <v>0</v>
      </c>
      <c r="G50" s="41">
        <f>IF(ISBLANK(F50),"  ",IF(D84&gt;0,F50/D84,IF(F50&gt;0,1,0)))</f>
        <v>0</v>
      </c>
      <c r="H50" s="114">
        <v>0</v>
      </c>
      <c r="I50" s="39">
        <v>0</v>
      </c>
      <c r="J50" s="124">
        <v>0</v>
      </c>
      <c r="K50" s="40">
        <v>0</v>
      </c>
      <c r="L50" s="133">
        <v>0</v>
      </c>
      <c r="M50" s="41">
        <f>IF(ISBLANK(L50),"  ",IF(J84&gt;0,L50/J84,IF(L50&gt;0,1,0)))</f>
        <v>0</v>
      </c>
    </row>
    <row r="51" spans="1:13" ht="15" customHeight="1" x14ac:dyDescent="0.2">
      <c r="A51" s="7" t="s">
        <v>37</v>
      </c>
      <c r="B51" s="114">
        <v>0</v>
      </c>
      <c r="C51" s="39">
        <v>0</v>
      </c>
      <c r="D51" s="124">
        <v>0</v>
      </c>
      <c r="E51" s="40">
        <v>0</v>
      </c>
      <c r="F51" s="133">
        <f>D51+B51</f>
        <v>0</v>
      </c>
      <c r="G51" s="41">
        <f>IF(ISBLANK(F51),"  ",IF(D84&gt;0,F51/D84,IF(F51&gt;0,1,0)))</f>
        <v>0</v>
      </c>
      <c r="H51" s="114">
        <v>0</v>
      </c>
      <c r="I51" s="39">
        <v>0</v>
      </c>
      <c r="J51" s="124">
        <v>0</v>
      </c>
      <c r="K51" s="40">
        <v>0</v>
      </c>
      <c r="L51" s="133">
        <v>0</v>
      </c>
      <c r="M51" s="41">
        <f>IF(ISBLANK(L51),"  ",IF(J84&gt;0,L51/J84,IF(L51&gt;0,1,0)))</f>
        <v>0</v>
      </c>
    </row>
    <row r="52" spans="1:13" ht="15" customHeight="1" x14ac:dyDescent="0.2">
      <c r="A52" s="25" t="s">
        <v>38</v>
      </c>
      <c r="B52" s="114">
        <v>4420972</v>
      </c>
      <c r="C52" s="39">
        <v>1</v>
      </c>
      <c r="D52" s="124">
        <v>0</v>
      </c>
      <c r="E52" s="40">
        <v>0</v>
      </c>
      <c r="F52" s="133">
        <f>D52+B52</f>
        <v>4420972</v>
      </c>
      <c r="G52" s="41">
        <f>IF(ISBLANK(F52),"  ",IF(D84&gt;0,F52/D84,IF(F52&gt;0,1,0)))</f>
        <v>4.3818151607009866E-2</v>
      </c>
      <c r="H52" s="114">
        <v>4476791</v>
      </c>
      <c r="I52" s="39">
        <v>1</v>
      </c>
      <c r="J52" s="124">
        <v>0</v>
      </c>
      <c r="K52" s="40">
        <v>0</v>
      </c>
      <c r="L52" s="133">
        <v>3869822</v>
      </c>
      <c r="M52" s="41">
        <f>IF(ISBLANK(L52),"  ",IF(J84&gt;0,L52/J84,IF(L52&gt;0,1,0)))</f>
        <v>4.5047471341069741E-2</v>
      </c>
    </row>
    <row r="53" spans="1:13" ht="15" customHeight="1" x14ac:dyDescent="0.2">
      <c r="A53" s="58" t="s">
        <v>39</v>
      </c>
      <c r="B53" s="114">
        <v>0</v>
      </c>
      <c r="C53" s="39">
        <v>0</v>
      </c>
      <c r="D53" s="124">
        <v>0</v>
      </c>
      <c r="E53" s="40">
        <v>0</v>
      </c>
      <c r="F53" s="133">
        <f>D53+B53</f>
        <v>0</v>
      </c>
      <c r="G53" s="41">
        <f>IF(ISBLANK(F53),"  ",IF(F84&gt;0,F53/F84,IF(F53&gt;0,1,0)))</f>
        <v>0</v>
      </c>
      <c r="H53" s="114">
        <v>0</v>
      </c>
      <c r="I53" s="39">
        <v>0</v>
      </c>
      <c r="J53" s="124">
        <v>0</v>
      </c>
      <c r="K53" s="40">
        <v>0</v>
      </c>
      <c r="L53" s="133">
        <v>0</v>
      </c>
      <c r="M53" s="41">
        <f>IF(ISBLANK(L53),"  ",IF(L84&gt;0,L53/L84,IF(L53&gt;0,1,0)))</f>
        <v>0</v>
      </c>
    </row>
    <row r="54" spans="1:13" s="55" customFormat="1" ht="15" customHeight="1" x14ac:dyDescent="0.25">
      <c r="A54" s="56" t="s">
        <v>40</v>
      </c>
      <c r="B54" s="115">
        <v>4420972</v>
      </c>
      <c r="C54" s="59">
        <v>1</v>
      </c>
      <c r="D54" s="128">
        <v>0</v>
      </c>
      <c r="E54" s="54">
        <v>0</v>
      </c>
      <c r="F54" s="134">
        <f>F53+F52+F51+F50+F49</f>
        <v>4420972</v>
      </c>
      <c r="G54" s="53">
        <f>IF(ISBLANK(F54),"  ",IF(F84&gt;0,F54/F84,IF(F54&gt;0,1,0)))</f>
        <v>2.1496340612920758E-2</v>
      </c>
      <c r="H54" s="115">
        <v>4476791</v>
      </c>
      <c r="I54" s="59">
        <v>1</v>
      </c>
      <c r="J54" s="128">
        <v>0</v>
      </c>
      <c r="K54" s="54">
        <v>0</v>
      </c>
      <c r="L54" s="134">
        <v>3869822</v>
      </c>
      <c r="M54" s="53">
        <f>IF(ISBLANK(L54),"  ",IF(L84&gt;0,L54/L84,IF(L54&gt;0,1,0)))</f>
        <v>2.0707100359777582E-2</v>
      </c>
    </row>
    <row r="55" spans="1:13" s="55" customFormat="1" ht="15" customHeight="1" x14ac:dyDescent="0.25">
      <c r="A55" s="60" t="s">
        <v>82</v>
      </c>
      <c r="B55" s="144">
        <v>0</v>
      </c>
      <c r="C55" s="59">
        <v>0</v>
      </c>
      <c r="D55" s="129">
        <v>0</v>
      </c>
      <c r="E55" s="54">
        <v>0</v>
      </c>
      <c r="F55" s="135">
        <f>D55+B55</f>
        <v>0</v>
      </c>
      <c r="G55" s="53">
        <f>IF(ISBLANK(F55),"  ",IF(F84&gt;0,F55/F84,IF(F55&gt;0,1,0)))</f>
        <v>0</v>
      </c>
      <c r="H55" s="144">
        <v>0</v>
      </c>
      <c r="I55" s="59">
        <v>0</v>
      </c>
      <c r="J55" s="129">
        <v>0</v>
      </c>
      <c r="K55" s="54">
        <v>0</v>
      </c>
      <c r="L55" s="135">
        <f>J55+H55</f>
        <v>0</v>
      </c>
      <c r="M55" s="53">
        <f>IF(ISBLANK(L55),"  ",IF(L84&gt;0,L55/L84,IF(L55&gt;0,1,0)))</f>
        <v>0</v>
      </c>
    </row>
    <row r="56" spans="1:13" ht="15" customHeight="1" x14ac:dyDescent="0.25">
      <c r="A56" s="9" t="s">
        <v>42</v>
      </c>
      <c r="B56" s="119"/>
      <c r="C56" s="61" t="s">
        <v>4</v>
      </c>
      <c r="D56" s="127"/>
      <c r="E56" s="62" t="s">
        <v>4</v>
      </c>
      <c r="F56" s="132"/>
      <c r="G56" s="63" t="s">
        <v>4</v>
      </c>
      <c r="H56" s="119"/>
      <c r="I56" s="61" t="s">
        <v>4</v>
      </c>
      <c r="J56" s="127"/>
      <c r="K56" s="62" t="s">
        <v>4</v>
      </c>
      <c r="L56" s="132"/>
      <c r="M56" s="63" t="s">
        <v>4</v>
      </c>
    </row>
    <row r="57" spans="1:13" ht="15" customHeight="1" x14ac:dyDescent="0.2">
      <c r="A57" s="7" t="s">
        <v>43</v>
      </c>
      <c r="B57" s="119">
        <v>47358173.189999998</v>
      </c>
      <c r="C57" s="35">
        <v>1</v>
      </c>
      <c r="D57" s="127">
        <v>0</v>
      </c>
      <c r="E57" s="36">
        <v>0</v>
      </c>
      <c r="F57" s="136">
        <f t="shared" ref="F57:F62" si="14">D57+B57</f>
        <v>47358173.189999998</v>
      </c>
      <c r="G57" s="37">
        <f>IF(ISBLANK(F57),"  ",IF(F84&gt;0,F57/F84,IF(F57&gt;0,1,0)))</f>
        <v>0.23027230701708401</v>
      </c>
      <c r="H57" s="119">
        <v>52713190</v>
      </c>
      <c r="I57" s="35">
        <v>1</v>
      </c>
      <c r="J57" s="127">
        <v>0</v>
      </c>
      <c r="K57" s="36">
        <v>0</v>
      </c>
      <c r="L57" s="136">
        <f t="shared" ref="L57:L74" si="15">J57+H57</f>
        <v>52713190</v>
      </c>
      <c r="M57" s="37">
        <f>IF(ISBLANK(L57),"  ",IF(L84&gt;0,L57/L84,IF(L57&gt;0,1,0)))</f>
        <v>0.28206395943121521</v>
      </c>
    </row>
    <row r="58" spans="1:13" ht="15" customHeight="1" x14ac:dyDescent="0.2">
      <c r="A58" s="25" t="s">
        <v>44</v>
      </c>
      <c r="B58" s="116">
        <v>14384320.6</v>
      </c>
      <c r="C58" s="39">
        <v>1</v>
      </c>
      <c r="D58" s="124">
        <v>0</v>
      </c>
      <c r="E58" s="40">
        <v>0</v>
      </c>
      <c r="F58" s="137">
        <f t="shared" si="14"/>
        <v>14384320.6</v>
      </c>
      <c r="G58" s="41">
        <f>IF(ISBLANK(F58),"  ",IF(F84&gt;0,F58/F84,IF(F58&gt;0,1,0)))</f>
        <v>6.9941690447949609E-2</v>
      </c>
      <c r="H58" s="116">
        <v>13041066</v>
      </c>
      <c r="I58" s="39">
        <v>1</v>
      </c>
      <c r="J58" s="124">
        <v>0</v>
      </c>
      <c r="K58" s="40">
        <v>0</v>
      </c>
      <c r="L58" s="137">
        <f t="shared" si="15"/>
        <v>13041066</v>
      </c>
      <c r="M58" s="41">
        <f>IF(ISBLANK(L58),"  ",IF(L84&gt;0,L58/L84,IF(L58&gt;0,1,0)))</f>
        <v>6.9781675348500063E-2</v>
      </c>
    </row>
    <row r="59" spans="1:13" ht="15" customHeight="1" x14ac:dyDescent="0.2">
      <c r="A59" s="64" t="s">
        <v>45</v>
      </c>
      <c r="B59" s="145">
        <v>1464442.8</v>
      </c>
      <c r="C59" s="39">
        <v>1</v>
      </c>
      <c r="D59" s="123">
        <v>0</v>
      </c>
      <c r="E59" s="40">
        <v>0</v>
      </c>
      <c r="F59" s="138">
        <f t="shared" si="14"/>
        <v>1464442.8</v>
      </c>
      <c r="G59" s="41">
        <f>IF(ISBLANK(F59),"  ",IF(F84&gt;0,F59/F84,IF(F59&gt;0,1,0)))</f>
        <v>7.1206425276928676E-3</v>
      </c>
      <c r="H59" s="145">
        <v>1536900</v>
      </c>
      <c r="I59" s="39">
        <v>1</v>
      </c>
      <c r="J59" s="123">
        <v>0</v>
      </c>
      <c r="K59" s="40">
        <v>0</v>
      </c>
      <c r="L59" s="138">
        <f t="shared" si="15"/>
        <v>1536900</v>
      </c>
      <c r="M59" s="41">
        <f>IF(ISBLANK(L59),"  ",IF(L84&gt;0,L59/L84,IF(L59&gt;0,1,0)))</f>
        <v>8.2238259390075737E-3</v>
      </c>
    </row>
    <row r="60" spans="1:13" ht="15" customHeight="1" x14ac:dyDescent="0.2">
      <c r="A60" s="64" t="s">
        <v>46</v>
      </c>
      <c r="B60" s="145">
        <v>775119.46</v>
      </c>
      <c r="C60" s="39">
        <v>1</v>
      </c>
      <c r="D60" s="123">
        <v>0</v>
      </c>
      <c r="E60" s="40">
        <v>0</v>
      </c>
      <c r="F60" s="138">
        <f t="shared" si="14"/>
        <v>775119.46</v>
      </c>
      <c r="G60" s="41">
        <f>IF(ISBLANK(F60),"  ",IF(F84&gt;0,F60/F84,IF(F60&gt;0,1,0)))</f>
        <v>3.7689069118427366E-3</v>
      </c>
      <c r="H60" s="145">
        <v>789868</v>
      </c>
      <c r="I60" s="39">
        <v>1</v>
      </c>
      <c r="J60" s="123">
        <v>0</v>
      </c>
      <c r="K60" s="40">
        <v>0</v>
      </c>
      <c r="L60" s="138">
        <f t="shared" si="15"/>
        <v>789868</v>
      </c>
      <c r="M60" s="41">
        <f>IF(ISBLANK(L60),"  ",IF(L84&gt;0,L60/L84,IF(L60&gt;0,1,0)))</f>
        <v>4.2265189321309352E-3</v>
      </c>
    </row>
    <row r="61" spans="1:13" ht="15" customHeight="1" x14ac:dyDescent="0.2">
      <c r="A61" s="64" t="s">
        <v>47</v>
      </c>
      <c r="B61" s="145">
        <v>0</v>
      </c>
      <c r="C61" s="39">
        <v>0</v>
      </c>
      <c r="D61" s="123">
        <v>3424789.12</v>
      </c>
      <c r="E61" s="40">
        <v>1</v>
      </c>
      <c r="F61" s="138">
        <f t="shared" si="14"/>
        <v>3424789.12</v>
      </c>
      <c r="G61" s="41">
        <f>IF(ISBLANK(F61),"  ",IF(F84&gt;0,F61/F84,IF(F61&gt;0,1,0)))</f>
        <v>1.6652544610313104E-2</v>
      </c>
      <c r="H61" s="145">
        <v>0</v>
      </c>
      <c r="I61" s="39">
        <v>0</v>
      </c>
      <c r="J61" s="123">
        <v>3539500</v>
      </c>
      <c r="K61" s="40">
        <v>1</v>
      </c>
      <c r="L61" s="138">
        <f t="shared" si="15"/>
        <v>3539500</v>
      </c>
      <c r="M61" s="41">
        <f>IF(ISBLANK(L61),"  ",IF(L84&gt;0,L61/L84,IF(L61&gt;0,1,0)))</f>
        <v>1.8939574410252655E-2</v>
      </c>
    </row>
    <row r="62" spans="1:13" ht="15" customHeight="1" x14ac:dyDescent="0.2">
      <c r="A62" s="25" t="s">
        <v>48</v>
      </c>
      <c r="B62" s="116">
        <v>3781509.54</v>
      </c>
      <c r="C62" s="39">
        <v>0.31352811763433869</v>
      </c>
      <c r="D62" s="124">
        <v>8279640.0899999999</v>
      </c>
      <c r="E62" s="40">
        <v>0.68647188236566137</v>
      </c>
      <c r="F62" s="137">
        <f t="shared" si="14"/>
        <v>12061149.629999999</v>
      </c>
      <c r="G62" s="41">
        <f>IF(ISBLANK(F62),"  ",IF(F84&gt;0,F62/F84,IF(F62&gt;0,1,0)))</f>
        <v>5.8645605678996189E-2</v>
      </c>
      <c r="H62" s="116">
        <v>1565855</v>
      </c>
      <c r="I62" s="39">
        <v>0.1691944636087464</v>
      </c>
      <c r="J62" s="124">
        <v>7688910</v>
      </c>
      <c r="K62" s="40">
        <v>0.83080553639125354</v>
      </c>
      <c r="L62" s="137">
        <f t="shared" si="15"/>
        <v>9254765</v>
      </c>
      <c r="M62" s="41">
        <f>IF(ISBLANK(L62),"  ",IF(L84&gt;0,L62/L84,IF(L62&gt;0,1,0)))</f>
        <v>4.9521489014522371E-2</v>
      </c>
    </row>
    <row r="63" spans="1:13" s="55" customFormat="1" ht="15" customHeight="1" x14ac:dyDescent="0.25">
      <c r="A63" s="60" t="s">
        <v>49</v>
      </c>
      <c r="B63" s="146">
        <v>67763565.590000004</v>
      </c>
      <c r="C63" s="59">
        <v>0.85271518125684476</v>
      </c>
      <c r="D63" s="128">
        <v>11704429.210000001</v>
      </c>
      <c r="E63" s="54">
        <v>0.14728481874315519</v>
      </c>
      <c r="F63" s="139">
        <f>F62+F60+F59+F58+F57+F61</f>
        <v>79467994.800000012</v>
      </c>
      <c r="G63" s="53">
        <f>IF(ISBLANK(F63),"  ",IF(F84&gt;0,F63/F84,IF(F63&gt;0,1,0)))</f>
        <v>0.38640169719387862</v>
      </c>
      <c r="H63" s="146">
        <v>69646879</v>
      </c>
      <c r="I63" s="59">
        <v>0.86116389642824032</v>
      </c>
      <c r="J63" s="128">
        <v>11228410</v>
      </c>
      <c r="K63" s="54">
        <v>0.13883610357175971</v>
      </c>
      <c r="L63" s="137">
        <f t="shared" si="15"/>
        <v>80875289</v>
      </c>
      <c r="M63" s="53">
        <f>IF(ISBLANK(L63),"  ",IF(L84&gt;0,L63/L84,IF(L63&gt;0,1,0)))</f>
        <v>0.43275704307562879</v>
      </c>
    </row>
    <row r="64" spans="1:13" ht="15" customHeight="1" x14ac:dyDescent="0.2">
      <c r="A64" s="34" t="s">
        <v>50</v>
      </c>
      <c r="B64" s="147">
        <v>0</v>
      </c>
      <c r="C64" s="39">
        <v>0</v>
      </c>
      <c r="D64" s="148">
        <v>0</v>
      </c>
      <c r="E64" s="40">
        <v>0</v>
      </c>
      <c r="F64" s="140">
        <f t="shared" ref="F64:F73" si="16">D64+B64</f>
        <v>0</v>
      </c>
      <c r="G64" s="41">
        <f>IF(ISBLANK(F64),"  ",IF(F84&gt;0,F64/F84,IF(F64&gt;0,1,0)))</f>
        <v>0</v>
      </c>
      <c r="H64" s="147">
        <v>0</v>
      </c>
      <c r="I64" s="39">
        <v>0</v>
      </c>
      <c r="J64" s="148">
        <v>0</v>
      </c>
      <c r="K64" s="40">
        <v>0</v>
      </c>
      <c r="L64" s="140">
        <f t="shared" si="15"/>
        <v>0</v>
      </c>
      <c r="M64" s="41">
        <f>IF(ISBLANK(L64),"  ",IF(L84&gt;0,L64/L84,IF(L64&gt;0,1,0)))</f>
        <v>0</v>
      </c>
    </row>
    <row r="65" spans="1:13" ht="15" customHeight="1" x14ac:dyDescent="0.2">
      <c r="A65" s="65" t="s">
        <v>51</v>
      </c>
      <c r="B65" s="114">
        <v>0</v>
      </c>
      <c r="C65" s="39">
        <v>0</v>
      </c>
      <c r="D65" s="124">
        <v>0</v>
      </c>
      <c r="E65" s="40">
        <v>0</v>
      </c>
      <c r="F65" s="133">
        <f t="shared" si="16"/>
        <v>0</v>
      </c>
      <c r="G65" s="41">
        <f>IF(ISBLANK(F65),"  ",IF(F84&gt;0,F65/F84,IF(F65&gt;0,1,0)))</f>
        <v>0</v>
      </c>
      <c r="H65" s="114">
        <v>0</v>
      </c>
      <c r="I65" s="39">
        <v>0</v>
      </c>
      <c r="J65" s="124">
        <v>0</v>
      </c>
      <c r="K65" s="40">
        <v>0</v>
      </c>
      <c r="L65" s="133">
        <f t="shared" si="15"/>
        <v>0</v>
      </c>
      <c r="M65" s="41">
        <f>IF(ISBLANK(L65),"  ",IF(L84&gt;0,L65/L84,IF(L65&gt;0,1,0)))</f>
        <v>0</v>
      </c>
    </row>
    <row r="66" spans="1:13" ht="15" customHeight="1" x14ac:dyDescent="0.2">
      <c r="A66" s="7" t="s">
        <v>52</v>
      </c>
      <c r="B66" s="114">
        <v>0</v>
      </c>
      <c r="C66" s="39">
        <v>0</v>
      </c>
      <c r="D66" s="124">
        <v>0</v>
      </c>
      <c r="E66" s="40">
        <v>0</v>
      </c>
      <c r="F66" s="133">
        <f t="shared" si="16"/>
        <v>0</v>
      </c>
      <c r="G66" s="41">
        <f>IF(ISBLANK(F66),"  ",IF(F84&gt;0,F66/F84,IF(F66&gt;0,1,0)))</f>
        <v>0</v>
      </c>
      <c r="H66" s="114">
        <v>0</v>
      </c>
      <c r="I66" s="39">
        <v>0</v>
      </c>
      <c r="J66" s="124">
        <v>0</v>
      </c>
      <c r="K66" s="40">
        <v>0</v>
      </c>
      <c r="L66" s="133">
        <f t="shared" si="15"/>
        <v>0</v>
      </c>
      <c r="M66" s="41">
        <f>IF(ISBLANK(L66),"  ",IF(L84&gt;0,L66/L84,IF(L66&gt;0,1,0)))</f>
        <v>0</v>
      </c>
    </row>
    <row r="67" spans="1:13" ht="15" customHeight="1" x14ac:dyDescent="0.2">
      <c r="A67" s="58" t="s">
        <v>53</v>
      </c>
      <c r="B67" s="114">
        <v>0</v>
      </c>
      <c r="C67" s="39">
        <v>0</v>
      </c>
      <c r="D67" s="124">
        <v>1832028.35</v>
      </c>
      <c r="E67" s="40">
        <v>1</v>
      </c>
      <c r="F67" s="133">
        <f t="shared" si="16"/>
        <v>1832028.35</v>
      </c>
      <c r="G67" s="41">
        <f>IF(ISBLANK(F67),"  ",IF(F84&gt;0,F67/F84,IF(F67&gt;0,1,0)))</f>
        <v>8.9079744056572187E-3</v>
      </c>
      <c r="H67" s="114">
        <v>0</v>
      </c>
      <c r="I67" s="39">
        <v>0</v>
      </c>
      <c r="J67" s="124">
        <v>1901449</v>
      </c>
      <c r="K67" s="40">
        <v>1</v>
      </c>
      <c r="L67" s="133">
        <f t="shared" si="15"/>
        <v>1901449</v>
      </c>
      <c r="M67" s="41">
        <f>IF(ISBLANK(L67),"  ",IF(L84&gt;0,L67/L84,IF(L67&gt;0,1,0)))</f>
        <v>1.0174497760361775E-2</v>
      </c>
    </row>
    <row r="68" spans="1:13" ht="15" customHeight="1" x14ac:dyDescent="0.2">
      <c r="A68" s="65" t="s">
        <v>54</v>
      </c>
      <c r="B68" s="114">
        <v>0</v>
      </c>
      <c r="C68" s="39">
        <v>0</v>
      </c>
      <c r="D68" s="124">
        <v>0</v>
      </c>
      <c r="E68" s="40">
        <v>0</v>
      </c>
      <c r="F68" s="133">
        <f t="shared" si="16"/>
        <v>0</v>
      </c>
      <c r="G68" s="41">
        <f>IF(ISBLANK(F68),"  ",IF(F84&gt;0,F68/F84,IF(F68&gt;0,1,0)))</f>
        <v>0</v>
      </c>
      <c r="H68" s="114">
        <v>0</v>
      </c>
      <c r="I68" s="39">
        <v>0</v>
      </c>
      <c r="J68" s="124">
        <v>0</v>
      </c>
      <c r="K68" s="40">
        <v>0</v>
      </c>
      <c r="L68" s="133">
        <f t="shared" si="15"/>
        <v>0</v>
      </c>
      <c r="M68" s="41">
        <f>IF(ISBLANK(L68),"  ",IF(L84&gt;0,L68/L84,IF(L68&gt;0,1,0)))</f>
        <v>0</v>
      </c>
    </row>
    <row r="69" spans="1:13" ht="15" customHeight="1" x14ac:dyDescent="0.2">
      <c r="A69" s="65" t="s">
        <v>55</v>
      </c>
      <c r="B69" s="114">
        <v>0</v>
      </c>
      <c r="C69" s="39">
        <v>0</v>
      </c>
      <c r="D69" s="124">
        <v>4591799.3500000006</v>
      </c>
      <c r="E69" s="40">
        <v>1</v>
      </c>
      <c r="F69" s="133">
        <f t="shared" si="16"/>
        <v>4591799.3500000006</v>
      </c>
      <c r="G69" s="41">
        <f>IF(ISBLANK(F69),"  ",IF(F84&gt;0,F69/F84,IF(F69&gt;0,1,0)))</f>
        <v>2.2326964037272381E-2</v>
      </c>
      <c r="H69" s="114">
        <v>0</v>
      </c>
      <c r="I69" s="39">
        <v>0</v>
      </c>
      <c r="J69" s="124">
        <v>5546550</v>
      </c>
      <c r="K69" s="40">
        <v>1</v>
      </c>
      <c r="L69" s="133">
        <f t="shared" si="15"/>
        <v>5546550</v>
      </c>
      <c r="M69" s="41">
        <f>IF(ISBLANK(L69),"  ",IF(L84&gt;0,L69/L84,IF(L69&gt;0,1,0)))</f>
        <v>2.9679134466785384E-2</v>
      </c>
    </row>
    <row r="70" spans="1:13" ht="15" customHeight="1" x14ac:dyDescent="0.2">
      <c r="A70" s="34" t="s">
        <v>56</v>
      </c>
      <c r="B70" s="114">
        <v>0</v>
      </c>
      <c r="C70" s="39">
        <v>0</v>
      </c>
      <c r="D70" s="124">
        <v>13774893</v>
      </c>
      <c r="E70" s="40">
        <v>1</v>
      </c>
      <c r="F70" s="133">
        <f t="shared" si="16"/>
        <v>13774893</v>
      </c>
      <c r="G70" s="41">
        <f>IF(ISBLANK(F70),"  ",IF(F84&gt;0,F70/F84,IF(F70&gt;0,1,0)))</f>
        <v>6.6978436378818479E-2</v>
      </c>
      <c r="H70" s="114">
        <v>0</v>
      </c>
      <c r="I70" s="39">
        <v>0</v>
      </c>
      <c r="J70" s="124">
        <v>14821169</v>
      </c>
      <c r="K70" s="40">
        <v>1</v>
      </c>
      <c r="L70" s="133">
        <f t="shared" si="15"/>
        <v>14821169</v>
      </c>
      <c r="M70" s="41">
        <f>IF(ISBLANK(L70),"  ",IF(L84&gt;0,L70/L84,IF(L70&gt;0,1,0)))</f>
        <v>7.9306860608116952E-2</v>
      </c>
    </row>
    <row r="71" spans="1:13" ht="15" customHeight="1" x14ac:dyDescent="0.2">
      <c r="A71" s="34" t="s">
        <v>57</v>
      </c>
      <c r="B71" s="114">
        <v>0</v>
      </c>
      <c r="C71" s="39">
        <v>0</v>
      </c>
      <c r="D71" s="124">
        <v>0</v>
      </c>
      <c r="E71" s="40">
        <v>0</v>
      </c>
      <c r="F71" s="133">
        <f t="shared" si="16"/>
        <v>0</v>
      </c>
      <c r="G71" s="41">
        <f>IF(ISBLANK(F71),"  ",IF(F84&gt;0,F71/F84,IF(F71&gt;0,1,0)))</f>
        <v>0</v>
      </c>
      <c r="H71" s="114">
        <v>0</v>
      </c>
      <c r="I71" s="39">
        <v>0</v>
      </c>
      <c r="J71" s="124">
        <v>0</v>
      </c>
      <c r="K71" s="40">
        <v>0</v>
      </c>
      <c r="L71" s="133">
        <f t="shared" si="15"/>
        <v>0</v>
      </c>
      <c r="M71" s="41">
        <f>IF(ISBLANK(L71),"  ",IF(L84&gt;0,L71/L84,IF(L71&gt;0,1,0)))</f>
        <v>0</v>
      </c>
    </row>
    <row r="72" spans="1:13" ht="15" customHeight="1" x14ac:dyDescent="0.2">
      <c r="A72" s="7" t="s">
        <v>58</v>
      </c>
      <c r="B72" s="114">
        <v>0</v>
      </c>
      <c r="C72" s="39">
        <v>0</v>
      </c>
      <c r="D72" s="124">
        <v>537954.44999999995</v>
      </c>
      <c r="E72" s="40">
        <v>1</v>
      </c>
      <c r="F72" s="133">
        <f t="shared" si="16"/>
        <v>537954.44999999995</v>
      </c>
      <c r="G72" s="41">
        <f>IF(ISBLANK(F72),"  ",IF(F84&gt;0,F72/F84,IF(F72&gt;0,1,0)))</f>
        <v>2.615726155116216E-3</v>
      </c>
      <c r="H72" s="114">
        <v>0</v>
      </c>
      <c r="I72" s="39">
        <v>0</v>
      </c>
      <c r="J72" s="124">
        <v>104868.36</v>
      </c>
      <c r="K72" s="40">
        <v>1</v>
      </c>
      <c r="L72" s="133">
        <f t="shared" si="15"/>
        <v>104868.36</v>
      </c>
      <c r="M72" s="41">
        <f>IF(ISBLANK(L72),"  ",IF(L84&gt;0,L72/L84,IF(L72&gt;0,1,0)))</f>
        <v>5.6114199957653995E-4</v>
      </c>
    </row>
    <row r="73" spans="1:13" ht="15" customHeight="1" x14ac:dyDescent="0.2">
      <c r="A73" s="58" t="s">
        <v>59</v>
      </c>
      <c r="B73" s="114">
        <v>4157272.0900000003</v>
      </c>
      <c r="C73" s="39">
        <v>1</v>
      </c>
      <c r="D73" s="124">
        <v>0</v>
      </c>
      <c r="E73" s="40">
        <v>0</v>
      </c>
      <c r="F73" s="133">
        <f t="shared" si="16"/>
        <v>4157272.0900000003</v>
      </c>
      <c r="G73" s="41">
        <f>IF(ISBLANK(F73),"  ",IF(F84&gt;0,F73/F84,IF(F73&gt;0,1,0)))</f>
        <v>2.0214137720670697E-2</v>
      </c>
      <c r="H73" s="114">
        <v>2896987</v>
      </c>
      <c r="I73" s="39">
        <v>1</v>
      </c>
      <c r="J73" s="124">
        <v>0</v>
      </c>
      <c r="K73" s="40">
        <v>0</v>
      </c>
      <c r="L73" s="133">
        <f t="shared" si="15"/>
        <v>2896987</v>
      </c>
      <c r="M73" s="41">
        <f>IF(ISBLANK(L73),"  ",IF(L84&gt;0,L73/L84,IF(L73&gt;0,1,0)))</f>
        <v>1.5501540006225346E-2</v>
      </c>
    </row>
    <row r="74" spans="1:13" ht="15" customHeight="1" x14ac:dyDescent="0.2">
      <c r="A74" s="34" t="s">
        <v>186</v>
      </c>
      <c r="B74" s="114">
        <v>0</v>
      </c>
      <c r="C74" s="39">
        <v>0</v>
      </c>
      <c r="D74" s="124">
        <v>0</v>
      </c>
      <c r="E74" s="40">
        <v>0</v>
      </c>
      <c r="F74" s="133">
        <f t="shared" ref="F74" si="17">D74+B74</f>
        <v>0</v>
      </c>
      <c r="G74" s="41">
        <f>IF(ISBLANK(F74),"  ",IF(F85&gt;0,F74/F85,IF(F74&gt;0,1,0)))</f>
        <v>0</v>
      </c>
      <c r="H74" s="114">
        <v>0</v>
      </c>
      <c r="I74" s="39">
        <v>0</v>
      </c>
      <c r="J74" s="124">
        <v>0</v>
      </c>
      <c r="K74" s="40">
        <v>0</v>
      </c>
      <c r="L74" s="114">
        <f t="shared" si="15"/>
        <v>0</v>
      </c>
      <c r="M74" s="41">
        <f>IF(ISBLANK(L74),"  ",IF(L85&gt;0,L74/L85,IF(L74&gt;0,1,0)))</f>
        <v>0</v>
      </c>
    </row>
    <row r="75" spans="1:13" s="55" customFormat="1" ht="15" customHeight="1" x14ac:dyDescent="0.25">
      <c r="A75" s="66" t="s">
        <v>60</v>
      </c>
      <c r="B75" s="115">
        <v>71920837.680000007</v>
      </c>
      <c r="C75" s="59">
        <v>0.68914813459904822</v>
      </c>
      <c r="D75" s="128">
        <v>32441104.360000003</v>
      </c>
      <c r="E75" s="54">
        <v>0.31085186540095167</v>
      </c>
      <c r="F75" s="115">
        <f>F74+F73+F72+F71+F70+F69+F68+F67+F66+F65+F64+F63</f>
        <v>104361942.04000002</v>
      </c>
      <c r="G75" s="53">
        <f>IF(ISBLANK(F75),"  ",IF(F84&gt;0,F75/F84,IF(F75&gt;0,1,0)))</f>
        <v>0.5074449358914136</v>
      </c>
      <c r="H75" s="115">
        <v>72543866</v>
      </c>
      <c r="I75" s="59">
        <v>0.68343274850627134</v>
      </c>
      <c r="J75" s="128">
        <v>33602446.359999999</v>
      </c>
      <c r="K75" s="54">
        <v>0.31656725149372866</v>
      </c>
      <c r="L75" s="115">
        <f>L74+L73+L72+L71+L70+L69+L68+L67+L66+L65+L64+L63</f>
        <v>106146312.36</v>
      </c>
      <c r="M75" s="53">
        <f>IF(ISBLANK(L75),"  ",IF(L84&gt;0,L75/L84,IF(L75&gt;0,1,0)))</f>
        <v>0.56798021791669484</v>
      </c>
    </row>
    <row r="76" spans="1:13" ht="15" customHeight="1" x14ac:dyDescent="0.25">
      <c r="A76" s="9" t="s">
        <v>61</v>
      </c>
      <c r="B76" s="116"/>
      <c r="C76" s="48" t="s">
        <v>4</v>
      </c>
      <c r="D76" s="124"/>
      <c r="E76" s="49" t="s">
        <v>10</v>
      </c>
      <c r="F76" s="133"/>
      <c r="G76" s="50" t="s">
        <v>4</v>
      </c>
      <c r="H76" s="116"/>
      <c r="I76" s="48" t="s">
        <v>4</v>
      </c>
      <c r="J76" s="124"/>
      <c r="K76" s="49" t="s">
        <v>4</v>
      </c>
      <c r="L76" s="133"/>
      <c r="M76" s="50" t="s">
        <v>4</v>
      </c>
    </row>
    <row r="77" spans="1:13" ht="15" customHeight="1" x14ac:dyDescent="0.2">
      <c r="A77" s="7" t="s">
        <v>62</v>
      </c>
      <c r="B77" s="142">
        <v>0</v>
      </c>
      <c r="C77" s="35">
        <v>0</v>
      </c>
      <c r="D77" s="127">
        <v>3057688.12</v>
      </c>
      <c r="E77" s="36">
        <v>1</v>
      </c>
      <c r="F77" s="132">
        <f>D77+B77</f>
        <v>3057688.12</v>
      </c>
      <c r="G77" s="37">
        <f>IF(ISBLANK(F77),"  ",IF(F84&gt;0,F77/F84,IF(F77&gt;0,1,0)))</f>
        <v>1.4867568787045321E-2</v>
      </c>
      <c r="H77" s="142">
        <v>0</v>
      </c>
      <c r="I77" s="35">
        <v>0</v>
      </c>
      <c r="J77" s="127">
        <v>9368288</v>
      </c>
      <c r="K77" s="36">
        <v>1</v>
      </c>
      <c r="L77" s="132">
        <f>J77+H77</f>
        <v>9368288</v>
      </c>
      <c r="M77" s="37">
        <f>IF(ISBLANK(L77),"  ",IF(L84&gt;0,L77/L84,IF(L77&gt;0,1,0)))</f>
        <v>5.0128941283423378E-2</v>
      </c>
    </row>
    <row r="78" spans="1:13" ht="15" customHeight="1" x14ac:dyDescent="0.2">
      <c r="A78" s="25" t="s">
        <v>63</v>
      </c>
      <c r="B78" s="114">
        <v>0</v>
      </c>
      <c r="C78" s="39">
        <v>0</v>
      </c>
      <c r="D78" s="124">
        <v>0</v>
      </c>
      <c r="E78" s="40">
        <v>0</v>
      </c>
      <c r="F78" s="133">
        <f>D78+B78</f>
        <v>0</v>
      </c>
      <c r="G78" s="41">
        <f>IF(ISBLANK(F78),"  ",IF(F84&gt;0,F78/F84,IF(F78&gt;0,1,0)))</f>
        <v>0</v>
      </c>
      <c r="H78" s="114">
        <v>0</v>
      </c>
      <c r="I78" s="39">
        <v>0</v>
      </c>
      <c r="J78" s="124">
        <v>0</v>
      </c>
      <c r="K78" s="40">
        <v>0</v>
      </c>
      <c r="L78" s="133">
        <f>J78+H78</f>
        <v>0</v>
      </c>
      <c r="M78" s="41">
        <f>IF(ISBLANK(L78),"  ",IF(L84&gt;0,L78/L84,IF(L78&gt;0,1,0)))</f>
        <v>0</v>
      </c>
    </row>
    <row r="79" spans="1:13" ht="15" customHeight="1" x14ac:dyDescent="0.25">
      <c r="A79" s="56" t="s">
        <v>64</v>
      </c>
      <c r="B79" s="116"/>
      <c r="C79" s="48" t="s">
        <v>4</v>
      </c>
      <c r="D79" s="124"/>
      <c r="E79" s="49" t="s">
        <v>10</v>
      </c>
      <c r="F79" s="133"/>
      <c r="G79" s="50" t="s">
        <v>4</v>
      </c>
      <c r="H79" s="116"/>
      <c r="I79" s="48" t="s">
        <v>4</v>
      </c>
      <c r="J79" s="124"/>
      <c r="K79" s="49" t="s">
        <v>4</v>
      </c>
      <c r="L79" s="133"/>
      <c r="M79" s="50" t="s">
        <v>4</v>
      </c>
    </row>
    <row r="80" spans="1:13" ht="15" customHeight="1" x14ac:dyDescent="0.2">
      <c r="A80" s="7" t="s">
        <v>65</v>
      </c>
      <c r="B80" s="142">
        <v>0</v>
      </c>
      <c r="C80" s="35">
        <v>0</v>
      </c>
      <c r="D80" s="127">
        <v>28035187.190000001</v>
      </c>
      <c r="E80" s="36">
        <v>1</v>
      </c>
      <c r="F80" s="132">
        <f>D80+B80</f>
        <v>28035187.190000001</v>
      </c>
      <c r="G80" s="37">
        <f>IF(ISBLANK(F80),"  ",IF(F84&gt;0,F80/F84,IF(F80&gt;0,1,0)))</f>
        <v>0.13631706624317746</v>
      </c>
      <c r="H80" s="142">
        <v>0</v>
      </c>
      <c r="I80" s="35">
        <v>0</v>
      </c>
      <c r="J80" s="127">
        <v>24103435.690000001</v>
      </c>
      <c r="K80" s="36">
        <v>1</v>
      </c>
      <c r="L80" s="132">
        <f>J80+H80</f>
        <v>24103435.690000001</v>
      </c>
      <c r="M80" s="37">
        <f>IF(ISBLANK(L80),"  ",IF(L84&gt;0,L80/L84,IF(L80&gt;0,1,0)))</f>
        <v>0.12897550891185044</v>
      </c>
    </row>
    <row r="81" spans="1:13" ht="15" customHeight="1" x14ac:dyDescent="0.2">
      <c r="A81" s="25" t="s">
        <v>66</v>
      </c>
      <c r="B81" s="114">
        <v>0</v>
      </c>
      <c r="C81" s="39">
        <v>0</v>
      </c>
      <c r="D81" s="124">
        <v>37359641.759999998</v>
      </c>
      <c r="E81" s="40">
        <v>1</v>
      </c>
      <c r="F81" s="133">
        <f>D81+B81</f>
        <v>37359641.759999998</v>
      </c>
      <c r="G81" s="41">
        <f>IF(ISBLANK(F81),"  ",IF(F84&gt;0,F81/F84,IF(F81&gt;0,1,0)))</f>
        <v>0.1816558857304815</v>
      </c>
      <c r="H81" s="114">
        <v>0</v>
      </c>
      <c r="I81" s="39">
        <v>0</v>
      </c>
      <c r="J81" s="124">
        <v>18831251.16</v>
      </c>
      <c r="K81" s="40">
        <v>1</v>
      </c>
      <c r="L81" s="133">
        <f>J81+H81</f>
        <v>18831251.16</v>
      </c>
      <c r="M81" s="41">
        <f>IF(ISBLANK(L81),"  ",IF(L84&gt;0,L81/L84,IF(L81&gt;0,1,0)))</f>
        <v>0.10076448158863587</v>
      </c>
    </row>
    <row r="82" spans="1:13" s="55" customFormat="1" ht="15" customHeight="1" x14ac:dyDescent="0.25">
      <c r="A82" s="56" t="s">
        <v>67</v>
      </c>
      <c r="B82" s="120">
        <v>0</v>
      </c>
      <c r="C82" s="59">
        <v>0</v>
      </c>
      <c r="D82" s="129">
        <v>68452517.070000008</v>
      </c>
      <c r="E82" s="54">
        <v>1</v>
      </c>
      <c r="F82" s="134">
        <f>F81+F80+F79+F78+F77</f>
        <v>68452517.070000008</v>
      </c>
      <c r="G82" s="53">
        <f>IF(ISBLANK(F82),"  ",IF(F84&gt;0,F82/F84,IF(F82&gt;0,1,0)))</f>
        <v>0.33284052076070436</v>
      </c>
      <c r="H82" s="120">
        <v>0</v>
      </c>
      <c r="I82" s="59">
        <v>0</v>
      </c>
      <c r="J82" s="129">
        <v>52302974.850000001</v>
      </c>
      <c r="K82" s="54">
        <v>1</v>
      </c>
      <c r="L82" s="134">
        <f>L81+L80+L79+L78+L77</f>
        <v>52302974.850000001</v>
      </c>
      <c r="M82" s="53">
        <f>IF(ISBLANK(L82),"  ",IF(L84&gt;0,L82/L84,IF(L82&gt;0,1,0)))</f>
        <v>0.2798689317839097</v>
      </c>
    </row>
    <row r="83" spans="1:13" s="55" customFormat="1" ht="15" customHeight="1" x14ac:dyDescent="0.25">
      <c r="A83" s="56" t="s">
        <v>68</v>
      </c>
      <c r="B83" s="120">
        <v>0</v>
      </c>
      <c r="C83" s="59">
        <v>0</v>
      </c>
      <c r="D83" s="129">
        <v>0</v>
      </c>
      <c r="E83" s="54">
        <v>0</v>
      </c>
      <c r="F83" s="141">
        <f>D83+B83</f>
        <v>0</v>
      </c>
      <c r="G83" s="53">
        <f>IF(ISBLANK(F83),"  ",IF(F84&gt;0,F83/F84,IF(F83&gt;0,1,0)))</f>
        <v>0</v>
      </c>
      <c r="H83" s="120">
        <v>0</v>
      </c>
      <c r="I83" s="59">
        <v>0</v>
      </c>
      <c r="J83" s="129">
        <v>0</v>
      </c>
      <c r="K83" s="54">
        <v>0</v>
      </c>
      <c r="L83" s="141">
        <f>J83+H83</f>
        <v>0</v>
      </c>
      <c r="M83" s="53">
        <f>IF(ISBLANK(L83),"  ",IF(L84&gt;0,L83/L84,IF(L83&gt;0,1,0)))</f>
        <v>0</v>
      </c>
    </row>
    <row r="84" spans="1:13" s="55" customFormat="1" ht="15" customHeight="1" thickBot="1" x14ac:dyDescent="0.3">
      <c r="A84" s="67" t="s">
        <v>69</v>
      </c>
      <c r="B84" s="121">
        <v>104767987.66000001</v>
      </c>
      <c r="C84" s="68">
        <v>0.50941927432918355</v>
      </c>
      <c r="D84" s="121">
        <v>100893621.43000001</v>
      </c>
      <c r="E84" s="69">
        <v>0.49058072567081656</v>
      </c>
      <c r="F84" s="121">
        <f>F82+F75+F54+F47+F55+F83</f>
        <v>205661609.09</v>
      </c>
      <c r="G84" s="70">
        <f>IF(ISBLANK(F84),"  ",IF(F84&gt;0,F84/F84,IF(F84&gt;0,1,0)))</f>
        <v>1</v>
      </c>
      <c r="H84" s="121">
        <v>112177486</v>
      </c>
      <c r="I84" s="68">
        <v>0.56631582997251584</v>
      </c>
      <c r="J84" s="121">
        <v>85905421.210000008</v>
      </c>
      <c r="K84" s="69">
        <v>0.43368417002748416</v>
      </c>
      <c r="L84" s="121">
        <f>L82+L75+L54+L47+L55+L83</f>
        <v>186883819.21000001</v>
      </c>
      <c r="M84" s="70">
        <f>IF(ISBLANK(L84),"  ",IF(L84&gt;0,L84/L84,IF(L84&gt;0,1,0)))</f>
        <v>1</v>
      </c>
    </row>
    <row r="85" spans="1:13" ht="15" thickTop="1" x14ac:dyDescent="0.2"/>
    <row r="86" spans="1:13" ht="16.5" customHeight="1" x14ac:dyDescent="0.2">
      <c r="A86" s="2" t="s">
        <v>4</v>
      </c>
    </row>
    <row r="87" spans="1:13" x14ac:dyDescent="0.2">
      <c r="A87" s="2" t="s">
        <v>70</v>
      </c>
    </row>
  </sheetData>
  <hyperlinks>
    <hyperlink ref="O2" location="Home!A1" tooltip="Home" display="Home" xr:uid="{00000000-0004-0000-21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Q93"/>
  <sheetViews>
    <sheetView zoomScale="75" zoomScaleNormal="75" workbookViewId="0">
      <pane xSplit="1" ySplit="10" topLeftCell="B11" activePane="bottomRight" state="frozen"/>
      <selection activeCell="C20" sqref="C20:D20"/>
      <selection pane="topRight" activeCell="C20" sqref="C20:D20"/>
      <selection pane="bottomLeft" activeCell="C20" sqref="C20:D20"/>
      <selection pane="bottomRight" activeCell="N31" sqref="N31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74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190</v>
      </c>
      <c r="C6" s="11"/>
      <c r="D6" s="12"/>
      <c r="E6" s="11"/>
      <c r="F6" s="12"/>
      <c r="G6" s="13"/>
      <c r="H6" s="10" t="s">
        <v>191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v>9963220</v>
      </c>
      <c r="C13" s="35">
        <v>1</v>
      </c>
      <c r="D13" s="122">
        <v>0</v>
      </c>
      <c r="E13" s="36">
        <v>0</v>
      </c>
      <c r="F13" s="130">
        <f>D13+B13</f>
        <v>9963220</v>
      </c>
      <c r="G13" s="37">
        <f>IF(ISBLANK(F13),"  ",IF(F84&gt;0,F13/F84,IF(F13&gt;0,1,0)))</f>
        <v>0.22831933706126756</v>
      </c>
      <c r="H13" s="112">
        <v>8170946</v>
      </c>
      <c r="I13" s="35">
        <v>1</v>
      </c>
      <c r="J13" s="122">
        <v>0</v>
      </c>
      <c r="K13" s="36">
        <v>0</v>
      </c>
      <c r="L13" s="130">
        <f t="shared" ref="L13:L34" si="0">J13+H13</f>
        <v>8170946</v>
      </c>
      <c r="M13" s="38">
        <f>IF(ISBLANK(L13),"  ",IF(L84&gt;0,L13/L84,IF(L13&gt;0,1,0)))</f>
        <v>0.19606660954886163</v>
      </c>
    </row>
    <row r="14" spans="1:15" ht="15" customHeight="1" x14ac:dyDescent="0.2">
      <c r="A14" s="7" t="s">
        <v>13</v>
      </c>
      <c r="B14" s="142">
        <v>0</v>
      </c>
      <c r="C14" s="39">
        <v>0</v>
      </c>
      <c r="D14" s="127">
        <v>0</v>
      </c>
      <c r="E14" s="40">
        <v>0</v>
      </c>
      <c r="F14" s="131">
        <f>D14+B14</f>
        <v>0</v>
      </c>
      <c r="G14" s="41">
        <f>IF(ISBLANK(F14),"  ",IF(F84&gt;0,F14/F84,IF(F14&gt;0,1,0)))</f>
        <v>0</v>
      </c>
      <c r="H14" s="142">
        <v>0</v>
      </c>
      <c r="I14" s="39">
        <v>0</v>
      </c>
      <c r="J14" s="127">
        <v>0</v>
      </c>
      <c r="K14" s="40">
        <v>0</v>
      </c>
      <c r="L14" s="131">
        <f t="shared" si="0"/>
        <v>0</v>
      </c>
      <c r="M14" s="41">
        <f>IF(ISBLANK(L14),"  ",IF(L84&gt;0,L14/L84,IF(L14&gt;0,1,0)))</f>
        <v>0</v>
      </c>
    </row>
    <row r="15" spans="1:15" ht="15" customHeight="1" x14ac:dyDescent="0.2">
      <c r="A15" s="169" t="s">
        <v>14</v>
      </c>
      <c r="B15" s="116">
        <v>574279</v>
      </c>
      <c r="C15" s="42">
        <v>1</v>
      </c>
      <c r="D15" s="124">
        <v>0</v>
      </c>
      <c r="E15" s="43">
        <v>0</v>
      </c>
      <c r="F15" s="132">
        <f>D15+B15</f>
        <v>574279</v>
      </c>
      <c r="G15" s="44">
        <f>IF(ISBLANK(F15),"  ",IF(F84&gt;0,F15/F84,IF(F15&gt;0,1,0)))</f>
        <v>1.3160303653658924E-2</v>
      </c>
      <c r="H15" s="116">
        <v>3563311</v>
      </c>
      <c r="I15" s="42">
        <v>1</v>
      </c>
      <c r="J15" s="124">
        <v>0</v>
      </c>
      <c r="K15" s="43">
        <v>0</v>
      </c>
      <c r="L15" s="132">
        <f t="shared" si="0"/>
        <v>3563311</v>
      </c>
      <c r="M15" s="44">
        <f>IF(ISBLANK(L15),"  ",IF(L84&gt;0,L15/L84,IF(L15&gt;0,1,0)))</f>
        <v>8.550372338015251E-2</v>
      </c>
    </row>
    <row r="16" spans="1:15" ht="15" customHeight="1" x14ac:dyDescent="0.2">
      <c r="A16" s="170" t="s">
        <v>15</v>
      </c>
      <c r="B16" s="142">
        <v>0</v>
      </c>
      <c r="C16" s="35">
        <v>0</v>
      </c>
      <c r="D16" s="127">
        <v>0</v>
      </c>
      <c r="E16" s="36">
        <v>0</v>
      </c>
      <c r="F16" s="132">
        <f t="shared" ref="F16:F46" si="1">D16+B16</f>
        <v>0</v>
      </c>
      <c r="G16" s="37">
        <f>IF(ISBLANK(F16),"  ",IF(F84&gt;0,F16/F84,IF(F16&gt;0,1,0)))</f>
        <v>0</v>
      </c>
      <c r="H16" s="142">
        <v>3000000</v>
      </c>
      <c r="I16" s="35">
        <v>1</v>
      </c>
      <c r="J16" s="127">
        <v>0</v>
      </c>
      <c r="K16" s="36">
        <v>0</v>
      </c>
      <c r="L16" s="132">
        <f t="shared" si="0"/>
        <v>3000000</v>
      </c>
      <c r="M16" s="37">
        <f>IF(ISBLANK(L16),"  ",IF(L84&gt;0,L16/L84,IF(L16&gt;0,1,0)))</f>
        <v>7.1986747758042327E-2</v>
      </c>
    </row>
    <row r="17" spans="1:13" ht="15" customHeight="1" x14ac:dyDescent="0.2">
      <c r="A17" s="171" t="s">
        <v>16</v>
      </c>
      <c r="B17" s="114">
        <v>524279</v>
      </c>
      <c r="C17" s="39">
        <v>1</v>
      </c>
      <c r="D17" s="124">
        <v>0</v>
      </c>
      <c r="E17" s="36">
        <v>0</v>
      </c>
      <c r="F17" s="133">
        <f t="shared" si="1"/>
        <v>524279</v>
      </c>
      <c r="G17" s="41">
        <f>IF(ISBLANK(F17),"  ",IF(F84&gt;0,F17/F84,IF(F17&gt;0,1,0)))</f>
        <v>1.2014492675575195E-2</v>
      </c>
      <c r="H17" s="114">
        <v>513311</v>
      </c>
      <c r="I17" s="39">
        <v>1</v>
      </c>
      <c r="J17" s="124">
        <v>0</v>
      </c>
      <c r="K17" s="40">
        <v>0</v>
      </c>
      <c r="L17" s="133">
        <f t="shared" si="0"/>
        <v>513311</v>
      </c>
      <c r="M17" s="41">
        <f>IF(ISBLANK(L17),"  ",IF(L84&gt;0,L17/L84,IF(L17&gt;0,1,0)))</f>
        <v>1.2317196492809488E-2</v>
      </c>
    </row>
    <row r="18" spans="1:13" ht="15" customHeight="1" x14ac:dyDescent="0.2">
      <c r="A18" s="171" t="s">
        <v>17</v>
      </c>
      <c r="B18" s="114">
        <v>0</v>
      </c>
      <c r="C18" s="39">
        <v>0</v>
      </c>
      <c r="D18" s="124">
        <v>0</v>
      </c>
      <c r="E18" s="36">
        <v>0</v>
      </c>
      <c r="F18" s="133">
        <f t="shared" si="1"/>
        <v>0</v>
      </c>
      <c r="G18" s="41">
        <f>IF(ISBLANK(F18),"  ",IF(F84&gt;0,F18/F84,IF(F18&gt;0,1,0)))</f>
        <v>0</v>
      </c>
      <c r="H18" s="114">
        <v>0</v>
      </c>
      <c r="I18" s="39">
        <v>0</v>
      </c>
      <c r="J18" s="124">
        <v>0</v>
      </c>
      <c r="K18" s="40">
        <v>0</v>
      </c>
      <c r="L18" s="133">
        <f t="shared" si="0"/>
        <v>0</v>
      </c>
      <c r="M18" s="41">
        <f>IF(ISBLANK(L18),"  ",IF(L84&gt;0,L18/L84,IF(L18&gt;0,1,0)))</f>
        <v>0</v>
      </c>
    </row>
    <row r="19" spans="1:13" ht="15" customHeight="1" x14ac:dyDescent="0.2">
      <c r="A19" s="171" t="s">
        <v>18</v>
      </c>
      <c r="B19" s="114">
        <v>0</v>
      </c>
      <c r="C19" s="39">
        <v>0</v>
      </c>
      <c r="D19" s="124">
        <v>0</v>
      </c>
      <c r="E19" s="36">
        <v>0</v>
      </c>
      <c r="F19" s="133">
        <f t="shared" si="1"/>
        <v>0</v>
      </c>
      <c r="G19" s="41">
        <f>IF(ISBLANK(F19),"  ",IF(F84&gt;0,F19/F84,IF(F19&gt;0,1,0)))</f>
        <v>0</v>
      </c>
      <c r="H19" s="114">
        <v>0</v>
      </c>
      <c r="I19" s="39">
        <v>0</v>
      </c>
      <c r="J19" s="124">
        <v>0</v>
      </c>
      <c r="K19" s="40">
        <v>0</v>
      </c>
      <c r="L19" s="133">
        <f t="shared" si="0"/>
        <v>0</v>
      </c>
      <c r="M19" s="41">
        <f>IF(ISBLANK(L19),"  ",IF(L84&gt;0,L19/L84,IF(L19&gt;0,1,0)))</f>
        <v>0</v>
      </c>
    </row>
    <row r="20" spans="1:13" ht="15" customHeight="1" x14ac:dyDescent="0.2">
      <c r="A20" s="171" t="s">
        <v>19</v>
      </c>
      <c r="B20" s="114">
        <v>0</v>
      </c>
      <c r="C20" s="39">
        <v>0</v>
      </c>
      <c r="D20" s="124">
        <v>0</v>
      </c>
      <c r="E20" s="36">
        <v>0</v>
      </c>
      <c r="F20" s="133">
        <f>D20+B20</f>
        <v>0</v>
      </c>
      <c r="G20" s="41">
        <f>IF(ISBLANK(F20),"  ",IF(F84&gt;0,F20/F84,IF(F20&gt;0,1,0)))</f>
        <v>0</v>
      </c>
      <c r="H20" s="114">
        <v>0</v>
      </c>
      <c r="I20" s="39">
        <v>0</v>
      </c>
      <c r="J20" s="124">
        <v>0</v>
      </c>
      <c r="K20" s="40">
        <v>0</v>
      </c>
      <c r="L20" s="133">
        <f t="shared" si="0"/>
        <v>0</v>
      </c>
      <c r="M20" s="41">
        <f>IF(ISBLANK(L20),"  ",IF(L84&gt;0,L20/L84,IF(L20&gt;0,1,0)))</f>
        <v>0</v>
      </c>
    </row>
    <row r="21" spans="1:13" ht="15" customHeight="1" x14ac:dyDescent="0.2">
      <c r="A21" s="171" t="s">
        <v>20</v>
      </c>
      <c r="B21" s="114">
        <v>50000</v>
      </c>
      <c r="C21" s="39">
        <v>1</v>
      </c>
      <c r="D21" s="124">
        <v>0</v>
      </c>
      <c r="E21" s="36">
        <v>0</v>
      </c>
      <c r="F21" s="133">
        <f t="shared" si="1"/>
        <v>50000</v>
      </c>
      <c r="G21" s="41">
        <f>IF(ISBLANK(F21),"  ",IF(F84&gt;0,F21/F84,IF(F21&gt;0,1,0)))</f>
        <v>1.1458109780837296E-3</v>
      </c>
      <c r="H21" s="114">
        <v>50000</v>
      </c>
      <c r="I21" s="39">
        <v>1</v>
      </c>
      <c r="J21" s="124">
        <v>0</v>
      </c>
      <c r="K21" s="40">
        <v>0</v>
      </c>
      <c r="L21" s="133">
        <f t="shared" si="0"/>
        <v>50000</v>
      </c>
      <c r="M21" s="41">
        <f>IF(ISBLANK(L21),"  ",IF(L84&gt;0,L21/L84,IF(L21&gt;0,1,0)))</f>
        <v>1.1997791293007053E-3</v>
      </c>
    </row>
    <row r="22" spans="1:13" ht="15" customHeight="1" x14ac:dyDescent="0.2">
      <c r="A22" s="171" t="s">
        <v>21</v>
      </c>
      <c r="B22" s="114">
        <v>0</v>
      </c>
      <c r="C22" s="39">
        <v>0</v>
      </c>
      <c r="D22" s="124">
        <v>0</v>
      </c>
      <c r="E22" s="36">
        <v>0</v>
      </c>
      <c r="F22" s="133">
        <f t="shared" si="1"/>
        <v>0</v>
      </c>
      <c r="G22" s="41">
        <f>IF(ISBLANK(F22),"  ",IF(F84&gt;0,F22/F84,IF(F22&gt;0,1,0)))</f>
        <v>0</v>
      </c>
      <c r="H22" s="114">
        <v>0</v>
      </c>
      <c r="I22" s="39">
        <v>0</v>
      </c>
      <c r="J22" s="124">
        <v>0</v>
      </c>
      <c r="K22" s="40">
        <v>0</v>
      </c>
      <c r="L22" s="133">
        <f t="shared" si="0"/>
        <v>0</v>
      </c>
      <c r="M22" s="41">
        <f>IF(ISBLANK(L22),"  ",IF(L84&gt;0,L22/L84,IF(L22&gt;0,1,0)))</f>
        <v>0</v>
      </c>
    </row>
    <row r="23" spans="1:13" ht="15" customHeight="1" x14ac:dyDescent="0.2">
      <c r="A23" s="171" t="s">
        <v>22</v>
      </c>
      <c r="B23" s="114">
        <v>0</v>
      </c>
      <c r="C23" s="39">
        <v>0</v>
      </c>
      <c r="D23" s="124">
        <v>0</v>
      </c>
      <c r="E23" s="36">
        <v>0</v>
      </c>
      <c r="F23" s="133">
        <f t="shared" si="1"/>
        <v>0</v>
      </c>
      <c r="G23" s="41">
        <f>IF(ISBLANK(F23),"  ",IF(F84&gt;0,F23/F84,IF(F23&gt;0,1,0)))</f>
        <v>0</v>
      </c>
      <c r="H23" s="114">
        <v>0</v>
      </c>
      <c r="I23" s="39">
        <v>0</v>
      </c>
      <c r="J23" s="124">
        <v>0</v>
      </c>
      <c r="K23" s="40">
        <v>0</v>
      </c>
      <c r="L23" s="133">
        <f t="shared" si="0"/>
        <v>0</v>
      </c>
      <c r="M23" s="41">
        <f>IF(ISBLANK(L23),"  ",IF(L84&gt;0,L23/L84,IF(L23&gt;0,1,0)))</f>
        <v>0</v>
      </c>
    </row>
    <row r="24" spans="1:13" ht="15" customHeight="1" x14ac:dyDescent="0.2">
      <c r="A24" s="171" t="s">
        <v>23</v>
      </c>
      <c r="B24" s="114">
        <v>0</v>
      </c>
      <c r="C24" s="39">
        <v>0</v>
      </c>
      <c r="D24" s="124">
        <v>0</v>
      </c>
      <c r="E24" s="36">
        <v>0</v>
      </c>
      <c r="F24" s="133">
        <f t="shared" si="1"/>
        <v>0</v>
      </c>
      <c r="G24" s="41">
        <f>IF(ISBLANK(F24),"  ",IF(F84&gt;0,F24/F84,IF(F24&gt;0,1,0)))</f>
        <v>0</v>
      </c>
      <c r="H24" s="114">
        <v>0</v>
      </c>
      <c r="I24" s="39">
        <v>0</v>
      </c>
      <c r="J24" s="124">
        <v>0</v>
      </c>
      <c r="K24" s="40">
        <v>0</v>
      </c>
      <c r="L24" s="133">
        <f t="shared" si="0"/>
        <v>0</v>
      </c>
      <c r="M24" s="41">
        <f>IF(ISBLANK(L24),"  ",IF(L84&gt;0,L24/L84,IF(L24&gt;0,1,0)))</f>
        <v>0</v>
      </c>
    </row>
    <row r="25" spans="1:13" ht="15" customHeight="1" x14ac:dyDescent="0.2">
      <c r="A25" s="171" t="s">
        <v>24</v>
      </c>
      <c r="B25" s="114">
        <v>0</v>
      </c>
      <c r="C25" s="39">
        <v>0</v>
      </c>
      <c r="D25" s="124">
        <v>0</v>
      </c>
      <c r="E25" s="36">
        <v>0</v>
      </c>
      <c r="F25" s="133">
        <f t="shared" si="1"/>
        <v>0</v>
      </c>
      <c r="G25" s="41">
        <f>IF(ISBLANK(F25),"  ",IF(F84&gt;0,F25/F84,IF(F25&gt;0,1,0)))</f>
        <v>0</v>
      </c>
      <c r="H25" s="114">
        <v>0</v>
      </c>
      <c r="I25" s="39">
        <v>0</v>
      </c>
      <c r="J25" s="124">
        <v>0</v>
      </c>
      <c r="K25" s="40">
        <v>0</v>
      </c>
      <c r="L25" s="133">
        <f t="shared" si="0"/>
        <v>0</v>
      </c>
      <c r="M25" s="41">
        <f>IF(ISBLANK(L25),"  ",IF(L84&gt;0,L25/L84,IF(L25&gt;0,1,0)))</f>
        <v>0</v>
      </c>
    </row>
    <row r="26" spans="1:13" ht="15" customHeight="1" x14ac:dyDescent="0.2">
      <c r="A26" s="171" t="s">
        <v>25</v>
      </c>
      <c r="B26" s="114">
        <v>0</v>
      </c>
      <c r="C26" s="39">
        <v>0</v>
      </c>
      <c r="D26" s="124">
        <v>0</v>
      </c>
      <c r="E26" s="36">
        <v>0</v>
      </c>
      <c r="F26" s="133">
        <f t="shared" si="1"/>
        <v>0</v>
      </c>
      <c r="G26" s="41">
        <f>IF(ISBLANK(F26),"  ",IF(F84&gt;0,F26/F84,IF(F26&gt;0,1,0)))</f>
        <v>0</v>
      </c>
      <c r="H26" s="114">
        <v>0</v>
      </c>
      <c r="I26" s="39">
        <v>0</v>
      </c>
      <c r="J26" s="124">
        <v>0</v>
      </c>
      <c r="K26" s="40">
        <v>0</v>
      </c>
      <c r="L26" s="133">
        <f t="shared" si="0"/>
        <v>0</v>
      </c>
      <c r="M26" s="41">
        <f>IF(ISBLANK(L26),"  ",IF(L84&gt;0,L26/L84,IF(L26&gt;0,1,0)))</f>
        <v>0</v>
      </c>
    </row>
    <row r="27" spans="1:13" ht="15" customHeight="1" x14ac:dyDescent="0.2">
      <c r="A27" s="171" t="s">
        <v>26</v>
      </c>
      <c r="B27" s="114">
        <v>0</v>
      </c>
      <c r="C27" s="39">
        <v>0</v>
      </c>
      <c r="D27" s="124">
        <v>0</v>
      </c>
      <c r="E27" s="36">
        <v>0</v>
      </c>
      <c r="F27" s="133">
        <f t="shared" si="1"/>
        <v>0</v>
      </c>
      <c r="G27" s="41">
        <f>IF(ISBLANK(F27),"  ",IF(F84&gt;0,F27/F84,IF(F27&gt;0,1,0)))</f>
        <v>0</v>
      </c>
      <c r="H27" s="114">
        <v>0</v>
      </c>
      <c r="I27" s="39">
        <v>0</v>
      </c>
      <c r="J27" s="124">
        <v>0</v>
      </c>
      <c r="K27" s="40">
        <v>0</v>
      </c>
      <c r="L27" s="133">
        <f t="shared" si="0"/>
        <v>0</v>
      </c>
      <c r="M27" s="41">
        <f>IF(ISBLANK(L27),"  ",IF(L84&gt;0,L27/L84,IF(L27&gt;0,1,0)))</f>
        <v>0</v>
      </c>
    </row>
    <row r="28" spans="1:13" ht="15" customHeight="1" x14ac:dyDescent="0.2">
      <c r="A28" s="172" t="s">
        <v>27</v>
      </c>
      <c r="B28" s="114">
        <v>0</v>
      </c>
      <c r="C28" s="39">
        <v>0</v>
      </c>
      <c r="D28" s="124">
        <v>0</v>
      </c>
      <c r="E28" s="36">
        <v>0</v>
      </c>
      <c r="F28" s="133">
        <f t="shared" si="1"/>
        <v>0</v>
      </c>
      <c r="G28" s="41">
        <f>IF(ISBLANK(F28),"  ",IF(F84&gt;0,F28/F84,IF(F28&gt;0,1,0)))</f>
        <v>0</v>
      </c>
      <c r="H28" s="114">
        <v>0</v>
      </c>
      <c r="I28" s="39">
        <v>0</v>
      </c>
      <c r="J28" s="124">
        <v>0</v>
      </c>
      <c r="K28" s="40">
        <v>0</v>
      </c>
      <c r="L28" s="133">
        <f t="shared" si="0"/>
        <v>0</v>
      </c>
      <c r="M28" s="41">
        <f>IF(ISBLANK(L28),"  ",IF(L84&gt;0,L28/L84,IF(L28&gt;0,1,0)))</f>
        <v>0</v>
      </c>
    </row>
    <row r="29" spans="1:13" ht="15" customHeight="1" x14ac:dyDescent="0.2">
      <c r="A29" s="172" t="s">
        <v>28</v>
      </c>
      <c r="B29" s="114">
        <v>0</v>
      </c>
      <c r="C29" s="39">
        <v>0</v>
      </c>
      <c r="D29" s="124">
        <v>0</v>
      </c>
      <c r="E29" s="36">
        <v>0</v>
      </c>
      <c r="F29" s="133">
        <f t="shared" si="1"/>
        <v>0</v>
      </c>
      <c r="G29" s="41">
        <f>IF(ISBLANK(F29),"  ",IF(F84&gt;0,F29/F84,IF(F29&gt;0,1,0)))</f>
        <v>0</v>
      </c>
      <c r="H29" s="114">
        <v>0</v>
      </c>
      <c r="I29" s="39">
        <v>0</v>
      </c>
      <c r="J29" s="124">
        <v>0</v>
      </c>
      <c r="K29" s="40">
        <v>0</v>
      </c>
      <c r="L29" s="133">
        <f t="shared" si="0"/>
        <v>0</v>
      </c>
      <c r="M29" s="41">
        <f>IF(ISBLANK(L29),"  ",IF(L84&gt;0,L29/L84,IF(L29&gt;0,1,0)))</f>
        <v>0</v>
      </c>
    </row>
    <row r="30" spans="1:13" ht="15" customHeight="1" x14ac:dyDescent="0.2">
      <c r="A30" s="172" t="s">
        <v>71</v>
      </c>
      <c r="B30" s="114">
        <v>0</v>
      </c>
      <c r="C30" s="39">
        <v>0</v>
      </c>
      <c r="D30" s="124">
        <v>0</v>
      </c>
      <c r="E30" s="36">
        <v>0</v>
      </c>
      <c r="F30" s="133">
        <f t="shared" si="1"/>
        <v>0</v>
      </c>
      <c r="G30" s="41">
        <f>IF(ISBLANK(F30),"  ",IF(F84&gt;0,F30/F84,IF(F30&gt;0,1,0)))</f>
        <v>0</v>
      </c>
      <c r="H30" s="114">
        <v>0</v>
      </c>
      <c r="I30" s="39">
        <v>0</v>
      </c>
      <c r="J30" s="124">
        <v>0</v>
      </c>
      <c r="K30" s="40">
        <v>0</v>
      </c>
      <c r="L30" s="133">
        <f t="shared" si="0"/>
        <v>0</v>
      </c>
      <c r="M30" s="41">
        <f>IF(ISBLANK(L30),"  ",IF(L84&gt;0,L30/L84,IF(L30&gt;0,1,0)))</f>
        <v>0</v>
      </c>
    </row>
    <row r="31" spans="1:13" ht="15" customHeight="1" x14ac:dyDescent="0.2">
      <c r="A31" s="172" t="s">
        <v>182</v>
      </c>
      <c r="B31" s="114">
        <v>0</v>
      </c>
      <c r="C31" s="39">
        <v>0</v>
      </c>
      <c r="D31" s="124">
        <v>0</v>
      </c>
      <c r="E31" s="36">
        <v>0</v>
      </c>
      <c r="F31" s="133">
        <f t="shared" si="1"/>
        <v>0</v>
      </c>
      <c r="G31" s="41">
        <f>IF(ISBLANK(F31),"  ",IF(F84&gt;0,F31/F84,IF(F31&gt;0,1,0)))</f>
        <v>0</v>
      </c>
      <c r="H31" s="114">
        <v>0</v>
      </c>
      <c r="I31" s="39">
        <v>0</v>
      </c>
      <c r="J31" s="124">
        <v>0</v>
      </c>
      <c r="K31" s="40">
        <v>0</v>
      </c>
      <c r="L31" s="133">
        <f t="shared" si="0"/>
        <v>0</v>
      </c>
      <c r="M31" s="41">
        <f>IF(ISBLANK(L31),"  ",IF(L84&gt;0,L31/L84,IF(L31&gt;0,1,0)))</f>
        <v>0</v>
      </c>
    </row>
    <row r="32" spans="1:13" ht="15" customHeight="1" x14ac:dyDescent="0.2">
      <c r="A32" s="173" t="s">
        <v>183</v>
      </c>
      <c r="B32" s="114">
        <v>0</v>
      </c>
      <c r="C32" s="39">
        <v>0</v>
      </c>
      <c r="D32" s="124">
        <v>0</v>
      </c>
      <c r="E32" s="36">
        <v>0</v>
      </c>
      <c r="F32" s="133">
        <f t="shared" si="1"/>
        <v>0</v>
      </c>
      <c r="G32" s="41">
        <f>IF(ISBLANK(F32),"  ",IF(F84&gt;0,F32/F84,IF(F32&gt;0,1,0)))</f>
        <v>0</v>
      </c>
      <c r="H32" s="114">
        <v>0</v>
      </c>
      <c r="I32" s="39">
        <v>0</v>
      </c>
      <c r="J32" s="124">
        <v>0</v>
      </c>
      <c r="K32" s="40">
        <v>0</v>
      </c>
      <c r="L32" s="133">
        <f t="shared" si="0"/>
        <v>0</v>
      </c>
      <c r="M32" s="41">
        <f>IF(ISBLANK(L32),"  ",IF(L84&gt;0,L32/L84,IF(L32&gt;0,1,0)))</f>
        <v>0</v>
      </c>
    </row>
    <row r="33" spans="1:13" ht="15" customHeight="1" x14ac:dyDescent="0.2">
      <c r="A33" s="172" t="s">
        <v>175</v>
      </c>
      <c r="B33" s="114">
        <v>0</v>
      </c>
      <c r="C33" s="39">
        <v>0</v>
      </c>
      <c r="D33" s="124">
        <v>0</v>
      </c>
      <c r="E33" s="36">
        <v>0</v>
      </c>
      <c r="F33" s="133">
        <f t="shared" si="1"/>
        <v>0</v>
      </c>
      <c r="G33" s="41">
        <f>IF(ISBLANK(F33),"  ",IF(F84&gt;0,F33/F84,IF(F33&gt;0,1,0)))</f>
        <v>0</v>
      </c>
      <c r="H33" s="114">
        <v>0</v>
      </c>
      <c r="I33" s="39">
        <v>0</v>
      </c>
      <c r="J33" s="124">
        <v>0</v>
      </c>
      <c r="K33" s="40">
        <v>0</v>
      </c>
      <c r="L33" s="133">
        <f t="shared" si="0"/>
        <v>0</v>
      </c>
      <c r="M33" s="41">
        <f>IF(ISBLANK(L33),"  ",IF(L84&gt;0,L33/L84,IF(L33&gt;0,1,0)))</f>
        <v>0</v>
      </c>
    </row>
    <row r="34" spans="1:13" ht="15" customHeight="1" x14ac:dyDescent="0.2">
      <c r="A34" s="171" t="s">
        <v>184</v>
      </c>
      <c r="B34" s="143">
        <v>0</v>
      </c>
      <c r="C34" s="39">
        <v>0</v>
      </c>
      <c r="D34" s="124">
        <v>0</v>
      </c>
      <c r="E34" s="40">
        <v>0</v>
      </c>
      <c r="F34" s="133">
        <f t="shared" si="1"/>
        <v>0</v>
      </c>
      <c r="G34" s="41">
        <f>IF(ISBLANK(F34),"  ",IF(F84&gt;0,F34/F84,IF(F34&gt;0,1,0)))</f>
        <v>0</v>
      </c>
      <c r="H34" s="114">
        <v>0</v>
      </c>
      <c r="I34" s="39">
        <v>0</v>
      </c>
      <c r="J34" s="124">
        <v>0</v>
      </c>
      <c r="K34" s="40">
        <v>0</v>
      </c>
      <c r="L34" s="133">
        <f t="shared" si="0"/>
        <v>0</v>
      </c>
      <c r="M34" s="41">
        <f>IF(ISBLANK(L34),"  ",IF(L84&gt;0,L34/L84,IF(L34&gt;0,1,0)))</f>
        <v>0</v>
      </c>
    </row>
    <row r="35" spans="1:13" ht="15" customHeight="1" x14ac:dyDescent="0.2">
      <c r="A35" s="171" t="s">
        <v>185</v>
      </c>
      <c r="B35" s="197">
        <v>0</v>
      </c>
      <c r="C35" s="199">
        <v>0</v>
      </c>
      <c r="D35" s="154">
        <v>0</v>
      </c>
      <c r="E35" s="198">
        <v>0</v>
      </c>
      <c r="F35" s="200">
        <f t="shared" ref="F35:F37" si="2">D35+B35</f>
        <v>0</v>
      </c>
      <c r="G35" s="110">
        <f>IF(ISBLANK(F35),"  ",IF(F85&gt;0,F35/F85,IF(F35&gt;0,1,0)))</f>
        <v>0</v>
      </c>
      <c r="H35" s="201">
        <v>0</v>
      </c>
      <c r="I35" s="199">
        <v>0</v>
      </c>
      <c r="J35" s="154">
        <v>0</v>
      </c>
      <c r="K35" s="202">
        <v>0</v>
      </c>
      <c r="L35" s="133">
        <f t="shared" ref="L35:L37" si="3">J35+H35</f>
        <v>0</v>
      </c>
      <c r="M35" s="41">
        <f>IF(ISBLANK(L35),"  ",IF(L85&gt;0,L35/L85,IF(L35&gt;0,1,0)))</f>
        <v>0</v>
      </c>
    </row>
    <row r="36" spans="1:13" s="212" customFormat="1" ht="15" customHeight="1" x14ac:dyDescent="0.2">
      <c r="A36" s="203" t="s">
        <v>193</v>
      </c>
      <c r="B36" s="204">
        <v>0</v>
      </c>
      <c r="C36" s="213">
        <v>0</v>
      </c>
      <c r="D36" s="206">
        <v>0</v>
      </c>
      <c r="E36" s="207">
        <v>0</v>
      </c>
      <c r="F36" s="214">
        <f t="shared" si="2"/>
        <v>0</v>
      </c>
      <c r="G36" s="215">
        <f>IF(ISBLANK(F36),"  ",IF(F84&gt;0,F36/F84,IF(F36&gt;0,1,0)))</f>
        <v>0</v>
      </c>
      <c r="H36" s="216">
        <v>0</v>
      </c>
      <c r="I36" s="213">
        <f t="shared" ref="I36:I37" si="4">IF(ISBLANK(H36),"  ",IF(L36&gt;0,H36/L36,IF(H36&gt;0,1,0)))</f>
        <v>0</v>
      </c>
      <c r="J36" s="206">
        <v>0</v>
      </c>
      <c r="K36" s="207">
        <f t="shared" ref="K36:K37" si="5">IF(ISBLANK(J36),"  ",IF(L36&gt;0,J36/L36,IF(J36&gt;0,1,0)))</f>
        <v>0</v>
      </c>
      <c r="L36" s="208">
        <f t="shared" si="3"/>
        <v>0</v>
      </c>
      <c r="M36" s="209">
        <f>IF(ISBLANK(L36),"  ",IF(L84&gt;0,L36/L84,IF(L36&gt;0,1,0)))</f>
        <v>0</v>
      </c>
    </row>
    <row r="37" spans="1:13" s="212" customFormat="1" ht="15" customHeight="1" x14ac:dyDescent="0.2">
      <c r="A37" s="203" t="s">
        <v>194</v>
      </c>
      <c r="B37" s="204">
        <v>0</v>
      </c>
      <c r="C37" s="205">
        <v>0</v>
      </c>
      <c r="D37" s="206">
        <v>0</v>
      </c>
      <c r="E37" s="207">
        <v>0</v>
      </c>
      <c r="F37" s="208">
        <f t="shared" si="2"/>
        <v>0</v>
      </c>
      <c r="G37" s="209">
        <f>IF(ISBLANK(F37),"  ",IF(F85&gt;0,F37/F85,IF(F37&gt;0,1,0)))</f>
        <v>0</v>
      </c>
      <c r="H37" s="204">
        <v>0</v>
      </c>
      <c r="I37" s="205">
        <f t="shared" si="4"/>
        <v>0</v>
      </c>
      <c r="J37" s="206">
        <v>0</v>
      </c>
      <c r="K37" s="211">
        <f t="shared" si="5"/>
        <v>0</v>
      </c>
      <c r="L37" s="208">
        <f t="shared" si="3"/>
        <v>0</v>
      </c>
      <c r="M37" s="209">
        <f>IF(ISBLANK(L37),"  ",IF(L85&gt;0,L37/L85,IF(L37&gt;0,1,0)))</f>
        <v>0</v>
      </c>
    </row>
    <row r="38" spans="1:13" ht="15" customHeight="1" x14ac:dyDescent="0.2">
      <c r="A38" s="171" t="s">
        <v>187</v>
      </c>
      <c r="B38" s="114">
        <v>0</v>
      </c>
      <c r="C38" s="39">
        <v>0</v>
      </c>
      <c r="D38" s="124">
        <v>0</v>
      </c>
      <c r="E38" s="36">
        <v>0</v>
      </c>
      <c r="F38" s="133">
        <f t="shared" ref="F38" si="6">D38+B38</f>
        <v>0</v>
      </c>
      <c r="G38" s="41">
        <f>IF(ISBLANK(F38),"  ",IF(F86&gt;0,F38/F86,IF(F38&gt;0,1,0)))</f>
        <v>0</v>
      </c>
      <c r="H38" s="114">
        <v>0</v>
      </c>
      <c r="I38" s="39">
        <v>0</v>
      </c>
      <c r="J38" s="124">
        <v>0</v>
      </c>
      <c r="K38" s="40">
        <v>0</v>
      </c>
      <c r="L38" s="133">
        <f t="shared" ref="L38" si="7">J38+H38</f>
        <v>0</v>
      </c>
      <c r="M38" s="41">
        <f>IF(ISBLANK(L38),"  ",IF(L86&gt;0,L38/L86,IF(L38&gt;0,1,0)))</f>
        <v>0</v>
      </c>
    </row>
    <row r="39" spans="1:13" ht="15" customHeight="1" x14ac:dyDescent="0.2">
      <c r="A39" s="171" t="s">
        <v>192</v>
      </c>
      <c r="B39" s="114">
        <v>0</v>
      </c>
      <c r="C39" s="39">
        <v>0</v>
      </c>
      <c r="D39" s="124">
        <v>0</v>
      </c>
      <c r="E39" s="36">
        <v>0</v>
      </c>
      <c r="F39" s="133">
        <f t="shared" ref="F39" si="8">D39+B39</f>
        <v>0</v>
      </c>
      <c r="G39" s="41">
        <f>IF(ISBLANK(F39),"  ",IF(F87&gt;0,F39/F87,IF(F39&gt;0,1,0)))</f>
        <v>0</v>
      </c>
      <c r="H39" s="114">
        <v>0</v>
      </c>
      <c r="I39" s="39">
        <v>0</v>
      </c>
      <c r="J39" s="124">
        <v>0</v>
      </c>
      <c r="K39" s="40">
        <v>0</v>
      </c>
      <c r="L39" s="133">
        <f t="shared" ref="L39" si="9">J39+H39</f>
        <v>0</v>
      </c>
      <c r="M39" s="41">
        <f>IF(ISBLANK(L39),"  ",IF(L87&gt;0,L39/L87,IF(L39&gt;0,1,0)))</f>
        <v>0</v>
      </c>
    </row>
    <row r="40" spans="1:13" ht="15" customHeight="1" x14ac:dyDescent="0.2">
      <c r="A40" s="171" t="s">
        <v>188</v>
      </c>
      <c r="B40" s="114">
        <v>0</v>
      </c>
      <c r="C40" s="39">
        <v>0</v>
      </c>
      <c r="D40" s="124">
        <v>0</v>
      </c>
      <c r="E40" s="36">
        <v>0</v>
      </c>
      <c r="F40" s="133">
        <f t="shared" ref="F40:F41" si="10">D40+B40</f>
        <v>0</v>
      </c>
      <c r="G40" s="41">
        <f t="shared" ref="G40:G41" si="11">IF(ISBLANK(F40),"  ",IF(F87&gt;0,F40/F87,IF(F40&gt;0,1,0)))</f>
        <v>0</v>
      </c>
      <c r="H40" s="114">
        <v>0</v>
      </c>
      <c r="I40" s="39">
        <v>0</v>
      </c>
      <c r="J40" s="124">
        <v>0</v>
      </c>
      <c r="K40" s="40">
        <v>0</v>
      </c>
      <c r="L40" s="133">
        <f t="shared" ref="L40:L41" si="12">J40+H40</f>
        <v>0</v>
      </c>
      <c r="M40" s="41">
        <f t="shared" ref="M40:M41" si="13">IF(ISBLANK(L40),"  ",IF(L87&gt;0,L40/L87,IF(L40&gt;0,1,0)))</f>
        <v>0</v>
      </c>
    </row>
    <row r="41" spans="1:13" ht="15" customHeight="1" x14ac:dyDescent="0.2">
      <c r="A41" s="171" t="s">
        <v>189</v>
      </c>
      <c r="B41" s="114">
        <v>0</v>
      </c>
      <c r="C41" s="39">
        <v>0</v>
      </c>
      <c r="D41" s="124">
        <v>0</v>
      </c>
      <c r="E41" s="36">
        <v>0</v>
      </c>
      <c r="F41" s="133">
        <f t="shared" si="10"/>
        <v>0</v>
      </c>
      <c r="G41" s="41">
        <f t="shared" si="11"/>
        <v>0</v>
      </c>
      <c r="H41" s="114">
        <v>0</v>
      </c>
      <c r="I41" s="39">
        <v>0</v>
      </c>
      <c r="J41" s="124">
        <v>0</v>
      </c>
      <c r="K41" s="40">
        <v>0</v>
      </c>
      <c r="L41" s="133">
        <f t="shared" si="12"/>
        <v>0</v>
      </c>
      <c r="M41" s="41">
        <f t="shared" si="13"/>
        <v>0</v>
      </c>
    </row>
    <row r="42" spans="1:13" ht="15" customHeight="1" x14ac:dyDescent="0.25">
      <c r="A42" s="47" t="s">
        <v>29</v>
      </c>
      <c r="B42" s="143"/>
      <c r="C42" s="48"/>
      <c r="D42" s="124"/>
      <c r="E42" s="49"/>
      <c r="F42" s="133"/>
      <c r="G42" s="50" t="s">
        <v>4</v>
      </c>
      <c r="H42" s="143"/>
      <c r="I42" s="48"/>
      <c r="J42" s="124"/>
      <c r="K42" s="49"/>
      <c r="L42" s="133"/>
      <c r="M42" s="50" t="s">
        <v>4</v>
      </c>
    </row>
    <row r="43" spans="1:13" ht="15" customHeight="1" x14ac:dyDescent="0.2">
      <c r="A43" s="45" t="s">
        <v>30</v>
      </c>
      <c r="B43" s="142">
        <v>0</v>
      </c>
      <c r="C43" s="35">
        <v>0</v>
      </c>
      <c r="D43" s="127">
        <v>0</v>
      </c>
      <c r="E43" s="36">
        <v>0</v>
      </c>
      <c r="F43" s="132">
        <f t="shared" si="1"/>
        <v>0</v>
      </c>
      <c r="G43" s="37">
        <f>IF(ISBLANK(F43),"  ",IF(F84&gt;0,F43/F84,IF(F43&gt;0,1,0)))</f>
        <v>0</v>
      </c>
      <c r="H43" s="142">
        <v>0</v>
      </c>
      <c r="I43" s="35">
        <v>0</v>
      </c>
      <c r="J43" s="127">
        <v>0</v>
      </c>
      <c r="K43" s="36">
        <v>0</v>
      </c>
      <c r="L43" s="132">
        <f>J43+H43</f>
        <v>0</v>
      </c>
      <c r="M43" s="37">
        <f>IF(ISBLANK(L43),"  ",IF(L84&gt;0,L43/L84,IF(L43&gt;0,1,0)))</f>
        <v>0</v>
      </c>
    </row>
    <row r="44" spans="1:13" ht="15" customHeight="1" x14ac:dyDescent="0.25">
      <c r="A44" s="104" t="s">
        <v>31</v>
      </c>
      <c r="B44" s="143"/>
      <c r="C44" s="48" t="s">
        <v>4</v>
      </c>
      <c r="D44" s="124"/>
      <c r="E44" s="49"/>
      <c r="F44" s="133"/>
      <c r="G44" s="50" t="s">
        <v>4</v>
      </c>
      <c r="H44" s="143"/>
      <c r="I44" s="48" t="s">
        <v>4</v>
      </c>
      <c r="J44" s="124"/>
      <c r="K44" s="49" t="s">
        <v>4</v>
      </c>
      <c r="L44" s="133"/>
      <c r="M44" s="50" t="s">
        <v>4</v>
      </c>
    </row>
    <row r="45" spans="1:13" ht="15" customHeight="1" x14ac:dyDescent="0.2">
      <c r="A45" s="45" t="s">
        <v>30</v>
      </c>
      <c r="B45" s="142">
        <v>0</v>
      </c>
      <c r="C45" s="35">
        <v>0</v>
      </c>
      <c r="D45" s="127">
        <v>0</v>
      </c>
      <c r="E45" s="36">
        <v>0</v>
      </c>
      <c r="F45" s="132">
        <f t="shared" si="1"/>
        <v>0</v>
      </c>
      <c r="G45" s="37">
        <f>IF(ISBLANK(F45),"  ",IF(F84&gt;0,F45/F84,IF(F45&gt;0,1,0)))</f>
        <v>0</v>
      </c>
      <c r="H45" s="142">
        <v>0</v>
      </c>
      <c r="I45" s="35">
        <v>0</v>
      </c>
      <c r="J45" s="127">
        <v>0</v>
      </c>
      <c r="K45" s="36">
        <v>0</v>
      </c>
      <c r="L45" s="132">
        <f>J45+H45</f>
        <v>0</v>
      </c>
      <c r="M45" s="37">
        <f>IF(ISBLANK(L45),"  ",IF(L84&gt;0,L45/L84,IF(L45&gt;0,1,0)))</f>
        <v>0</v>
      </c>
    </row>
    <row r="46" spans="1:13" ht="15" customHeight="1" x14ac:dyDescent="0.2">
      <c r="A46" s="46" t="s">
        <v>101</v>
      </c>
      <c r="B46" s="114"/>
      <c r="C46" s="39" t="s">
        <v>10</v>
      </c>
      <c r="D46" s="124"/>
      <c r="E46" s="36"/>
      <c r="F46" s="133">
        <f t="shared" si="1"/>
        <v>0</v>
      </c>
      <c r="G46" s="41">
        <f>IF(ISBLANK(F46),"  ",IF(F84&gt;0,F46/F84,IF(F46&gt;0,1,0)))</f>
        <v>0</v>
      </c>
      <c r="H46" s="114"/>
      <c r="I46" s="39" t="s">
        <v>10</v>
      </c>
      <c r="J46" s="124"/>
      <c r="K46" s="40" t="s">
        <v>10</v>
      </c>
      <c r="L46" s="133">
        <f>J46+H46</f>
        <v>0</v>
      </c>
      <c r="M46" s="41">
        <f>IF(ISBLANK(L46),"  ",IF(L84&gt;0,L46/L84,IF(L46&gt;0,1,0)))</f>
        <v>0</v>
      </c>
    </row>
    <row r="47" spans="1:13" s="55" customFormat="1" ht="15" customHeight="1" x14ac:dyDescent="0.25">
      <c r="A47" s="47" t="s">
        <v>33</v>
      </c>
      <c r="B47" s="115">
        <v>10537499</v>
      </c>
      <c r="C47" s="59">
        <v>1</v>
      </c>
      <c r="D47" s="128">
        <v>0</v>
      </c>
      <c r="E47" s="52">
        <v>0</v>
      </c>
      <c r="F47" s="115">
        <f>F46+F45+F43+F34+F29+F28+F26+F27+F25+F24+F23+F22+F21+F20+F19+F18+F17+F16+F14+F13+F30+F31+F32+F33</f>
        <v>10537499</v>
      </c>
      <c r="G47" s="53">
        <f>IF(ISBLANK(F47),"  ",IF(F84&gt;0,F47/F84,IF(F47&gt;0,1,0)))</f>
        <v>0.24147964071492647</v>
      </c>
      <c r="H47" s="115">
        <v>11734257</v>
      </c>
      <c r="I47" s="59">
        <v>1</v>
      </c>
      <c r="J47" s="128">
        <v>0</v>
      </c>
      <c r="K47" s="54">
        <v>0</v>
      </c>
      <c r="L47" s="115">
        <f>L46+L45+L43+L34+L29+L28+L26+L27+L25+L24+L23+L22+L21+L20+L19+L18+L17+L16+L14+L13+L30+L31+L32+L33</f>
        <v>11734257</v>
      </c>
      <c r="M47" s="53">
        <f>IF(ISBLANK(L47),"  ",IF(L84&gt;0,L47/L84,IF(L47&gt;0,1,0)))</f>
        <v>0.28157033292901412</v>
      </c>
    </row>
    <row r="48" spans="1:13" ht="15" customHeight="1" x14ac:dyDescent="0.25">
      <c r="A48" s="56" t="s">
        <v>34</v>
      </c>
      <c r="B48" s="116"/>
      <c r="C48" s="48" t="s">
        <v>4</v>
      </c>
      <c r="D48" s="124"/>
      <c r="E48" s="49" t="s">
        <v>4</v>
      </c>
      <c r="F48" s="133"/>
      <c r="G48" s="50" t="s">
        <v>4</v>
      </c>
      <c r="H48" s="116"/>
      <c r="I48" s="48" t="s">
        <v>4</v>
      </c>
      <c r="J48" s="124"/>
      <c r="K48" s="49" t="s">
        <v>4</v>
      </c>
      <c r="L48" s="133"/>
      <c r="M48" s="50" t="s">
        <v>4</v>
      </c>
    </row>
    <row r="49" spans="1:13" ht="15" customHeight="1" x14ac:dyDescent="0.2">
      <c r="A49" s="7" t="s">
        <v>35</v>
      </c>
      <c r="B49" s="142">
        <v>0</v>
      </c>
      <c r="C49" s="35">
        <v>0</v>
      </c>
      <c r="D49" s="127">
        <v>0</v>
      </c>
      <c r="E49" s="36">
        <v>0</v>
      </c>
      <c r="F49" s="132">
        <f>D49+B49</f>
        <v>0</v>
      </c>
      <c r="G49" s="37">
        <f>IF(ISBLANK(F49),"  ",IF(D84&gt;0,F49/D84,IF(F49&gt;0,1,0)))</f>
        <v>0</v>
      </c>
      <c r="H49" s="142">
        <v>0</v>
      </c>
      <c r="I49" s="35">
        <v>0</v>
      </c>
      <c r="J49" s="127">
        <v>0</v>
      </c>
      <c r="K49" s="36">
        <v>0</v>
      </c>
      <c r="L49" s="132">
        <f>J49+H49</f>
        <v>0</v>
      </c>
      <c r="M49" s="37">
        <f>IF(ISBLANK(L49),"  ",IF(J84&gt;0,L49/J84,IF(L49&gt;0,1,0)))</f>
        <v>0</v>
      </c>
    </row>
    <row r="50" spans="1:13" ht="15" customHeight="1" x14ac:dyDescent="0.2">
      <c r="A50" s="58" t="s">
        <v>36</v>
      </c>
      <c r="B50" s="114">
        <v>0</v>
      </c>
      <c r="C50" s="39">
        <v>0</v>
      </c>
      <c r="D50" s="124">
        <v>0</v>
      </c>
      <c r="E50" s="40">
        <v>0</v>
      </c>
      <c r="F50" s="133">
        <f>D50+B50</f>
        <v>0</v>
      </c>
      <c r="G50" s="41">
        <f>IF(ISBLANK(F50),"  ",IF(D84&gt;0,F50/D84,IF(F50&gt;0,1,0)))</f>
        <v>0</v>
      </c>
      <c r="H50" s="114">
        <v>0</v>
      </c>
      <c r="I50" s="39">
        <v>0</v>
      </c>
      <c r="J50" s="124">
        <v>0</v>
      </c>
      <c r="K50" s="40">
        <v>0</v>
      </c>
      <c r="L50" s="133">
        <f>J50+H50</f>
        <v>0</v>
      </c>
      <c r="M50" s="41">
        <f>IF(ISBLANK(L50),"  ",IF(J84&gt;0,L50/J84,IF(L50&gt;0,1,0)))</f>
        <v>0</v>
      </c>
    </row>
    <row r="51" spans="1:13" ht="15" customHeight="1" x14ac:dyDescent="0.2">
      <c r="A51" s="7" t="s">
        <v>37</v>
      </c>
      <c r="B51" s="114">
        <v>0</v>
      </c>
      <c r="C51" s="39">
        <v>0</v>
      </c>
      <c r="D51" s="124">
        <v>0</v>
      </c>
      <c r="E51" s="40">
        <v>0</v>
      </c>
      <c r="F51" s="133">
        <f>D51+B51</f>
        <v>0</v>
      </c>
      <c r="G51" s="41">
        <f>IF(ISBLANK(F51),"  ",IF(D84&gt;0,F51/D84,IF(F51&gt;0,1,0)))</f>
        <v>0</v>
      </c>
      <c r="H51" s="114">
        <v>0</v>
      </c>
      <c r="I51" s="39">
        <v>0</v>
      </c>
      <c r="J51" s="124">
        <v>0</v>
      </c>
      <c r="K51" s="40">
        <v>0</v>
      </c>
      <c r="L51" s="133">
        <f>J51+H51</f>
        <v>0</v>
      </c>
      <c r="M51" s="41">
        <f>IF(ISBLANK(L51),"  ",IF(J84&gt;0,L51/J84,IF(L51&gt;0,1,0)))</f>
        <v>0</v>
      </c>
    </row>
    <row r="52" spans="1:13" ht="15" customHeight="1" x14ac:dyDescent="0.2">
      <c r="A52" s="25" t="s">
        <v>38</v>
      </c>
      <c r="B52" s="114">
        <v>0</v>
      </c>
      <c r="C52" s="39">
        <v>0</v>
      </c>
      <c r="D52" s="124">
        <v>0</v>
      </c>
      <c r="E52" s="40">
        <v>0</v>
      </c>
      <c r="F52" s="133">
        <f>D52+B52</f>
        <v>0</v>
      </c>
      <c r="G52" s="41">
        <f>IF(ISBLANK(F52),"  ",IF(D84&gt;0,F52/D84,IF(F52&gt;0,1,0)))</f>
        <v>0</v>
      </c>
      <c r="H52" s="114">
        <v>0</v>
      </c>
      <c r="I52" s="39">
        <v>0</v>
      </c>
      <c r="J52" s="124">
        <v>0</v>
      </c>
      <c r="K52" s="40">
        <v>0</v>
      </c>
      <c r="L52" s="133">
        <f>J52+H52</f>
        <v>0</v>
      </c>
      <c r="M52" s="41">
        <f>IF(ISBLANK(L52),"  ",IF(J84&gt;0,L52/J84,IF(L52&gt;0,1,0)))</f>
        <v>0</v>
      </c>
    </row>
    <row r="53" spans="1:13" ht="15" customHeight="1" x14ac:dyDescent="0.2">
      <c r="A53" s="58" t="s">
        <v>39</v>
      </c>
      <c r="B53" s="114">
        <v>0</v>
      </c>
      <c r="C53" s="39">
        <v>0</v>
      </c>
      <c r="D53" s="124">
        <v>0</v>
      </c>
      <c r="E53" s="40">
        <v>0</v>
      </c>
      <c r="F53" s="133">
        <f>D53+B53</f>
        <v>0</v>
      </c>
      <c r="G53" s="41">
        <f>IF(ISBLANK(F53),"  ",IF(F84&gt;0,F53/F84,IF(F53&gt;0,1,0)))</f>
        <v>0</v>
      </c>
      <c r="H53" s="114">
        <v>0</v>
      </c>
      <c r="I53" s="39">
        <v>0</v>
      </c>
      <c r="J53" s="124">
        <v>0</v>
      </c>
      <c r="K53" s="40">
        <v>0</v>
      </c>
      <c r="L53" s="133">
        <f>J53+H53</f>
        <v>0</v>
      </c>
      <c r="M53" s="41">
        <f>IF(ISBLANK(L53),"  ",IF(L84&gt;0,L53/L84,IF(L53&gt;0,1,0)))</f>
        <v>0</v>
      </c>
    </row>
    <row r="54" spans="1:13" s="55" customFormat="1" ht="15" customHeight="1" x14ac:dyDescent="0.25">
      <c r="A54" s="56" t="s">
        <v>40</v>
      </c>
      <c r="B54" s="115">
        <v>0</v>
      </c>
      <c r="C54" s="59">
        <v>0</v>
      </c>
      <c r="D54" s="128">
        <v>0</v>
      </c>
      <c r="E54" s="54">
        <v>0</v>
      </c>
      <c r="F54" s="134">
        <f>F53+F52+F51+F50+F49</f>
        <v>0</v>
      </c>
      <c r="G54" s="53">
        <f>IF(ISBLANK(F54),"  ",IF(F84&gt;0,F54/F84,IF(F54&gt;0,1,0)))</f>
        <v>0</v>
      </c>
      <c r="H54" s="115">
        <v>0</v>
      </c>
      <c r="I54" s="59">
        <v>0</v>
      </c>
      <c r="J54" s="128">
        <v>0</v>
      </c>
      <c r="K54" s="54">
        <v>0</v>
      </c>
      <c r="L54" s="134">
        <f>L53+L52+L51+L50+L49</f>
        <v>0</v>
      </c>
      <c r="M54" s="53">
        <f>IF(ISBLANK(L54),"  ",IF(L84&gt;0,L54/L84,IF(L54&gt;0,1,0)))</f>
        <v>0</v>
      </c>
    </row>
    <row r="55" spans="1:13" s="55" customFormat="1" ht="15" customHeight="1" x14ac:dyDescent="0.25">
      <c r="A55" s="60" t="s">
        <v>82</v>
      </c>
      <c r="B55" s="144">
        <v>0</v>
      </c>
      <c r="C55" s="59">
        <v>0</v>
      </c>
      <c r="D55" s="129">
        <v>0</v>
      </c>
      <c r="E55" s="54">
        <v>0</v>
      </c>
      <c r="F55" s="135">
        <f>D55+B55</f>
        <v>0</v>
      </c>
      <c r="G55" s="53">
        <f>IF(ISBLANK(F55),"  ",IF(F84&gt;0,F55/F84,IF(F55&gt;0,1,0)))</f>
        <v>0</v>
      </c>
      <c r="H55" s="144">
        <v>0</v>
      </c>
      <c r="I55" s="59">
        <v>0</v>
      </c>
      <c r="J55" s="129">
        <v>0</v>
      </c>
      <c r="K55" s="54">
        <v>0</v>
      </c>
      <c r="L55" s="135">
        <f>J55+H55</f>
        <v>0</v>
      </c>
      <c r="M55" s="53">
        <f>IF(ISBLANK(L55),"  ",IF(L84&gt;0,L55/L84,IF(L55&gt;0,1,0)))</f>
        <v>0</v>
      </c>
    </row>
    <row r="56" spans="1:13" ht="15" customHeight="1" x14ac:dyDescent="0.25">
      <c r="A56" s="9" t="s">
        <v>42</v>
      </c>
      <c r="B56" s="119"/>
      <c r="C56" s="61" t="s">
        <v>4</v>
      </c>
      <c r="D56" s="127"/>
      <c r="E56" s="62" t="s">
        <v>4</v>
      </c>
      <c r="F56" s="132"/>
      <c r="G56" s="63" t="s">
        <v>4</v>
      </c>
      <c r="H56" s="119"/>
      <c r="I56" s="61" t="s">
        <v>4</v>
      </c>
      <c r="J56" s="127"/>
      <c r="K56" s="62" t="s">
        <v>4</v>
      </c>
      <c r="L56" s="132"/>
      <c r="M56" s="63" t="s">
        <v>4</v>
      </c>
    </row>
    <row r="57" spans="1:13" ht="15" customHeight="1" x14ac:dyDescent="0.2">
      <c r="A57" s="7" t="s">
        <v>43</v>
      </c>
      <c r="B57" s="119">
        <v>7424309</v>
      </c>
      <c r="C57" s="35">
        <v>1</v>
      </c>
      <c r="D57" s="127">
        <v>0</v>
      </c>
      <c r="E57" s="36">
        <v>0</v>
      </c>
      <c r="F57" s="136">
        <f t="shared" ref="F57:F62" si="14">D57+B57</f>
        <v>7424309</v>
      </c>
      <c r="G57" s="37">
        <f>IF(ISBLANK(F57),"  ",IF(F84&gt;0,F57/F84,IF(F57&gt;0,1,0)))</f>
        <v>0.17013709513771674</v>
      </c>
      <c r="H57" s="119">
        <v>8720579</v>
      </c>
      <c r="I57" s="35">
        <v>1</v>
      </c>
      <c r="J57" s="127">
        <v>0</v>
      </c>
      <c r="K57" s="36">
        <v>0</v>
      </c>
      <c r="L57" s="136">
        <f t="shared" ref="L57:L73" si="15">J57+H57</f>
        <v>8720579</v>
      </c>
      <c r="M57" s="37">
        <f>IF(ISBLANK(L57),"  ",IF(L84&gt;0,L57/L84,IF(L57&gt;0,1,0)))</f>
        <v>0.20925537359236032</v>
      </c>
    </row>
    <row r="58" spans="1:13" ht="15" customHeight="1" x14ac:dyDescent="0.2">
      <c r="A58" s="25" t="s">
        <v>44</v>
      </c>
      <c r="B58" s="116">
        <v>677949</v>
      </c>
      <c r="C58" s="39">
        <v>1</v>
      </c>
      <c r="D58" s="124">
        <v>0</v>
      </c>
      <c r="E58" s="40">
        <v>0</v>
      </c>
      <c r="F58" s="137">
        <f t="shared" si="14"/>
        <v>677949</v>
      </c>
      <c r="G58" s="41">
        <f>IF(ISBLANK(F58),"  ",IF(F84&gt;0,F58/F84,IF(F58&gt;0,1,0)))</f>
        <v>1.5536028135617729E-2</v>
      </c>
      <c r="H58" s="116">
        <v>366000</v>
      </c>
      <c r="I58" s="39">
        <v>1</v>
      </c>
      <c r="J58" s="124">
        <v>0</v>
      </c>
      <c r="K58" s="40">
        <v>0</v>
      </c>
      <c r="L58" s="137">
        <f t="shared" si="15"/>
        <v>366000</v>
      </c>
      <c r="M58" s="41">
        <f>IF(ISBLANK(L58),"  ",IF(L84&gt;0,L58/L84,IF(L58&gt;0,1,0)))</f>
        <v>8.7823832264811632E-3</v>
      </c>
    </row>
    <row r="59" spans="1:13" ht="15" customHeight="1" x14ac:dyDescent="0.2">
      <c r="A59" s="64" t="s">
        <v>45</v>
      </c>
      <c r="B59" s="145">
        <v>275050</v>
      </c>
      <c r="C59" s="39">
        <v>1</v>
      </c>
      <c r="D59" s="123">
        <v>0</v>
      </c>
      <c r="E59" s="40">
        <v>0</v>
      </c>
      <c r="F59" s="138">
        <f t="shared" si="14"/>
        <v>275050</v>
      </c>
      <c r="G59" s="41">
        <f>IF(ISBLANK(F59),"  ",IF(F84&gt;0,F59/F84,IF(F59&gt;0,1,0)))</f>
        <v>6.3031061904385973E-3</v>
      </c>
      <c r="H59" s="145">
        <v>500500</v>
      </c>
      <c r="I59" s="39">
        <v>1</v>
      </c>
      <c r="J59" s="123">
        <v>0</v>
      </c>
      <c r="K59" s="40">
        <v>0</v>
      </c>
      <c r="L59" s="138">
        <f t="shared" si="15"/>
        <v>500500</v>
      </c>
      <c r="M59" s="41">
        <f>IF(ISBLANK(L59),"  ",IF(L84&gt;0,L59/L84,IF(L59&gt;0,1,0)))</f>
        <v>1.2009789084300062E-2</v>
      </c>
    </row>
    <row r="60" spans="1:13" ht="15" customHeight="1" x14ac:dyDescent="0.2">
      <c r="A60" s="64" t="s">
        <v>46</v>
      </c>
      <c r="B60" s="145">
        <v>131504</v>
      </c>
      <c r="C60" s="39">
        <v>1</v>
      </c>
      <c r="D60" s="123">
        <v>0</v>
      </c>
      <c r="E60" s="40">
        <v>0</v>
      </c>
      <c r="F60" s="138">
        <f t="shared" si="14"/>
        <v>131504</v>
      </c>
      <c r="G60" s="41">
        <f>IF(ISBLANK(F60),"  ",IF(F84&gt;0,F60/F84,IF(F60&gt;0,1,0)))</f>
        <v>3.0135745372384557E-3</v>
      </c>
      <c r="H60" s="145">
        <v>250000</v>
      </c>
      <c r="I60" s="39">
        <v>1</v>
      </c>
      <c r="J60" s="123">
        <v>0</v>
      </c>
      <c r="K60" s="40">
        <v>0</v>
      </c>
      <c r="L60" s="138">
        <f t="shared" si="15"/>
        <v>250000</v>
      </c>
      <c r="M60" s="41">
        <f>IF(ISBLANK(L60),"  ",IF(L84&gt;0,L60/L84,IF(L60&gt;0,1,0)))</f>
        <v>5.9988956465035267E-3</v>
      </c>
    </row>
    <row r="61" spans="1:13" ht="15" customHeight="1" x14ac:dyDescent="0.2">
      <c r="A61" s="64" t="s">
        <v>47</v>
      </c>
      <c r="B61" s="145">
        <v>0</v>
      </c>
      <c r="C61" s="39">
        <v>0</v>
      </c>
      <c r="D61" s="123">
        <v>0</v>
      </c>
      <c r="E61" s="40">
        <v>0</v>
      </c>
      <c r="F61" s="138">
        <f t="shared" si="14"/>
        <v>0</v>
      </c>
      <c r="G61" s="41">
        <f>IF(ISBLANK(F61),"  ",IF(F84&gt;0,F61/F84,IF(F61&gt;0,1,0)))</f>
        <v>0</v>
      </c>
      <c r="H61" s="145">
        <v>0</v>
      </c>
      <c r="I61" s="39">
        <v>0</v>
      </c>
      <c r="J61" s="123">
        <v>360750</v>
      </c>
      <c r="K61" s="40">
        <v>1</v>
      </c>
      <c r="L61" s="138">
        <f t="shared" si="15"/>
        <v>360750</v>
      </c>
      <c r="M61" s="41">
        <f>IF(ISBLANK(L61),"  ",IF(L84&gt;0,L61/L84,IF(L61&gt;0,1,0)))</f>
        <v>8.6564064179045896E-3</v>
      </c>
    </row>
    <row r="62" spans="1:13" ht="15" customHeight="1" x14ac:dyDescent="0.2">
      <c r="A62" s="25" t="s">
        <v>48</v>
      </c>
      <c r="B62" s="116">
        <v>1425644</v>
      </c>
      <c r="C62" s="39">
        <v>0.54008622322571842</v>
      </c>
      <c r="D62" s="124">
        <v>1214016</v>
      </c>
      <c r="E62" s="40">
        <v>0.45991377677428152</v>
      </c>
      <c r="F62" s="137">
        <f t="shared" si="14"/>
        <v>2639660</v>
      </c>
      <c r="G62" s="41">
        <f>IF(ISBLANK(F62),"  ",IF(F84&gt;0,F62/F84,IF(F62&gt;0,1,0)))</f>
        <v>6.0491028128169956E-2</v>
      </c>
      <c r="H62" s="116">
        <v>3748338</v>
      </c>
      <c r="I62" s="39">
        <v>0.60287908314027283</v>
      </c>
      <c r="J62" s="124">
        <v>2469058</v>
      </c>
      <c r="K62" s="40">
        <v>0.39712091685972711</v>
      </c>
      <c r="L62" s="137">
        <f t="shared" si="15"/>
        <v>6217396</v>
      </c>
      <c r="M62" s="41">
        <f>IF(ISBLANK(L62),"  ",IF(L84&gt;0,L62/L84,IF(L62&gt;0,1,0)))</f>
        <v>0.14919003918795376</v>
      </c>
    </row>
    <row r="63" spans="1:13" s="55" customFormat="1" ht="15" customHeight="1" x14ac:dyDescent="0.25">
      <c r="A63" s="60" t="s">
        <v>49</v>
      </c>
      <c r="B63" s="146">
        <v>9934456</v>
      </c>
      <c r="C63" s="59">
        <v>0.89110471820712289</v>
      </c>
      <c r="D63" s="128">
        <v>1214016</v>
      </c>
      <c r="E63" s="54">
        <v>0.10889528179287708</v>
      </c>
      <c r="F63" s="139">
        <f>F62+F60+F59+F58+F57+F61</f>
        <v>11148472</v>
      </c>
      <c r="G63" s="53">
        <f>IF(ISBLANK(F63),"  ",IF(F84&gt;0,F63/F84,IF(F63&gt;0,1,0)))</f>
        <v>0.25548083212918149</v>
      </c>
      <c r="H63" s="146">
        <v>13585417</v>
      </c>
      <c r="I63" s="59">
        <v>0.82761076987979143</v>
      </c>
      <c r="J63" s="128">
        <v>2829808</v>
      </c>
      <c r="K63" s="54">
        <v>0.17238923012020851</v>
      </c>
      <c r="L63" s="137">
        <f t="shared" si="15"/>
        <v>16415225</v>
      </c>
      <c r="M63" s="53">
        <f>IF(ISBLANK(L63),"  ",IF(L84&gt;0,L63/L84,IF(L63&gt;0,1,0)))</f>
        <v>0.39389288715550341</v>
      </c>
    </row>
    <row r="64" spans="1:13" ht="15" customHeight="1" x14ac:dyDescent="0.2">
      <c r="A64" s="34" t="s">
        <v>50</v>
      </c>
      <c r="B64" s="147">
        <v>0</v>
      </c>
      <c r="C64" s="39">
        <v>0</v>
      </c>
      <c r="D64" s="148">
        <v>0</v>
      </c>
      <c r="E64" s="40">
        <v>0</v>
      </c>
      <c r="F64" s="140">
        <f t="shared" ref="F64:F73" si="16">D64+B64</f>
        <v>0</v>
      </c>
      <c r="G64" s="41">
        <f>IF(ISBLANK(F64),"  ",IF(F84&gt;0,F64/F84,IF(F64&gt;0,1,0)))</f>
        <v>0</v>
      </c>
      <c r="H64" s="147">
        <v>0</v>
      </c>
      <c r="I64" s="39">
        <v>0</v>
      </c>
      <c r="J64" s="148">
        <v>0</v>
      </c>
      <c r="K64" s="40">
        <v>0</v>
      </c>
      <c r="L64" s="140">
        <f t="shared" si="15"/>
        <v>0</v>
      </c>
      <c r="M64" s="41">
        <f>IF(ISBLANK(L64),"  ",IF(L84&gt;0,L64/L84,IF(L64&gt;0,1,0)))</f>
        <v>0</v>
      </c>
    </row>
    <row r="65" spans="1:13" ht="15" customHeight="1" x14ac:dyDescent="0.2">
      <c r="A65" s="65" t="s">
        <v>51</v>
      </c>
      <c r="B65" s="114">
        <v>0</v>
      </c>
      <c r="C65" s="39">
        <v>0</v>
      </c>
      <c r="D65" s="124">
        <v>0</v>
      </c>
      <c r="E65" s="40">
        <v>0</v>
      </c>
      <c r="F65" s="133">
        <f t="shared" si="16"/>
        <v>0</v>
      </c>
      <c r="G65" s="41">
        <f>IF(ISBLANK(F65),"  ",IF(F84&gt;0,F65/F84,IF(F65&gt;0,1,0)))</f>
        <v>0</v>
      </c>
      <c r="H65" s="114">
        <v>0</v>
      </c>
      <c r="I65" s="39">
        <v>0</v>
      </c>
      <c r="J65" s="124">
        <v>0</v>
      </c>
      <c r="K65" s="40">
        <v>0</v>
      </c>
      <c r="L65" s="133">
        <f t="shared" si="15"/>
        <v>0</v>
      </c>
      <c r="M65" s="41">
        <f>IF(ISBLANK(L65),"  ",IF(L84&gt;0,L65/L84,IF(L65&gt;0,1,0)))</f>
        <v>0</v>
      </c>
    </row>
    <row r="66" spans="1:13" ht="15" customHeight="1" x14ac:dyDescent="0.2">
      <c r="A66" s="7" t="s">
        <v>52</v>
      </c>
      <c r="B66" s="114">
        <v>0</v>
      </c>
      <c r="C66" s="39">
        <v>0</v>
      </c>
      <c r="D66" s="124">
        <v>0</v>
      </c>
      <c r="E66" s="40">
        <v>0</v>
      </c>
      <c r="F66" s="133">
        <f t="shared" si="16"/>
        <v>0</v>
      </c>
      <c r="G66" s="41">
        <f>IF(ISBLANK(F66),"  ",IF(F84&gt;0,F66/F84,IF(F66&gt;0,1,0)))</f>
        <v>0</v>
      </c>
      <c r="H66" s="114">
        <v>0</v>
      </c>
      <c r="I66" s="39">
        <v>0</v>
      </c>
      <c r="J66" s="124">
        <v>0</v>
      </c>
      <c r="K66" s="40">
        <v>0</v>
      </c>
      <c r="L66" s="133">
        <f t="shared" si="15"/>
        <v>0</v>
      </c>
      <c r="M66" s="41">
        <f>IF(ISBLANK(L66),"  ",IF(L84&gt;0,L66/L84,IF(L66&gt;0,1,0)))</f>
        <v>0</v>
      </c>
    </row>
    <row r="67" spans="1:13" ht="15" customHeight="1" x14ac:dyDescent="0.2">
      <c r="A67" s="58" t="s">
        <v>53</v>
      </c>
      <c r="B67" s="114">
        <v>0</v>
      </c>
      <c r="C67" s="39">
        <v>0</v>
      </c>
      <c r="D67" s="124">
        <v>2319236</v>
      </c>
      <c r="E67" s="40">
        <v>1</v>
      </c>
      <c r="F67" s="133">
        <f t="shared" si="16"/>
        <v>2319236</v>
      </c>
      <c r="G67" s="41">
        <f>IF(ISBLANK(F67),"  ",IF(F84&gt;0,F67/F84,IF(F67&gt;0,1,0)))</f>
        <v>5.3148121391339939E-2</v>
      </c>
      <c r="H67" s="114">
        <v>0</v>
      </c>
      <c r="I67" s="39">
        <v>0</v>
      </c>
      <c r="J67" s="124">
        <v>1104299.2</v>
      </c>
      <c r="K67" s="40">
        <v>1</v>
      </c>
      <c r="L67" s="133">
        <f t="shared" si="15"/>
        <v>1104299.2</v>
      </c>
      <c r="M67" s="41">
        <f>IF(ISBLANK(L67),"  ",IF(L84&gt;0,L67/L84,IF(L67&gt;0,1,0)))</f>
        <v>2.6498302653269308E-2</v>
      </c>
    </row>
    <row r="68" spans="1:13" ht="15" customHeight="1" x14ac:dyDescent="0.2">
      <c r="A68" s="65" t="s">
        <v>54</v>
      </c>
      <c r="B68" s="114">
        <v>0</v>
      </c>
      <c r="C68" s="39">
        <v>0</v>
      </c>
      <c r="D68" s="124">
        <v>0</v>
      </c>
      <c r="E68" s="40">
        <v>0</v>
      </c>
      <c r="F68" s="133">
        <f t="shared" si="16"/>
        <v>0</v>
      </c>
      <c r="G68" s="41">
        <f>IF(ISBLANK(F68),"  ",IF(F84&gt;0,F68/F84,IF(F68&gt;0,1,0)))</f>
        <v>0</v>
      </c>
      <c r="H68" s="114">
        <v>0</v>
      </c>
      <c r="I68" s="39">
        <v>0</v>
      </c>
      <c r="J68" s="124">
        <v>0</v>
      </c>
      <c r="K68" s="40">
        <v>0</v>
      </c>
      <c r="L68" s="133">
        <f t="shared" si="15"/>
        <v>0</v>
      </c>
      <c r="M68" s="41">
        <f>IF(ISBLANK(L68),"  ",IF(L84&gt;0,L68/L84,IF(L68&gt;0,1,0)))</f>
        <v>0</v>
      </c>
    </row>
    <row r="69" spans="1:13" ht="15" customHeight="1" x14ac:dyDescent="0.2">
      <c r="A69" s="65" t="s">
        <v>55</v>
      </c>
      <c r="B69" s="114">
        <v>0</v>
      </c>
      <c r="C69" s="39">
        <v>0</v>
      </c>
      <c r="D69" s="124">
        <v>20269</v>
      </c>
      <c r="E69" s="40">
        <v>1</v>
      </c>
      <c r="F69" s="133">
        <f t="shared" si="16"/>
        <v>20269</v>
      </c>
      <c r="G69" s="41">
        <f>IF(ISBLANK(F69),"  ",IF(F84&gt;0,F69/F84,IF(F69&gt;0,1,0)))</f>
        <v>4.6448885429558234E-4</v>
      </c>
      <c r="H69" s="114">
        <v>0</v>
      </c>
      <c r="I69" s="39">
        <v>0</v>
      </c>
      <c r="J69" s="124">
        <v>185000</v>
      </c>
      <c r="K69" s="40">
        <v>1</v>
      </c>
      <c r="L69" s="133">
        <f t="shared" si="15"/>
        <v>185000</v>
      </c>
      <c r="M69" s="41">
        <f>IF(ISBLANK(L69),"  ",IF(L84&gt;0,L69/L84,IF(L69&gt;0,1,0)))</f>
        <v>4.4391827784126103E-3</v>
      </c>
    </row>
    <row r="70" spans="1:13" ht="15" customHeight="1" x14ac:dyDescent="0.2">
      <c r="A70" s="34" t="s">
        <v>56</v>
      </c>
      <c r="B70" s="114">
        <v>0</v>
      </c>
      <c r="C70" s="39">
        <v>0</v>
      </c>
      <c r="D70" s="124">
        <v>3074045</v>
      </c>
      <c r="E70" s="40">
        <v>1</v>
      </c>
      <c r="F70" s="133">
        <f t="shared" si="16"/>
        <v>3074045</v>
      </c>
      <c r="G70" s="41">
        <f>IF(ISBLANK(F70),"  ",IF(F84&gt;0,F70/F84,IF(F70&gt;0,1,0)))</f>
        <v>7.0445490162467969E-2</v>
      </c>
      <c r="H70" s="114">
        <v>0</v>
      </c>
      <c r="I70" s="39">
        <v>0</v>
      </c>
      <c r="J70" s="124">
        <v>2916380</v>
      </c>
      <c r="K70" s="40">
        <v>1</v>
      </c>
      <c r="L70" s="133">
        <f t="shared" si="15"/>
        <v>2916380</v>
      </c>
      <c r="M70" s="41">
        <f>IF(ISBLANK(L70),"  ",IF(L84&gt;0,L70/L84,IF(L70&gt;0,1,0)))</f>
        <v>6.9980237142199822E-2</v>
      </c>
    </row>
    <row r="71" spans="1:13" ht="15" customHeight="1" x14ac:dyDescent="0.2">
      <c r="A71" s="34" t="s">
        <v>57</v>
      </c>
      <c r="B71" s="114">
        <v>0</v>
      </c>
      <c r="C71" s="39">
        <v>0</v>
      </c>
      <c r="D71" s="124">
        <v>0</v>
      </c>
      <c r="E71" s="40">
        <v>0</v>
      </c>
      <c r="F71" s="133">
        <f t="shared" si="16"/>
        <v>0</v>
      </c>
      <c r="G71" s="41">
        <f>IF(ISBLANK(F71),"  ",IF(F84&gt;0,F71/F84,IF(F71&gt;0,1,0)))</f>
        <v>0</v>
      </c>
      <c r="H71" s="114">
        <v>0</v>
      </c>
      <c r="I71" s="39">
        <v>0</v>
      </c>
      <c r="J71" s="124">
        <v>0</v>
      </c>
      <c r="K71" s="40">
        <v>0</v>
      </c>
      <c r="L71" s="133">
        <f t="shared" si="15"/>
        <v>0</v>
      </c>
      <c r="M71" s="41">
        <f>IF(ISBLANK(L71),"  ",IF(L84&gt;0,L71/L84,IF(L71&gt;0,1,0)))</f>
        <v>0</v>
      </c>
    </row>
    <row r="72" spans="1:13" ht="15" customHeight="1" x14ac:dyDescent="0.2">
      <c r="A72" s="7" t="s">
        <v>58</v>
      </c>
      <c r="B72" s="114">
        <v>0</v>
      </c>
      <c r="C72" s="39">
        <v>0</v>
      </c>
      <c r="D72" s="124">
        <v>0</v>
      </c>
      <c r="E72" s="40">
        <v>0</v>
      </c>
      <c r="F72" s="133">
        <f t="shared" si="16"/>
        <v>0</v>
      </c>
      <c r="G72" s="41">
        <f>IF(ISBLANK(F72),"  ",IF(F84&gt;0,F72/F84,IF(F72&gt;0,1,0)))</f>
        <v>0</v>
      </c>
      <c r="H72" s="114">
        <v>0</v>
      </c>
      <c r="I72" s="39">
        <v>0</v>
      </c>
      <c r="J72" s="124">
        <v>48566.400000000001</v>
      </c>
      <c r="K72" s="40">
        <v>1</v>
      </c>
      <c r="L72" s="133">
        <f t="shared" si="15"/>
        <v>48566.400000000001</v>
      </c>
      <c r="M72" s="41">
        <f>IF(ISBLANK(L72),"  ",IF(L84&gt;0,L72/L84,IF(L72&gt;0,1,0)))</f>
        <v>1.1653790621053955E-3</v>
      </c>
    </row>
    <row r="73" spans="1:13" ht="15" customHeight="1" x14ac:dyDescent="0.2">
      <c r="A73" s="58" t="s">
        <v>59</v>
      </c>
      <c r="B73" s="114">
        <v>773674</v>
      </c>
      <c r="C73" s="39">
        <v>1</v>
      </c>
      <c r="D73" s="124">
        <v>0</v>
      </c>
      <c r="E73" s="40">
        <v>0</v>
      </c>
      <c r="F73" s="133">
        <f t="shared" si="16"/>
        <v>773674</v>
      </c>
      <c r="G73" s="41">
        <f>IF(ISBLANK(F73),"  ",IF(F84&gt;0,F73/F84,IF(F73&gt;0,1,0)))</f>
        <v>1.7729683253159028E-2</v>
      </c>
      <c r="H73" s="114">
        <v>0</v>
      </c>
      <c r="I73" s="39">
        <v>0</v>
      </c>
      <c r="J73" s="124">
        <v>0</v>
      </c>
      <c r="K73" s="40">
        <v>0</v>
      </c>
      <c r="L73" s="133">
        <f t="shared" si="15"/>
        <v>0</v>
      </c>
      <c r="M73" s="41">
        <f>IF(ISBLANK(L73),"  ",IF(L84&gt;0,L73/L84,IF(L73&gt;0,1,0)))</f>
        <v>0</v>
      </c>
    </row>
    <row r="74" spans="1:13" ht="15" customHeight="1" x14ac:dyDescent="0.2">
      <c r="A74" s="34" t="s">
        <v>186</v>
      </c>
      <c r="B74" s="114">
        <v>0</v>
      </c>
      <c r="C74" s="39">
        <v>0</v>
      </c>
      <c r="D74" s="124">
        <v>0</v>
      </c>
      <c r="E74" s="40">
        <v>0</v>
      </c>
      <c r="F74" s="114"/>
      <c r="G74" s="41" t="str">
        <f>IF(ISBLANK(F74),"  ",IF(F85&gt;0,F74/F85,IF(F74&gt;0,1,0)))</f>
        <v xml:space="preserve">  </v>
      </c>
      <c r="H74" s="114">
        <v>0</v>
      </c>
      <c r="I74" s="39">
        <v>0</v>
      </c>
      <c r="J74" s="124">
        <v>0</v>
      </c>
      <c r="K74" s="40">
        <v>0</v>
      </c>
      <c r="L74" s="114"/>
      <c r="M74" s="41" t="str">
        <f>IF(ISBLANK(L74),"  ",IF(L85&gt;0,L74/L85,IF(L74&gt;0,1,0)))</f>
        <v xml:space="preserve">  </v>
      </c>
    </row>
    <row r="75" spans="1:13" s="55" customFormat="1" ht="15" customHeight="1" x14ac:dyDescent="0.25">
      <c r="A75" s="66" t="s">
        <v>60</v>
      </c>
      <c r="B75" s="115">
        <v>10708130</v>
      </c>
      <c r="C75" s="59">
        <v>0.61769253452529393</v>
      </c>
      <c r="D75" s="128">
        <v>6627566</v>
      </c>
      <c r="E75" s="54">
        <v>0.38230746547470607</v>
      </c>
      <c r="F75" s="115">
        <f>F74+F73+F72+F71+F70+F69+F68+F67+F66+F65+F64+F63</f>
        <v>17335696</v>
      </c>
      <c r="G75" s="53">
        <f>IF(ISBLANK(F75),"  ",IF(F84&gt;0,F75/F84,IF(F75&gt;0,1,0)))</f>
        <v>0.39726861579044398</v>
      </c>
      <c r="H75" s="115">
        <v>13585417</v>
      </c>
      <c r="I75" s="59">
        <v>0.65726971255857902</v>
      </c>
      <c r="J75" s="128">
        <v>7084053.6000000006</v>
      </c>
      <c r="K75" s="54">
        <v>0.34273028744142098</v>
      </c>
      <c r="L75" s="115">
        <f>L74+L73+L72+L71+L70+L69+L68+L67+L66+L65+L64+L63</f>
        <v>20669470.600000001</v>
      </c>
      <c r="M75" s="53">
        <f>IF(ISBLANK(L75),"  ",IF(L84&gt;0,L75/L84,IF(L75&gt;0,1,0)))</f>
        <v>0.49597598879149063</v>
      </c>
    </row>
    <row r="76" spans="1:13" ht="15" customHeight="1" x14ac:dyDescent="0.25">
      <c r="A76" s="9" t="s">
        <v>61</v>
      </c>
      <c r="B76" s="116"/>
      <c r="C76" s="48" t="s">
        <v>4</v>
      </c>
      <c r="D76" s="124"/>
      <c r="E76" s="49" t="s">
        <v>10</v>
      </c>
      <c r="F76" s="133"/>
      <c r="G76" s="50" t="s">
        <v>4</v>
      </c>
      <c r="H76" s="116"/>
      <c r="I76" s="48" t="s">
        <v>4</v>
      </c>
      <c r="J76" s="124"/>
      <c r="K76" s="49" t="s">
        <v>4</v>
      </c>
      <c r="L76" s="133"/>
      <c r="M76" s="50" t="s">
        <v>4</v>
      </c>
    </row>
    <row r="77" spans="1:13" ht="15" customHeight="1" x14ac:dyDescent="0.2">
      <c r="A77" s="7" t="s">
        <v>62</v>
      </c>
      <c r="B77" s="142">
        <v>0</v>
      </c>
      <c r="C77" s="35">
        <v>0</v>
      </c>
      <c r="D77" s="127">
        <v>0</v>
      </c>
      <c r="E77" s="36">
        <v>0</v>
      </c>
      <c r="F77" s="132">
        <f>D77+B77</f>
        <v>0</v>
      </c>
      <c r="G77" s="37">
        <f>IF(ISBLANK(F77),"  ",IF(F84&gt;0,F77/F84,IF(F77&gt;0,1,0)))</f>
        <v>0</v>
      </c>
      <c r="H77" s="142">
        <v>0</v>
      </c>
      <c r="I77" s="35">
        <v>0</v>
      </c>
      <c r="J77" s="127">
        <v>0</v>
      </c>
      <c r="K77" s="36">
        <v>0</v>
      </c>
      <c r="L77" s="132">
        <f>J77+H77</f>
        <v>0</v>
      </c>
      <c r="M77" s="37">
        <f>IF(ISBLANK(L77),"  ",IF(L84&gt;0,L77/L84,IF(L77&gt;0,1,0)))</f>
        <v>0</v>
      </c>
    </row>
    <row r="78" spans="1:13" ht="15" customHeight="1" x14ac:dyDescent="0.2">
      <c r="A78" s="25" t="s">
        <v>63</v>
      </c>
      <c r="B78" s="114">
        <v>0</v>
      </c>
      <c r="C78" s="39">
        <v>0</v>
      </c>
      <c r="D78" s="124">
        <v>0</v>
      </c>
      <c r="E78" s="40">
        <v>0</v>
      </c>
      <c r="F78" s="133">
        <f>D78+B78</f>
        <v>0</v>
      </c>
      <c r="G78" s="41">
        <f>IF(ISBLANK(F78),"  ",IF(F84&gt;0,F78/F84,IF(F78&gt;0,1,0)))</f>
        <v>0</v>
      </c>
      <c r="H78" s="114">
        <v>0</v>
      </c>
      <c r="I78" s="39">
        <v>0</v>
      </c>
      <c r="J78" s="124">
        <v>0</v>
      </c>
      <c r="K78" s="40">
        <v>0</v>
      </c>
      <c r="L78" s="133">
        <f>J78+H78</f>
        <v>0</v>
      </c>
      <c r="M78" s="41">
        <f>IF(ISBLANK(L78),"  ",IF(L84&gt;0,L78/L84,IF(L78&gt;0,1,0)))</f>
        <v>0</v>
      </c>
    </row>
    <row r="79" spans="1:13" ht="15" customHeight="1" x14ac:dyDescent="0.25">
      <c r="A79" s="56" t="s">
        <v>64</v>
      </c>
      <c r="B79" s="116"/>
      <c r="C79" s="48" t="s">
        <v>4</v>
      </c>
      <c r="D79" s="124"/>
      <c r="E79" s="49" t="s">
        <v>10</v>
      </c>
      <c r="F79" s="133"/>
      <c r="G79" s="50" t="s">
        <v>4</v>
      </c>
      <c r="H79" s="116"/>
      <c r="I79" s="48" t="s">
        <v>4</v>
      </c>
      <c r="J79" s="124"/>
      <c r="K79" s="49" t="s">
        <v>4</v>
      </c>
      <c r="L79" s="133"/>
      <c r="M79" s="50" t="s">
        <v>4</v>
      </c>
    </row>
    <row r="80" spans="1:13" ht="15" customHeight="1" x14ac:dyDescent="0.2">
      <c r="A80" s="7" t="s">
        <v>65</v>
      </c>
      <c r="B80" s="142">
        <v>0</v>
      </c>
      <c r="C80" s="35">
        <v>0</v>
      </c>
      <c r="D80" s="127">
        <v>4673727</v>
      </c>
      <c r="E80" s="36">
        <v>1</v>
      </c>
      <c r="F80" s="132">
        <f>D80+B80</f>
        <v>4673727</v>
      </c>
      <c r="G80" s="37">
        <f>IF(ISBLANK(F80),"  ",IF(F84&gt;0,F80/F84,IF(F80&gt;0,1,0)))</f>
        <v>0.10710415410332672</v>
      </c>
      <c r="H80" s="142">
        <v>0</v>
      </c>
      <c r="I80" s="35">
        <v>0</v>
      </c>
      <c r="J80" s="127">
        <v>4473332</v>
      </c>
      <c r="K80" s="36">
        <v>1</v>
      </c>
      <c r="L80" s="132">
        <f>J80+H80</f>
        <v>4473332</v>
      </c>
      <c r="M80" s="37">
        <f>IF(ISBLANK(L80),"  ",IF(L84&gt;0,L80/L84,IF(L80&gt;0,1,0)))</f>
        <v>0.10734020744065965</v>
      </c>
    </row>
    <row r="81" spans="1:17" ht="15" customHeight="1" x14ac:dyDescent="0.2">
      <c r="A81" s="25" t="s">
        <v>66</v>
      </c>
      <c r="B81" s="114">
        <v>0</v>
      </c>
      <c r="C81" s="39">
        <v>0</v>
      </c>
      <c r="D81" s="124">
        <v>11090293</v>
      </c>
      <c r="E81" s="40">
        <v>1</v>
      </c>
      <c r="F81" s="133">
        <f>D81+B81</f>
        <v>11090293</v>
      </c>
      <c r="G81" s="41">
        <f>IF(ISBLANK(F81),"  ",IF(F84&gt;0,F81/F84,IF(F81&gt;0,1,0)))</f>
        <v>0.25414758939130283</v>
      </c>
      <c r="H81" s="114">
        <v>0</v>
      </c>
      <c r="I81" s="39">
        <v>0</v>
      </c>
      <c r="J81" s="124">
        <v>4797277.6000000006</v>
      </c>
      <c r="K81" s="40">
        <v>1</v>
      </c>
      <c r="L81" s="133">
        <f>J81+H81</f>
        <v>4797277.6000000006</v>
      </c>
      <c r="M81" s="41">
        <f>IF(ISBLANK(L81),"  ",IF(L84&gt;0,L81/L84,IF(L81&gt;0,1,0)))</f>
        <v>0.11511347083883557</v>
      </c>
    </row>
    <row r="82" spans="1:17" s="55" customFormat="1" ht="15" customHeight="1" x14ac:dyDescent="0.25">
      <c r="A82" s="56" t="s">
        <v>67</v>
      </c>
      <c r="B82" s="120">
        <v>0</v>
      </c>
      <c r="C82" s="59">
        <v>0</v>
      </c>
      <c r="D82" s="129">
        <v>15764020</v>
      </c>
      <c r="E82" s="54">
        <v>1</v>
      </c>
      <c r="F82" s="134">
        <f>F81+F80+F79+F78+F77</f>
        <v>15764020</v>
      </c>
      <c r="G82" s="53">
        <f>IF(ISBLANK(F82),"  ",IF(F84&gt;0,F82/F84,IF(F82&gt;0,1,0)))</f>
        <v>0.36125174349462952</v>
      </c>
      <c r="H82" s="120">
        <v>0</v>
      </c>
      <c r="I82" s="59">
        <v>0</v>
      </c>
      <c r="J82" s="129">
        <v>9270609.6000000015</v>
      </c>
      <c r="K82" s="54">
        <v>1</v>
      </c>
      <c r="L82" s="134">
        <f>L81+L80+L79+L78+L77</f>
        <v>9270609.6000000015</v>
      </c>
      <c r="M82" s="53">
        <f>IF(ISBLANK(L82),"  ",IF(L84&gt;0,L82/L84,IF(L82&gt;0,1,0)))</f>
        <v>0.22245367827949525</v>
      </c>
    </row>
    <row r="83" spans="1:17" s="55" customFormat="1" ht="15" customHeight="1" x14ac:dyDescent="0.25">
      <c r="A83" s="56" t="s">
        <v>68</v>
      </c>
      <c r="B83" s="120">
        <v>0</v>
      </c>
      <c r="C83" s="59">
        <v>0</v>
      </c>
      <c r="D83" s="129">
        <v>0</v>
      </c>
      <c r="E83" s="54">
        <v>0</v>
      </c>
      <c r="F83" s="141">
        <f>D83+B83</f>
        <v>0</v>
      </c>
      <c r="G83" s="53">
        <f>IF(ISBLANK(F83),"  ",IF(F84&gt;0,F83/F84,IF(F83&gt;0,1,0)))</f>
        <v>0</v>
      </c>
      <c r="H83" s="120">
        <v>0</v>
      </c>
      <c r="I83" s="59">
        <v>0</v>
      </c>
      <c r="J83" s="129">
        <v>0</v>
      </c>
      <c r="K83" s="54">
        <v>0</v>
      </c>
      <c r="L83" s="141">
        <f>J83+H83</f>
        <v>0</v>
      </c>
      <c r="M83" s="53">
        <f>IF(ISBLANK(L83),"  ",IF(L84&gt;0,L83/L84,IF(L83&gt;0,1,0)))</f>
        <v>0</v>
      </c>
    </row>
    <row r="84" spans="1:17" s="55" customFormat="1" ht="15" customHeight="1" thickBot="1" x14ac:dyDescent="0.3">
      <c r="A84" s="67" t="s">
        <v>69</v>
      </c>
      <c r="B84" s="121">
        <v>21245629</v>
      </c>
      <c r="C84" s="68">
        <v>0.48686949888988101</v>
      </c>
      <c r="D84" s="121">
        <v>22391586</v>
      </c>
      <c r="E84" s="69">
        <v>0.51313050111011893</v>
      </c>
      <c r="F84" s="121">
        <f>F82+F75+F54+F47+F55+F83</f>
        <v>43637215</v>
      </c>
      <c r="G84" s="70">
        <f>IF(ISBLANK(F84),"  ",IF(F84&gt;0,F84/F84,IF(F84&gt;0,1,0)))</f>
        <v>1</v>
      </c>
      <c r="H84" s="121">
        <v>25319674</v>
      </c>
      <c r="I84" s="68">
        <v>0.60756032851795416</v>
      </c>
      <c r="J84" s="121">
        <v>16354663.200000003</v>
      </c>
      <c r="K84" s="69">
        <v>0.39243967148204584</v>
      </c>
      <c r="L84" s="121">
        <f>L82+L75+L54+L47+L55+L83</f>
        <v>41674337.200000003</v>
      </c>
      <c r="M84" s="70">
        <f>IF(ISBLANK(L84),"  ",IF(L84&gt;0,L84/L84,IF(L84&gt;0,1,0)))</f>
        <v>1</v>
      </c>
    </row>
    <row r="85" spans="1:17" ht="15" thickTop="1" x14ac:dyDescent="0.2"/>
    <row r="86" spans="1:17" ht="16.5" customHeight="1" x14ac:dyDescent="0.2">
      <c r="A86" s="2" t="s">
        <v>4</v>
      </c>
    </row>
    <row r="87" spans="1:17" x14ac:dyDescent="0.2">
      <c r="A87" s="2" t="s">
        <v>70</v>
      </c>
    </row>
    <row r="93" spans="1:17" x14ac:dyDescent="0.2">
      <c r="Q93" s="76">
        <v>3</v>
      </c>
    </row>
  </sheetData>
  <hyperlinks>
    <hyperlink ref="O2" location="Home!A1" tooltip="Home" display="Home" xr:uid="{00000000-0004-0000-22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O87"/>
  <sheetViews>
    <sheetView zoomScale="75" zoomScaleNormal="75" workbookViewId="0">
      <pane xSplit="1" ySplit="10" topLeftCell="B11" activePane="bottomRight" state="frozen"/>
      <selection activeCell="C20" sqref="C20:D20"/>
      <selection pane="topRight" activeCell="C20" sqref="C20:D20"/>
      <selection pane="bottomLeft" activeCell="C20" sqref="C20:D20"/>
      <selection pane="bottomRight" activeCell="O33" sqref="O33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111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190</v>
      </c>
      <c r="C6" s="11"/>
      <c r="D6" s="12"/>
      <c r="E6" s="11"/>
      <c r="F6" s="12"/>
      <c r="G6" s="13"/>
      <c r="H6" s="10" t="s">
        <v>191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v>7815473</v>
      </c>
      <c r="C13" s="35">
        <v>1</v>
      </c>
      <c r="D13" s="122">
        <v>0</v>
      </c>
      <c r="E13" s="36">
        <v>0</v>
      </c>
      <c r="F13" s="130">
        <f>D13+B13</f>
        <v>7815473</v>
      </c>
      <c r="G13" s="37">
        <f>IF(ISBLANK(F13),"  ",IF(F84&gt;0,F13/F84,IF(F13&gt;0,1,0)))</f>
        <v>0.18157232160559414</v>
      </c>
      <c r="H13" s="112">
        <v>6993605</v>
      </c>
      <c r="I13" s="35">
        <v>1</v>
      </c>
      <c r="J13" s="122">
        <v>0</v>
      </c>
      <c r="K13" s="36">
        <v>0</v>
      </c>
      <c r="L13" s="130">
        <f t="shared" ref="L13:L34" si="0">J13+H13</f>
        <v>6993605</v>
      </c>
      <c r="M13" s="38">
        <f>IF(ISBLANK(L13),"  ",IF(L84&gt;0,L13/L84,IF(L13&gt;0,1,0)))</f>
        <v>0.16412286498859982</v>
      </c>
    </row>
    <row r="14" spans="1:15" ht="15" customHeight="1" x14ac:dyDescent="0.2">
      <c r="A14" s="7" t="s">
        <v>13</v>
      </c>
      <c r="B14" s="142">
        <v>0</v>
      </c>
      <c r="C14" s="39">
        <v>0</v>
      </c>
      <c r="D14" s="127">
        <v>0</v>
      </c>
      <c r="E14" s="40">
        <v>0</v>
      </c>
      <c r="F14" s="131">
        <f>D14+B14</f>
        <v>0</v>
      </c>
      <c r="G14" s="41">
        <f>IF(ISBLANK(F14),"  ",IF(F84&gt;0,F14/F84,IF(F14&gt;0,1,0)))</f>
        <v>0</v>
      </c>
      <c r="H14" s="142">
        <v>0</v>
      </c>
      <c r="I14" s="39">
        <v>0</v>
      </c>
      <c r="J14" s="127">
        <v>0</v>
      </c>
      <c r="K14" s="40">
        <v>0</v>
      </c>
      <c r="L14" s="131">
        <f t="shared" si="0"/>
        <v>0</v>
      </c>
      <c r="M14" s="41">
        <f>IF(ISBLANK(L14),"  ",IF(L84&gt;0,L14/L84,IF(L14&gt;0,1,0)))</f>
        <v>0</v>
      </c>
    </row>
    <row r="15" spans="1:15" ht="15" customHeight="1" x14ac:dyDescent="0.2">
      <c r="A15" s="169" t="s">
        <v>14</v>
      </c>
      <c r="B15" s="116">
        <v>537642</v>
      </c>
      <c r="C15" s="42">
        <v>1</v>
      </c>
      <c r="D15" s="124">
        <v>0</v>
      </c>
      <c r="E15" s="43">
        <v>0</v>
      </c>
      <c r="F15" s="132">
        <f>D15+B15</f>
        <v>537642</v>
      </c>
      <c r="G15" s="44">
        <f>IF(ISBLANK(F15),"  ",IF(F84&gt;0,F15/F84,IF(F15&gt;0,1,0)))</f>
        <v>1.2490722715397373E-2</v>
      </c>
      <c r="H15" s="116">
        <v>383716</v>
      </c>
      <c r="I15" s="42">
        <v>1</v>
      </c>
      <c r="J15" s="124">
        <v>0</v>
      </c>
      <c r="K15" s="43">
        <v>0</v>
      </c>
      <c r="L15" s="132">
        <f t="shared" si="0"/>
        <v>383716</v>
      </c>
      <c r="M15" s="44">
        <f>IF(ISBLANK(L15),"  ",IF(L84&gt;0,L15/L84,IF(L15&gt;0,1,0)))</f>
        <v>9.0048793522032721E-3</v>
      </c>
    </row>
    <row r="16" spans="1:15" ht="15" customHeight="1" x14ac:dyDescent="0.2">
      <c r="A16" s="170" t="s">
        <v>15</v>
      </c>
      <c r="B16" s="142">
        <v>0</v>
      </c>
      <c r="C16" s="35">
        <v>0</v>
      </c>
      <c r="D16" s="127">
        <v>0</v>
      </c>
      <c r="E16" s="36">
        <v>0</v>
      </c>
      <c r="F16" s="132">
        <f t="shared" ref="F16:F46" si="1">D16+B16</f>
        <v>0</v>
      </c>
      <c r="G16" s="37">
        <f>IF(ISBLANK(F16),"  ",IF(F84&gt;0,F16/F84,IF(F16&gt;0,1,0)))</f>
        <v>0</v>
      </c>
      <c r="H16" s="142">
        <v>0</v>
      </c>
      <c r="I16" s="35">
        <v>0</v>
      </c>
      <c r="J16" s="127">
        <v>0</v>
      </c>
      <c r="K16" s="36">
        <v>0</v>
      </c>
      <c r="L16" s="132">
        <f t="shared" si="0"/>
        <v>0</v>
      </c>
      <c r="M16" s="37">
        <f>IF(ISBLANK(L16),"  ",IF(L84&gt;0,L16/L84,IF(L16&gt;0,1,0)))</f>
        <v>0</v>
      </c>
    </row>
    <row r="17" spans="1:13" ht="15" customHeight="1" x14ac:dyDescent="0.2">
      <c r="A17" s="171" t="s">
        <v>16</v>
      </c>
      <c r="B17" s="114">
        <v>537642</v>
      </c>
      <c r="C17" s="39">
        <v>1</v>
      </c>
      <c r="D17" s="124">
        <v>0</v>
      </c>
      <c r="E17" s="36">
        <v>0</v>
      </c>
      <c r="F17" s="133">
        <f t="shared" si="1"/>
        <v>537642</v>
      </c>
      <c r="G17" s="41">
        <f>IF(ISBLANK(F17),"  ",IF(F84&gt;0,F17/F84,IF(F17&gt;0,1,0)))</f>
        <v>1.2490722715397373E-2</v>
      </c>
      <c r="H17" s="114">
        <v>183716</v>
      </c>
      <c r="I17" s="39">
        <v>1</v>
      </c>
      <c r="J17" s="124">
        <v>0</v>
      </c>
      <c r="K17" s="40">
        <v>0</v>
      </c>
      <c r="L17" s="133">
        <f t="shared" si="0"/>
        <v>183716</v>
      </c>
      <c r="M17" s="41">
        <f>IF(ISBLANK(L17),"  ",IF(L84&gt;0,L17/L84,IF(L17&gt;0,1,0)))</f>
        <v>4.3113667792569928E-3</v>
      </c>
    </row>
    <row r="18" spans="1:13" ht="15" customHeight="1" x14ac:dyDescent="0.2">
      <c r="A18" s="171" t="s">
        <v>17</v>
      </c>
      <c r="B18" s="114">
        <v>0</v>
      </c>
      <c r="C18" s="39">
        <v>0</v>
      </c>
      <c r="D18" s="124">
        <v>0</v>
      </c>
      <c r="E18" s="36">
        <v>0</v>
      </c>
      <c r="F18" s="133">
        <f t="shared" si="1"/>
        <v>0</v>
      </c>
      <c r="G18" s="41">
        <f>IF(ISBLANK(F18),"  ",IF(F84&gt;0,F18/F84,IF(F18&gt;0,1,0)))</f>
        <v>0</v>
      </c>
      <c r="H18" s="114">
        <v>0</v>
      </c>
      <c r="I18" s="39">
        <v>0</v>
      </c>
      <c r="J18" s="124">
        <v>0</v>
      </c>
      <c r="K18" s="40">
        <v>0</v>
      </c>
      <c r="L18" s="133">
        <f t="shared" si="0"/>
        <v>0</v>
      </c>
      <c r="M18" s="41">
        <f>IF(ISBLANK(L18),"  ",IF(L84&gt;0,L18/L84,IF(L18&gt;0,1,0)))</f>
        <v>0</v>
      </c>
    </row>
    <row r="19" spans="1:13" ht="15" customHeight="1" x14ac:dyDescent="0.2">
      <c r="A19" s="171" t="s">
        <v>18</v>
      </c>
      <c r="B19" s="114">
        <v>0</v>
      </c>
      <c r="C19" s="39">
        <v>0</v>
      </c>
      <c r="D19" s="124">
        <v>0</v>
      </c>
      <c r="E19" s="36">
        <v>0</v>
      </c>
      <c r="F19" s="133">
        <f t="shared" si="1"/>
        <v>0</v>
      </c>
      <c r="G19" s="41">
        <f>IF(ISBLANK(F19),"  ",IF(F84&gt;0,F19/F84,IF(F19&gt;0,1,0)))</f>
        <v>0</v>
      </c>
      <c r="H19" s="114">
        <v>0</v>
      </c>
      <c r="I19" s="39">
        <v>0</v>
      </c>
      <c r="J19" s="124">
        <v>0</v>
      </c>
      <c r="K19" s="40">
        <v>0</v>
      </c>
      <c r="L19" s="133">
        <f t="shared" si="0"/>
        <v>0</v>
      </c>
      <c r="M19" s="41">
        <f>IF(ISBLANK(L19),"  ",IF(L84&gt;0,L19/L84,IF(L19&gt;0,1,0)))</f>
        <v>0</v>
      </c>
    </row>
    <row r="20" spans="1:13" ht="15" customHeight="1" x14ac:dyDescent="0.2">
      <c r="A20" s="171" t="s">
        <v>19</v>
      </c>
      <c r="B20" s="114">
        <v>0</v>
      </c>
      <c r="C20" s="39">
        <v>0</v>
      </c>
      <c r="D20" s="124">
        <v>0</v>
      </c>
      <c r="E20" s="36">
        <v>0</v>
      </c>
      <c r="F20" s="133">
        <f>D20+B20</f>
        <v>0</v>
      </c>
      <c r="G20" s="41">
        <f>IF(ISBLANK(F20),"  ",IF(F84&gt;0,F20/F84,IF(F20&gt;0,1,0)))</f>
        <v>0</v>
      </c>
      <c r="H20" s="114">
        <v>0</v>
      </c>
      <c r="I20" s="39">
        <v>0</v>
      </c>
      <c r="J20" s="124">
        <v>0</v>
      </c>
      <c r="K20" s="40">
        <v>0</v>
      </c>
      <c r="L20" s="133">
        <f t="shared" si="0"/>
        <v>0</v>
      </c>
      <c r="M20" s="41">
        <f>IF(ISBLANK(L20),"  ",IF(L84&gt;0,L20/L84,IF(L20&gt;0,1,0)))</f>
        <v>0</v>
      </c>
    </row>
    <row r="21" spans="1:13" ht="15" customHeight="1" x14ac:dyDescent="0.2">
      <c r="A21" s="171" t="s">
        <v>20</v>
      </c>
      <c r="B21" s="114">
        <v>0</v>
      </c>
      <c r="C21" s="39">
        <v>0</v>
      </c>
      <c r="D21" s="124">
        <v>0</v>
      </c>
      <c r="E21" s="36">
        <v>0</v>
      </c>
      <c r="F21" s="133">
        <f t="shared" si="1"/>
        <v>0</v>
      </c>
      <c r="G21" s="41">
        <f>IF(ISBLANK(F21),"  ",IF(F84&gt;0,F21/F84,IF(F21&gt;0,1,0)))</f>
        <v>0</v>
      </c>
      <c r="H21" s="114">
        <v>0</v>
      </c>
      <c r="I21" s="39">
        <v>0</v>
      </c>
      <c r="J21" s="124">
        <v>0</v>
      </c>
      <c r="K21" s="40">
        <v>0</v>
      </c>
      <c r="L21" s="133">
        <f t="shared" si="0"/>
        <v>0</v>
      </c>
      <c r="M21" s="41">
        <f>IF(ISBLANK(L21),"  ",IF(L84&gt;0,L21/L84,IF(L21&gt;0,1,0)))</f>
        <v>0</v>
      </c>
    </row>
    <row r="22" spans="1:13" ht="15" customHeight="1" x14ac:dyDescent="0.2">
      <c r="A22" s="171" t="s">
        <v>21</v>
      </c>
      <c r="B22" s="114">
        <v>0</v>
      </c>
      <c r="C22" s="39">
        <v>0</v>
      </c>
      <c r="D22" s="124">
        <v>0</v>
      </c>
      <c r="E22" s="36">
        <v>0</v>
      </c>
      <c r="F22" s="133">
        <f t="shared" si="1"/>
        <v>0</v>
      </c>
      <c r="G22" s="41">
        <f>IF(ISBLANK(F22),"  ",IF(F84&gt;0,F22/F84,IF(F22&gt;0,1,0)))</f>
        <v>0</v>
      </c>
      <c r="H22" s="114">
        <v>0</v>
      </c>
      <c r="I22" s="39">
        <v>0</v>
      </c>
      <c r="J22" s="124">
        <v>0</v>
      </c>
      <c r="K22" s="40">
        <v>0</v>
      </c>
      <c r="L22" s="133">
        <f t="shared" si="0"/>
        <v>0</v>
      </c>
      <c r="M22" s="41">
        <f>IF(ISBLANK(L22),"  ",IF(L84&gt;0,L22/L84,IF(L22&gt;0,1,0)))</f>
        <v>0</v>
      </c>
    </row>
    <row r="23" spans="1:13" ht="15" customHeight="1" x14ac:dyDescent="0.2">
      <c r="A23" s="171" t="s">
        <v>22</v>
      </c>
      <c r="B23" s="114">
        <v>0</v>
      </c>
      <c r="C23" s="39">
        <v>0</v>
      </c>
      <c r="D23" s="124">
        <v>0</v>
      </c>
      <c r="E23" s="36">
        <v>0</v>
      </c>
      <c r="F23" s="133">
        <f t="shared" si="1"/>
        <v>0</v>
      </c>
      <c r="G23" s="41">
        <f>IF(ISBLANK(F23),"  ",IF(F84&gt;0,F23/F84,IF(F23&gt;0,1,0)))</f>
        <v>0</v>
      </c>
      <c r="H23" s="114">
        <v>0</v>
      </c>
      <c r="I23" s="39">
        <v>0</v>
      </c>
      <c r="J23" s="124">
        <v>0</v>
      </c>
      <c r="K23" s="40">
        <v>0</v>
      </c>
      <c r="L23" s="133">
        <f t="shared" si="0"/>
        <v>0</v>
      </c>
      <c r="M23" s="41">
        <f>IF(ISBLANK(L23),"  ",IF(L84&gt;0,L23/L84,IF(L23&gt;0,1,0)))</f>
        <v>0</v>
      </c>
    </row>
    <row r="24" spans="1:13" ht="15" customHeight="1" x14ac:dyDescent="0.2">
      <c r="A24" s="171" t="s">
        <v>23</v>
      </c>
      <c r="B24" s="114">
        <v>0</v>
      </c>
      <c r="C24" s="39">
        <v>0</v>
      </c>
      <c r="D24" s="124">
        <v>0</v>
      </c>
      <c r="E24" s="36">
        <v>0</v>
      </c>
      <c r="F24" s="133">
        <f t="shared" si="1"/>
        <v>0</v>
      </c>
      <c r="G24" s="41">
        <f>IF(ISBLANK(F24),"  ",IF(F84&gt;0,F24/F84,IF(F24&gt;0,1,0)))</f>
        <v>0</v>
      </c>
      <c r="H24" s="114">
        <v>0</v>
      </c>
      <c r="I24" s="39">
        <v>0</v>
      </c>
      <c r="J24" s="124">
        <v>0</v>
      </c>
      <c r="K24" s="40">
        <v>0</v>
      </c>
      <c r="L24" s="133">
        <f t="shared" si="0"/>
        <v>0</v>
      </c>
      <c r="M24" s="41">
        <f>IF(ISBLANK(L24),"  ",IF(L84&gt;0,L24/L84,IF(L24&gt;0,1,0)))</f>
        <v>0</v>
      </c>
    </row>
    <row r="25" spans="1:13" ht="15" customHeight="1" x14ac:dyDescent="0.2">
      <c r="A25" s="171" t="s">
        <v>24</v>
      </c>
      <c r="B25" s="114">
        <v>0</v>
      </c>
      <c r="C25" s="39">
        <v>0</v>
      </c>
      <c r="D25" s="124">
        <v>0</v>
      </c>
      <c r="E25" s="36">
        <v>0</v>
      </c>
      <c r="F25" s="133">
        <f t="shared" si="1"/>
        <v>0</v>
      </c>
      <c r="G25" s="41">
        <f>IF(ISBLANK(F25),"  ",IF(F84&gt;0,F25/F84,IF(F25&gt;0,1,0)))</f>
        <v>0</v>
      </c>
      <c r="H25" s="114">
        <v>0</v>
      </c>
      <c r="I25" s="39">
        <v>0</v>
      </c>
      <c r="J25" s="124">
        <v>0</v>
      </c>
      <c r="K25" s="40">
        <v>0</v>
      </c>
      <c r="L25" s="133">
        <f t="shared" si="0"/>
        <v>0</v>
      </c>
      <c r="M25" s="41">
        <f>IF(ISBLANK(L25),"  ",IF(L84&gt;0,L25/L84,IF(L25&gt;0,1,0)))</f>
        <v>0</v>
      </c>
    </row>
    <row r="26" spans="1:13" ht="15" customHeight="1" x14ac:dyDescent="0.2">
      <c r="A26" s="171" t="s">
        <v>25</v>
      </c>
      <c r="B26" s="114">
        <v>0</v>
      </c>
      <c r="C26" s="39">
        <v>0</v>
      </c>
      <c r="D26" s="124">
        <v>0</v>
      </c>
      <c r="E26" s="36">
        <v>0</v>
      </c>
      <c r="F26" s="133">
        <f t="shared" si="1"/>
        <v>0</v>
      </c>
      <c r="G26" s="41">
        <f>IF(ISBLANK(F26),"  ",IF(F84&gt;0,F26/F84,IF(F26&gt;0,1,0)))</f>
        <v>0</v>
      </c>
      <c r="H26" s="114">
        <v>0</v>
      </c>
      <c r="I26" s="39">
        <v>0</v>
      </c>
      <c r="J26" s="124">
        <v>0</v>
      </c>
      <c r="K26" s="40">
        <v>0</v>
      </c>
      <c r="L26" s="133">
        <f t="shared" si="0"/>
        <v>0</v>
      </c>
      <c r="M26" s="41">
        <f>IF(ISBLANK(L26),"  ",IF(L84&gt;0,L26/L84,IF(L26&gt;0,1,0)))</f>
        <v>0</v>
      </c>
    </row>
    <row r="27" spans="1:13" ht="15" customHeight="1" x14ac:dyDescent="0.2">
      <c r="A27" s="171" t="s">
        <v>26</v>
      </c>
      <c r="B27" s="114">
        <v>0</v>
      </c>
      <c r="C27" s="39">
        <v>0</v>
      </c>
      <c r="D27" s="124">
        <v>0</v>
      </c>
      <c r="E27" s="36">
        <v>0</v>
      </c>
      <c r="F27" s="133">
        <f t="shared" si="1"/>
        <v>0</v>
      </c>
      <c r="G27" s="41">
        <f>IF(ISBLANK(F27),"  ",IF(F84&gt;0,F27/F84,IF(F27&gt;0,1,0)))</f>
        <v>0</v>
      </c>
      <c r="H27" s="114">
        <v>0</v>
      </c>
      <c r="I27" s="39">
        <v>0</v>
      </c>
      <c r="J27" s="124">
        <v>0</v>
      </c>
      <c r="K27" s="40">
        <v>0</v>
      </c>
      <c r="L27" s="133">
        <f t="shared" si="0"/>
        <v>0</v>
      </c>
      <c r="M27" s="41">
        <f>IF(ISBLANK(L27),"  ",IF(L84&gt;0,L27/L84,IF(L27&gt;0,1,0)))</f>
        <v>0</v>
      </c>
    </row>
    <row r="28" spans="1:13" ht="15" customHeight="1" x14ac:dyDescent="0.2">
      <c r="A28" s="172" t="s">
        <v>27</v>
      </c>
      <c r="B28" s="114">
        <v>0</v>
      </c>
      <c r="C28" s="39">
        <v>0</v>
      </c>
      <c r="D28" s="124">
        <v>0</v>
      </c>
      <c r="E28" s="36">
        <v>0</v>
      </c>
      <c r="F28" s="133">
        <f t="shared" si="1"/>
        <v>0</v>
      </c>
      <c r="G28" s="41">
        <f>IF(ISBLANK(F28),"  ",IF(F84&gt;0,F28/F84,IF(F28&gt;0,1,0)))</f>
        <v>0</v>
      </c>
      <c r="H28" s="114">
        <v>0</v>
      </c>
      <c r="I28" s="39">
        <v>0</v>
      </c>
      <c r="J28" s="124">
        <v>0</v>
      </c>
      <c r="K28" s="40">
        <v>0</v>
      </c>
      <c r="L28" s="133">
        <f t="shared" si="0"/>
        <v>0</v>
      </c>
      <c r="M28" s="41">
        <f>IF(ISBLANK(L28),"  ",IF(L84&gt;0,L28/L84,IF(L28&gt;0,1,0)))</f>
        <v>0</v>
      </c>
    </row>
    <row r="29" spans="1:13" ht="15" customHeight="1" x14ac:dyDescent="0.2">
      <c r="A29" s="172" t="s">
        <v>28</v>
      </c>
      <c r="B29" s="114">
        <v>0</v>
      </c>
      <c r="C29" s="39">
        <v>0</v>
      </c>
      <c r="D29" s="124">
        <v>0</v>
      </c>
      <c r="E29" s="36">
        <v>0</v>
      </c>
      <c r="F29" s="133">
        <f t="shared" si="1"/>
        <v>0</v>
      </c>
      <c r="G29" s="41">
        <f>IF(ISBLANK(F29),"  ",IF(F84&gt;0,F29/F84,IF(F29&gt;0,1,0)))</f>
        <v>0</v>
      </c>
      <c r="H29" s="114">
        <v>0</v>
      </c>
      <c r="I29" s="39">
        <v>0</v>
      </c>
      <c r="J29" s="124">
        <v>0</v>
      </c>
      <c r="K29" s="40">
        <v>0</v>
      </c>
      <c r="L29" s="133">
        <f t="shared" si="0"/>
        <v>0</v>
      </c>
      <c r="M29" s="41">
        <f>IF(ISBLANK(L29),"  ",IF(L84&gt;0,L29/L84,IF(L29&gt;0,1,0)))</f>
        <v>0</v>
      </c>
    </row>
    <row r="30" spans="1:13" ht="15" customHeight="1" x14ac:dyDescent="0.2">
      <c r="A30" s="172" t="s">
        <v>71</v>
      </c>
      <c r="B30" s="114">
        <v>0</v>
      </c>
      <c r="C30" s="39">
        <v>0</v>
      </c>
      <c r="D30" s="124">
        <v>0</v>
      </c>
      <c r="E30" s="36">
        <v>0</v>
      </c>
      <c r="F30" s="133">
        <f t="shared" si="1"/>
        <v>0</v>
      </c>
      <c r="G30" s="41">
        <f>IF(ISBLANK(F30),"  ",IF(F84&gt;0,F30/F84,IF(F30&gt;0,1,0)))</f>
        <v>0</v>
      </c>
      <c r="H30" s="114">
        <v>0</v>
      </c>
      <c r="I30" s="39">
        <v>0</v>
      </c>
      <c r="J30" s="124">
        <v>0</v>
      </c>
      <c r="K30" s="40">
        <v>0</v>
      </c>
      <c r="L30" s="133">
        <f t="shared" si="0"/>
        <v>0</v>
      </c>
      <c r="M30" s="41">
        <f>IF(ISBLANK(L30),"  ",IF(L84&gt;0,L30/L84,IF(L30&gt;0,1,0)))</f>
        <v>0</v>
      </c>
    </row>
    <row r="31" spans="1:13" ht="15" customHeight="1" x14ac:dyDescent="0.2">
      <c r="A31" s="172" t="s">
        <v>182</v>
      </c>
      <c r="B31" s="114">
        <v>0</v>
      </c>
      <c r="C31" s="39">
        <v>0</v>
      </c>
      <c r="D31" s="124">
        <v>0</v>
      </c>
      <c r="E31" s="36">
        <v>0</v>
      </c>
      <c r="F31" s="133">
        <f t="shared" si="1"/>
        <v>0</v>
      </c>
      <c r="G31" s="41">
        <f>IF(ISBLANK(F31),"  ",IF(F84&gt;0,F31/F84,IF(F31&gt;0,1,0)))</f>
        <v>0</v>
      </c>
      <c r="H31" s="114">
        <v>0</v>
      </c>
      <c r="I31" s="39">
        <v>0</v>
      </c>
      <c r="J31" s="124">
        <v>0</v>
      </c>
      <c r="K31" s="40">
        <v>0</v>
      </c>
      <c r="L31" s="133">
        <f t="shared" si="0"/>
        <v>0</v>
      </c>
      <c r="M31" s="41">
        <f>IF(ISBLANK(L31),"  ",IF(L84&gt;0,L31/L84,IF(L31&gt;0,1,0)))</f>
        <v>0</v>
      </c>
    </row>
    <row r="32" spans="1:13" ht="15" customHeight="1" x14ac:dyDescent="0.2">
      <c r="A32" s="173" t="s">
        <v>183</v>
      </c>
      <c r="B32" s="114">
        <v>0</v>
      </c>
      <c r="C32" s="39">
        <v>0</v>
      </c>
      <c r="D32" s="124">
        <v>0</v>
      </c>
      <c r="E32" s="36">
        <v>0</v>
      </c>
      <c r="F32" s="133">
        <f t="shared" si="1"/>
        <v>0</v>
      </c>
      <c r="G32" s="41">
        <f>IF(ISBLANK(F32),"  ",IF(F84&gt;0,F32/F84,IF(F32&gt;0,1,0)))</f>
        <v>0</v>
      </c>
      <c r="H32" s="114">
        <v>0</v>
      </c>
      <c r="I32" s="39">
        <v>0</v>
      </c>
      <c r="J32" s="124">
        <v>0</v>
      </c>
      <c r="K32" s="40">
        <v>0</v>
      </c>
      <c r="L32" s="133">
        <f t="shared" si="0"/>
        <v>0</v>
      </c>
      <c r="M32" s="41">
        <f>IF(ISBLANK(L32),"  ",IF(L84&gt;0,L32/L84,IF(L32&gt;0,1,0)))</f>
        <v>0</v>
      </c>
    </row>
    <row r="33" spans="1:13" ht="15" customHeight="1" x14ac:dyDescent="0.2">
      <c r="A33" s="172" t="s">
        <v>175</v>
      </c>
      <c r="B33" s="114">
        <v>0</v>
      </c>
      <c r="C33" s="39">
        <v>0</v>
      </c>
      <c r="D33" s="124">
        <v>0</v>
      </c>
      <c r="E33" s="36">
        <v>0</v>
      </c>
      <c r="F33" s="133">
        <f t="shared" si="1"/>
        <v>0</v>
      </c>
      <c r="G33" s="41">
        <f>IF(ISBLANK(F33),"  ",IF(F84&gt;0,F33/F84,IF(F33&gt;0,1,0)))</f>
        <v>0</v>
      </c>
      <c r="H33" s="114">
        <v>0</v>
      </c>
      <c r="I33" s="39">
        <v>0</v>
      </c>
      <c r="J33" s="124">
        <v>0</v>
      </c>
      <c r="K33" s="40">
        <v>0</v>
      </c>
      <c r="L33" s="133">
        <f t="shared" si="0"/>
        <v>0</v>
      </c>
      <c r="M33" s="41">
        <f>IF(ISBLANK(L33),"  ",IF(L84&gt;0,L33/L84,IF(L33&gt;0,1,0)))</f>
        <v>0</v>
      </c>
    </row>
    <row r="34" spans="1:13" ht="15" customHeight="1" x14ac:dyDescent="0.2">
      <c r="A34" s="171" t="s">
        <v>184</v>
      </c>
      <c r="B34" s="114">
        <v>0</v>
      </c>
      <c r="C34" s="39">
        <v>0</v>
      </c>
      <c r="D34" s="124">
        <v>0</v>
      </c>
      <c r="E34" s="36">
        <v>0</v>
      </c>
      <c r="F34" s="133">
        <f t="shared" si="1"/>
        <v>0</v>
      </c>
      <c r="G34" s="41">
        <f>IF(ISBLANK(F34),"  ",IF(F84&gt;0,F34/F84,IF(F34&gt;0,1,0)))</f>
        <v>0</v>
      </c>
      <c r="H34" s="114">
        <v>200000</v>
      </c>
      <c r="I34" s="39">
        <v>1</v>
      </c>
      <c r="J34" s="124">
        <v>0</v>
      </c>
      <c r="K34" s="40">
        <v>0</v>
      </c>
      <c r="L34" s="133">
        <f t="shared" si="0"/>
        <v>200000</v>
      </c>
      <c r="M34" s="41">
        <f>IF(ISBLANK(L34),"  ",IF(L84&gt;0,L34/L84,IF(L34&gt;0,1,0)))</f>
        <v>4.6935125729462793E-3</v>
      </c>
    </row>
    <row r="35" spans="1:13" ht="15" customHeight="1" x14ac:dyDescent="0.2">
      <c r="A35" s="171" t="s">
        <v>185</v>
      </c>
      <c r="B35" s="197">
        <v>0</v>
      </c>
      <c r="C35" s="199">
        <v>0</v>
      </c>
      <c r="D35" s="154">
        <v>0</v>
      </c>
      <c r="E35" s="202">
        <v>0</v>
      </c>
      <c r="F35" s="200">
        <f t="shared" ref="F35:F37" si="2">D35+B35</f>
        <v>0</v>
      </c>
      <c r="G35" s="110">
        <f>IF(ISBLANK(F35),"  ",IF(F85&gt;0,F35/F85,IF(F35&gt;0,1,0)))</f>
        <v>0</v>
      </c>
      <c r="H35" s="201">
        <v>0</v>
      </c>
      <c r="I35" s="199">
        <v>0</v>
      </c>
      <c r="J35" s="154">
        <v>0</v>
      </c>
      <c r="K35" s="40">
        <v>0</v>
      </c>
      <c r="L35" s="133">
        <f t="shared" ref="L35:L37" si="3">J35+H35</f>
        <v>0</v>
      </c>
      <c r="M35" s="41">
        <f>IF(ISBLANK(L35),"  ",IF(L85&gt;0,L35/L85,IF(L35&gt;0,1,0)))</f>
        <v>0</v>
      </c>
    </row>
    <row r="36" spans="1:13" s="212" customFormat="1" ht="15" customHeight="1" x14ac:dyDescent="0.2">
      <c r="A36" s="203" t="s">
        <v>193</v>
      </c>
      <c r="B36" s="204">
        <v>0</v>
      </c>
      <c r="C36" s="213">
        <v>0</v>
      </c>
      <c r="D36" s="206">
        <v>0</v>
      </c>
      <c r="E36" s="207">
        <v>0</v>
      </c>
      <c r="F36" s="214">
        <f t="shared" si="2"/>
        <v>0</v>
      </c>
      <c r="G36" s="215">
        <f>IF(ISBLANK(F36),"  ",IF(F84&gt;0,F36/F84,IF(F36&gt;0,1,0)))</f>
        <v>0</v>
      </c>
      <c r="H36" s="204">
        <v>0</v>
      </c>
      <c r="I36" s="213">
        <f t="shared" ref="I36:I37" si="4">IF(ISBLANK(H36),"  ",IF(L36&gt;0,H36/L36,IF(H36&gt;0,1,0)))</f>
        <v>0</v>
      </c>
      <c r="J36" s="206">
        <v>0</v>
      </c>
      <c r="K36" s="211">
        <f t="shared" ref="K36:K37" si="5">IF(ISBLANK(J36),"  ",IF(L36&gt;0,J36/L36,IF(J36&gt;0,1,0)))</f>
        <v>0</v>
      </c>
      <c r="L36" s="208">
        <f t="shared" si="3"/>
        <v>0</v>
      </c>
      <c r="M36" s="209">
        <f>IF(ISBLANK(L36),"  ",IF(L84&gt;0,L36/L84,IF(L36&gt;0,1,0)))</f>
        <v>0</v>
      </c>
    </row>
    <row r="37" spans="1:13" s="212" customFormat="1" ht="15" customHeight="1" x14ac:dyDescent="0.2">
      <c r="A37" s="203" t="s">
        <v>194</v>
      </c>
      <c r="B37" s="204">
        <v>0</v>
      </c>
      <c r="C37" s="205">
        <v>0</v>
      </c>
      <c r="D37" s="206">
        <v>0</v>
      </c>
      <c r="E37" s="207">
        <v>0</v>
      </c>
      <c r="F37" s="208">
        <f t="shared" si="2"/>
        <v>0</v>
      </c>
      <c r="G37" s="209">
        <f>IF(ISBLANK(F37),"  ",IF(F85&gt;0,F37/F85,IF(F37&gt;0,1,0)))</f>
        <v>0</v>
      </c>
      <c r="H37" s="204">
        <v>0</v>
      </c>
      <c r="I37" s="205">
        <f t="shared" si="4"/>
        <v>0</v>
      </c>
      <c r="J37" s="206">
        <v>0</v>
      </c>
      <c r="K37" s="211">
        <f t="shared" si="5"/>
        <v>0</v>
      </c>
      <c r="L37" s="208">
        <f t="shared" si="3"/>
        <v>0</v>
      </c>
      <c r="M37" s="209">
        <f>IF(ISBLANK(L37),"  ",IF(L85&gt;0,L37/L85,IF(L37&gt;0,1,0)))</f>
        <v>0</v>
      </c>
    </row>
    <row r="38" spans="1:13" ht="15" customHeight="1" x14ac:dyDescent="0.2">
      <c r="A38" s="171" t="s">
        <v>187</v>
      </c>
      <c r="B38" s="114">
        <v>0</v>
      </c>
      <c r="C38" s="39">
        <v>0</v>
      </c>
      <c r="D38" s="124">
        <v>0</v>
      </c>
      <c r="E38" s="36">
        <v>0</v>
      </c>
      <c r="F38" s="133">
        <f t="shared" ref="F38" si="6">D38+B38</f>
        <v>0</v>
      </c>
      <c r="G38" s="41">
        <f>IF(ISBLANK(F38),"  ",IF(F86&gt;0,F38/F86,IF(F38&gt;0,1,0)))</f>
        <v>0</v>
      </c>
      <c r="H38" s="114">
        <v>0</v>
      </c>
      <c r="I38" s="39">
        <v>0</v>
      </c>
      <c r="J38" s="124">
        <v>0</v>
      </c>
      <c r="K38" s="40">
        <v>0</v>
      </c>
      <c r="L38" s="133">
        <f t="shared" ref="L38" si="7">J38+H38</f>
        <v>0</v>
      </c>
      <c r="M38" s="41">
        <f>IF(ISBLANK(L38),"  ",IF(L86&gt;0,L38/L86,IF(L38&gt;0,1,0)))</f>
        <v>0</v>
      </c>
    </row>
    <row r="39" spans="1:13" ht="15" customHeight="1" x14ac:dyDescent="0.2">
      <c r="A39" s="171" t="s">
        <v>192</v>
      </c>
      <c r="B39" s="114">
        <v>0</v>
      </c>
      <c r="C39" s="39">
        <v>0</v>
      </c>
      <c r="D39" s="124">
        <v>0</v>
      </c>
      <c r="E39" s="36">
        <v>0</v>
      </c>
      <c r="F39" s="133">
        <f t="shared" ref="F39" si="8">D39+B39</f>
        <v>0</v>
      </c>
      <c r="G39" s="41">
        <f>IF(ISBLANK(F39),"  ",IF(F87&gt;0,F39/F87,IF(F39&gt;0,1,0)))</f>
        <v>0</v>
      </c>
      <c r="H39" s="114">
        <v>0</v>
      </c>
      <c r="I39" s="39">
        <v>0</v>
      </c>
      <c r="J39" s="124">
        <v>0</v>
      </c>
      <c r="K39" s="40">
        <v>0</v>
      </c>
      <c r="L39" s="133">
        <f t="shared" ref="L39" si="9">J39+H39</f>
        <v>0</v>
      </c>
      <c r="M39" s="41">
        <f>IF(ISBLANK(L39),"  ",IF(L87&gt;0,L39/L87,IF(L39&gt;0,1,0)))</f>
        <v>0</v>
      </c>
    </row>
    <row r="40" spans="1:13" ht="15" customHeight="1" x14ac:dyDescent="0.2">
      <c r="A40" s="171" t="s">
        <v>188</v>
      </c>
      <c r="B40" s="114">
        <v>0</v>
      </c>
      <c r="C40" s="39">
        <v>0</v>
      </c>
      <c r="D40" s="124">
        <v>0</v>
      </c>
      <c r="E40" s="36">
        <v>0</v>
      </c>
      <c r="F40" s="133">
        <f t="shared" ref="F40:F41" si="10">D40+B40</f>
        <v>0</v>
      </c>
      <c r="G40" s="41">
        <f t="shared" ref="G40:G41" si="11">IF(ISBLANK(F40),"  ",IF(F87&gt;0,F40/F87,IF(F40&gt;0,1,0)))</f>
        <v>0</v>
      </c>
      <c r="H40" s="114">
        <v>0</v>
      </c>
      <c r="I40" s="39">
        <v>0</v>
      </c>
      <c r="J40" s="124">
        <v>0</v>
      </c>
      <c r="K40" s="40">
        <v>0</v>
      </c>
      <c r="L40" s="133">
        <f t="shared" ref="L40:L41" si="12">J40+H40</f>
        <v>0</v>
      </c>
      <c r="M40" s="41">
        <f t="shared" ref="M40:M41" si="13">IF(ISBLANK(L40),"  ",IF(L87&gt;0,L40/L87,IF(L40&gt;0,1,0)))</f>
        <v>0</v>
      </c>
    </row>
    <row r="41" spans="1:13" ht="15" customHeight="1" x14ac:dyDescent="0.2">
      <c r="A41" s="171" t="s">
        <v>189</v>
      </c>
      <c r="B41" s="114">
        <v>0</v>
      </c>
      <c r="C41" s="39">
        <v>0</v>
      </c>
      <c r="D41" s="124">
        <v>0</v>
      </c>
      <c r="E41" s="36">
        <v>0</v>
      </c>
      <c r="F41" s="133">
        <f t="shared" si="10"/>
        <v>0</v>
      </c>
      <c r="G41" s="41">
        <f t="shared" si="11"/>
        <v>0</v>
      </c>
      <c r="H41" s="114">
        <v>0</v>
      </c>
      <c r="I41" s="39">
        <v>0</v>
      </c>
      <c r="J41" s="124">
        <v>0</v>
      </c>
      <c r="K41" s="40">
        <v>0</v>
      </c>
      <c r="L41" s="133">
        <f t="shared" si="12"/>
        <v>0</v>
      </c>
      <c r="M41" s="41">
        <f t="shared" si="13"/>
        <v>0</v>
      </c>
    </row>
    <row r="42" spans="1:13" ht="15" customHeight="1" x14ac:dyDescent="0.25">
      <c r="A42" s="47" t="s">
        <v>29</v>
      </c>
      <c r="B42" s="143"/>
      <c r="C42" s="48"/>
      <c r="D42" s="124"/>
      <c r="E42" s="49"/>
      <c r="F42" s="133"/>
      <c r="G42" s="50" t="s">
        <v>4</v>
      </c>
      <c r="H42" s="143"/>
      <c r="I42" s="48"/>
      <c r="J42" s="124"/>
      <c r="K42" s="49"/>
      <c r="L42" s="133"/>
      <c r="M42" s="50" t="s">
        <v>4</v>
      </c>
    </row>
    <row r="43" spans="1:13" ht="15" customHeight="1" x14ac:dyDescent="0.2">
      <c r="A43" s="45" t="s">
        <v>30</v>
      </c>
      <c r="B43" s="142">
        <v>0</v>
      </c>
      <c r="C43" s="35">
        <v>0</v>
      </c>
      <c r="D43" s="127">
        <v>0</v>
      </c>
      <c r="E43" s="36">
        <v>0</v>
      </c>
      <c r="F43" s="132">
        <f t="shared" si="1"/>
        <v>0</v>
      </c>
      <c r="G43" s="37">
        <f>IF(ISBLANK(F43),"  ",IF(F84&gt;0,F43/F84,IF(F43&gt;0,1,0)))</f>
        <v>0</v>
      </c>
      <c r="H43" s="142">
        <v>0</v>
      </c>
      <c r="I43" s="35">
        <v>0</v>
      </c>
      <c r="J43" s="127">
        <v>0</v>
      </c>
      <c r="K43" s="36">
        <v>0</v>
      </c>
      <c r="L43" s="132">
        <f>J43+H43</f>
        <v>0</v>
      </c>
      <c r="M43" s="37">
        <f>IF(ISBLANK(L43),"  ",IF(L84&gt;0,L43/L84,IF(L43&gt;0,1,0)))</f>
        <v>0</v>
      </c>
    </row>
    <row r="44" spans="1:13" ht="15" customHeight="1" x14ac:dyDescent="0.25">
      <c r="A44" s="104" t="s">
        <v>31</v>
      </c>
      <c r="B44" s="143"/>
      <c r="C44" s="48" t="s">
        <v>4</v>
      </c>
      <c r="D44" s="124"/>
      <c r="E44" s="49"/>
      <c r="F44" s="133"/>
      <c r="G44" s="50" t="s">
        <v>4</v>
      </c>
      <c r="H44" s="143"/>
      <c r="I44" s="48" t="s">
        <v>4</v>
      </c>
      <c r="J44" s="124"/>
      <c r="K44" s="49" t="s">
        <v>4</v>
      </c>
      <c r="L44" s="133"/>
      <c r="M44" s="50" t="s">
        <v>4</v>
      </c>
    </row>
    <row r="45" spans="1:13" ht="15" customHeight="1" x14ac:dyDescent="0.2">
      <c r="A45" s="45" t="s">
        <v>30</v>
      </c>
      <c r="B45" s="142">
        <v>0</v>
      </c>
      <c r="C45" s="35">
        <v>0</v>
      </c>
      <c r="D45" s="127">
        <v>0</v>
      </c>
      <c r="E45" s="36">
        <v>0</v>
      </c>
      <c r="F45" s="132">
        <f t="shared" si="1"/>
        <v>0</v>
      </c>
      <c r="G45" s="37">
        <f>IF(ISBLANK(F45),"  ",IF(F84&gt;0,F45/F84,IF(F45&gt;0,1,0)))</f>
        <v>0</v>
      </c>
      <c r="H45" s="142">
        <v>0</v>
      </c>
      <c r="I45" s="35">
        <v>0</v>
      </c>
      <c r="J45" s="127">
        <v>0</v>
      </c>
      <c r="K45" s="36">
        <v>0</v>
      </c>
      <c r="L45" s="132">
        <f>J45+H45</f>
        <v>0</v>
      </c>
      <c r="M45" s="37">
        <f>IF(ISBLANK(L45),"  ",IF(L84&gt;0,L45/L84,IF(L45&gt;0,1,0)))</f>
        <v>0</v>
      </c>
    </row>
    <row r="46" spans="1:13" ht="15" customHeight="1" x14ac:dyDescent="0.2">
      <c r="A46" s="46" t="s">
        <v>101</v>
      </c>
      <c r="B46" s="114"/>
      <c r="C46" s="39" t="s">
        <v>10</v>
      </c>
      <c r="D46" s="124"/>
      <c r="E46" s="36"/>
      <c r="F46" s="133">
        <f t="shared" si="1"/>
        <v>0</v>
      </c>
      <c r="G46" s="41">
        <f>IF(ISBLANK(F46),"  ",IF(F84&gt;0,F46/F84,IF(F46&gt;0,1,0)))</f>
        <v>0</v>
      </c>
      <c r="H46" s="114"/>
      <c r="I46" s="39" t="s">
        <v>10</v>
      </c>
      <c r="J46" s="124"/>
      <c r="K46" s="40" t="s">
        <v>10</v>
      </c>
      <c r="L46" s="133">
        <f>J46+H46</f>
        <v>0</v>
      </c>
      <c r="M46" s="41">
        <f>IF(ISBLANK(L46),"  ",IF(L84&gt;0,L46/L84,IF(L46&gt;0,1,0)))</f>
        <v>0</v>
      </c>
    </row>
    <row r="47" spans="1:13" s="55" customFormat="1" ht="15" customHeight="1" x14ac:dyDescent="0.25">
      <c r="A47" s="47" t="s">
        <v>33</v>
      </c>
      <c r="B47" s="115">
        <v>8353115</v>
      </c>
      <c r="C47" s="59">
        <v>1</v>
      </c>
      <c r="D47" s="128">
        <v>0</v>
      </c>
      <c r="E47" s="52">
        <v>0</v>
      </c>
      <c r="F47" s="115">
        <f>F46+F45+F43+F34+F29+F28+F26+F27+F25+F24+F23+F22+F21+F20+F19+F18+F17+F16+F14+F13+F30+F31+F32+F33</f>
        <v>8353115</v>
      </c>
      <c r="G47" s="53">
        <f>IF(ISBLANK(F47),"  ",IF(F84&gt;0,F47/F84,IF(F47&gt;0,1,0)))</f>
        <v>0.1940630443209915</v>
      </c>
      <c r="H47" s="115">
        <v>7377321</v>
      </c>
      <c r="I47" s="59">
        <v>1</v>
      </c>
      <c r="J47" s="128">
        <v>0</v>
      </c>
      <c r="K47" s="54">
        <v>0</v>
      </c>
      <c r="L47" s="115">
        <f>L46+L45+L43+L34+L29+L28+L26+L27+L25+L24+L23+L22+L21+L20+L19+L18+L17+L16+L14+L13+L30+L31+L32+L33</f>
        <v>7377321</v>
      </c>
      <c r="M47" s="53">
        <f>IF(ISBLANK(L47),"  ",IF(L84&gt;0,L47/L84,IF(L47&gt;0,1,0)))</f>
        <v>0.17312774434080308</v>
      </c>
    </row>
    <row r="48" spans="1:13" ht="15" customHeight="1" x14ac:dyDescent="0.25">
      <c r="A48" s="56" t="s">
        <v>34</v>
      </c>
      <c r="B48" s="116"/>
      <c r="C48" s="48" t="s">
        <v>4</v>
      </c>
      <c r="D48" s="124"/>
      <c r="E48" s="49" t="s">
        <v>4</v>
      </c>
      <c r="F48" s="133"/>
      <c r="G48" s="50" t="s">
        <v>4</v>
      </c>
      <c r="H48" s="116"/>
      <c r="I48" s="48" t="s">
        <v>4</v>
      </c>
      <c r="J48" s="124"/>
      <c r="K48" s="49" t="s">
        <v>4</v>
      </c>
      <c r="L48" s="133"/>
      <c r="M48" s="50" t="s">
        <v>4</v>
      </c>
    </row>
    <row r="49" spans="1:13" ht="15" customHeight="1" x14ac:dyDescent="0.2">
      <c r="A49" s="7" t="s">
        <v>35</v>
      </c>
      <c r="B49" s="142">
        <v>0</v>
      </c>
      <c r="C49" s="35">
        <v>0</v>
      </c>
      <c r="D49" s="127">
        <v>0</v>
      </c>
      <c r="E49" s="36">
        <v>0</v>
      </c>
      <c r="F49" s="132">
        <f>D49+B49</f>
        <v>0</v>
      </c>
      <c r="G49" s="37">
        <f>IF(ISBLANK(F49),"  ",IF(D84&gt;0,F49/D84,IF(F49&gt;0,1,0)))</f>
        <v>0</v>
      </c>
      <c r="H49" s="142">
        <v>0</v>
      </c>
      <c r="I49" s="35">
        <v>0</v>
      </c>
      <c r="J49" s="127">
        <v>0</v>
      </c>
      <c r="K49" s="36">
        <v>0</v>
      </c>
      <c r="L49" s="132">
        <f>J49+H49</f>
        <v>0</v>
      </c>
      <c r="M49" s="37">
        <f>IF(ISBLANK(L49),"  ",IF(J84&gt;0,L49/J84,IF(L49&gt;0,1,0)))</f>
        <v>0</v>
      </c>
    </row>
    <row r="50" spans="1:13" ht="15" customHeight="1" x14ac:dyDescent="0.2">
      <c r="A50" s="58" t="s">
        <v>36</v>
      </c>
      <c r="B50" s="114">
        <v>0</v>
      </c>
      <c r="C50" s="39">
        <v>0</v>
      </c>
      <c r="D50" s="124">
        <v>0</v>
      </c>
      <c r="E50" s="40">
        <v>0</v>
      </c>
      <c r="F50" s="133">
        <f>D50+B50</f>
        <v>0</v>
      </c>
      <c r="G50" s="41">
        <f>IF(ISBLANK(F50),"  ",IF(D84&gt;0,F50/D84,IF(F50&gt;0,1,0)))</f>
        <v>0</v>
      </c>
      <c r="H50" s="114">
        <v>0</v>
      </c>
      <c r="I50" s="39">
        <v>0</v>
      </c>
      <c r="J50" s="124">
        <v>0</v>
      </c>
      <c r="K50" s="40">
        <v>0</v>
      </c>
      <c r="L50" s="133">
        <f>J50+H50</f>
        <v>0</v>
      </c>
      <c r="M50" s="41">
        <f>IF(ISBLANK(L50),"  ",IF(J84&gt;0,L50/J84,IF(L50&gt;0,1,0)))</f>
        <v>0</v>
      </c>
    </row>
    <row r="51" spans="1:13" ht="15" customHeight="1" x14ac:dyDescent="0.2">
      <c r="A51" s="7" t="s">
        <v>37</v>
      </c>
      <c r="B51" s="114">
        <v>0</v>
      </c>
      <c r="C51" s="39">
        <v>0</v>
      </c>
      <c r="D51" s="124">
        <v>0</v>
      </c>
      <c r="E51" s="40">
        <v>0</v>
      </c>
      <c r="F51" s="133">
        <f>D51+B51</f>
        <v>0</v>
      </c>
      <c r="G51" s="41">
        <f>IF(ISBLANK(F51),"  ",IF(D84&gt;0,F51/D84,IF(F51&gt;0,1,0)))</f>
        <v>0</v>
      </c>
      <c r="H51" s="114">
        <v>0</v>
      </c>
      <c r="I51" s="39">
        <v>0</v>
      </c>
      <c r="J51" s="124">
        <v>0</v>
      </c>
      <c r="K51" s="40">
        <v>0</v>
      </c>
      <c r="L51" s="133">
        <f>J51+H51</f>
        <v>0</v>
      </c>
      <c r="M51" s="41">
        <f>IF(ISBLANK(L51),"  ",IF(J84&gt;0,L51/J84,IF(L51&gt;0,1,0)))</f>
        <v>0</v>
      </c>
    </row>
    <row r="52" spans="1:13" ht="15" customHeight="1" x14ac:dyDescent="0.2">
      <c r="A52" s="25" t="s">
        <v>38</v>
      </c>
      <c r="B52" s="114">
        <v>0</v>
      </c>
      <c r="C52" s="39">
        <v>0</v>
      </c>
      <c r="D52" s="124">
        <v>0</v>
      </c>
      <c r="E52" s="40">
        <v>0</v>
      </c>
      <c r="F52" s="133">
        <f>D52+B52</f>
        <v>0</v>
      </c>
      <c r="G52" s="41">
        <f>IF(ISBLANK(F52),"  ",IF(D84&gt;0,F52/D84,IF(F52&gt;0,1,0)))</f>
        <v>0</v>
      </c>
      <c r="H52" s="114">
        <v>0</v>
      </c>
      <c r="I52" s="39">
        <v>0</v>
      </c>
      <c r="J52" s="124">
        <v>0</v>
      </c>
      <c r="K52" s="40">
        <v>0</v>
      </c>
      <c r="L52" s="133">
        <f>J52+H52</f>
        <v>0</v>
      </c>
      <c r="M52" s="41">
        <f>IF(ISBLANK(L52),"  ",IF(J84&gt;0,L52/J84,IF(L52&gt;0,1,0)))</f>
        <v>0</v>
      </c>
    </row>
    <row r="53" spans="1:13" ht="15" customHeight="1" x14ac:dyDescent="0.2">
      <c r="A53" s="58" t="s">
        <v>39</v>
      </c>
      <c r="B53" s="114">
        <v>0</v>
      </c>
      <c r="C53" s="39">
        <v>0</v>
      </c>
      <c r="D53" s="124">
        <v>0</v>
      </c>
      <c r="E53" s="40">
        <v>0</v>
      </c>
      <c r="F53" s="133">
        <f>D53+B53</f>
        <v>0</v>
      </c>
      <c r="G53" s="41">
        <f>IF(ISBLANK(F53),"  ",IF(F84&gt;0,F53/F84,IF(F53&gt;0,1,0)))</f>
        <v>0</v>
      </c>
      <c r="H53" s="114">
        <v>0</v>
      </c>
      <c r="I53" s="39">
        <v>0</v>
      </c>
      <c r="J53" s="124">
        <v>0</v>
      </c>
      <c r="K53" s="40">
        <v>0</v>
      </c>
      <c r="L53" s="133">
        <f>J53+H53</f>
        <v>0</v>
      </c>
      <c r="M53" s="41">
        <f>IF(ISBLANK(L53),"  ",IF(L84&gt;0,L53/L84,IF(L53&gt;0,1,0)))</f>
        <v>0</v>
      </c>
    </row>
    <row r="54" spans="1:13" s="55" customFormat="1" ht="15" customHeight="1" x14ac:dyDescent="0.25">
      <c r="A54" s="56" t="s">
        <v>40</v>
      </c>
      <c r="B54" s="115">
        <v>0</v>
      </c>
      <c r="C54" s="59">
        <v>0</v>
      </c>
      <c r="D54" s="128">
        <v>0</v>
      </c>
      <c r="E54" s="54">
        <v>0</v>
      </c>
      <c r="F54" s="134">
        <f>F53+F52+F51+F50+F49</f>
        <v>0</v>
      </c>
      <c r="G54" s="53">
        <f>IF(ISBLANK(F54),"  ",IF(F84&gt;0,F54/F84,IF(F54&gt;0,1,0)))</f>
        <v>0</v>
      </c>
      <c r="H54" s="115">
        <v>0</v>
      </c>
      <c r="I54" s="59">
        <v>0</v>
      </c>
      <c r="J54" s="128">
        <v>0</v>
      </c>
      <c r="K54" s="54">
        <v>0</v>
      </c>
      <c r="L54" s="134">
        <f>L53+L52+L51+L50+L49</f>
        <v>0</v>
      </c>
      <c r="M54" s="53">
        <f>IF(ISBLANK(L54),"  ",IF(L84&gt;0,L54/L84,IF(L54&gt;0,1,0)))</f>
        <v>0</v>
      </c>
    </row>
    <row r="55" spans="1:13" s="55" customFormat="1" ht="15" customHeight="1" x14ac:dyDescent="0.25">
      <c r="A55" s="60" t="s">
        <v>82</v>
      </c>
      <c r="B55" s="144">
        <v>0</v>
      </c>
      <c r="C55" s="59">
        <v>0</v>
      </c>
      <c r="D55" s="129">
        <v>0</v>
      </c>
      <c r="E55" s="54">
        <v>0</v>
      </c>
      <c r="F55" s="135">
        <f>D55+B55</f>
        <v>0</v>
      </c>
      <c r="G55" s="53">
        <f>IF(ISBLANK(F55),"  ",IF(F84&gt;0,F55/F84,IF(F55&gt;0,1,0)))</f>
        <v>0</v>
      </c>
      <c r="H55" s="144">
        <v>0</v>
      </c>
      <c r="I55" s="59">
        <v>0</v>
      </c>
      <c r="J55" s="129">
        <v>0</v>
      </c>
      <c r="K55" s="54">
        <v>0</v>
      </c>
      <c r="L55" s="135">
        <f>J55+H55</f>
        <v>0</v>
      </c>
      <c r="M55" s="53">
        <f>IF(ISBLANK(L55),"  ",IF(L84&gt;0,L55/L84,IF(L55&gt;0,1,0)))</f>
        <v>0</v>
      </c>
    </row>
    <row r="56" spans="1:13" ht="15" customHeight="1" x14ac:dyDescent="0.25">
      <c r="A56" s="9" t="s">
        <v>42</v>
      </c>
      <c r="B56" s="119"/>
      <c r="C56" s="61" t="s">
        <v>4</v>
      </c>
      <c r="D56" s="127"/>
      <c r="E56" s="62" t="s">
        <v>4</v>
      </c>
      <c r="F56" s="132"/>
      <c r="G56" s="63" t="s">
        <v>4</v>
      </c>
      <c r="H56" s="119"/>
      <c r="I56" s="61" t="s">
        <v>4</v>
      </c>
      <c r="J56" s="127"/>
      <c r="K56" s="62" t="s">
        <v>4</v>
      </c>
      <c r="L56" s="132"/>
      <c r="M56" s="63" t="s">
        <v>4</v>
      </c>
    </row>
    <row r="57" spans="1:13" ht="15" customHeight="1" x14ac:dyDescent="0.2">
      <c r="A57" s="7" t="s">
        <v>43</v>
      </c>
      <c r="B57" s="119">
        <v>5542010</v>
      </c>
      <c r="C57" s="35">
        <v>1</v>
      </c>
      <c r="D57" s="127">
        <v>0</v>
      </c>
      <c r="E57" s="36">
        <v>0</v>
      </c>
      <c r="F57" s="136">
        <f t="shared" ref="F57:F62" si="14">D57+B57</f>
        <v>5542010</v>
      </c>
      <c r="G57" s="37">
        <f>IF(ISBLANK(F57),"  ",IF(F84&gt;0,F57/F84,IF(F57&gt;0,1,0)))</f>
        <v>0.12875428295400915</v>
      </c>
      <c r="H57" s="119">
        <v>4792424</v>
      </c>
      <c r="I57" s="35">
        <v>1</v>
      </c>
      <c r="J57" s="127">
        <v>0</v>
      </c>
      <c r="K57" s="36">
        <v>0</v>
      </c>
      <c r="L57" s="136">
        <f t="shared" ref="L57:L73" si="15">J57+H57</f>
        <v>4792424</v>
      </c>
      <c r="M57" s="37">
        <f>IF(ISBLANK(L57),"  ",IF(L84&gt;0,L57/L84,IF(L57&gt;0,1,0)))</f>
        <v>0.11246651149444749</v>
      </c>
    </row>
    <row r="58" spans="1:13" ht="15" customHeight="1" x14ac:dyDescent="0.2">
      <c r="A58" s="25" t="s">
        <v>44</v>
      </c>
      <c r="B58" s="116">
        <v>303829</v>
      </c>
      <c r="C58" s="39">
        <v>1</v>
      </c>
      <c r="D58" s="124">
        <v>0</v>
      </c>
      <c r="E58" s="40">
        <v>0</v>
      </c>
      <c r="F58" s="137">
        <f t="shared" si="14"/>
        <v>303829</v>
      </c>
      <c r="G58" s="41">
        <f>IF(ISBLANK(F58),"  ",IF(F84&gt;0,F58/F84,IF(F58&gt;0,1,0)))</f>
        <v>7.0586817843406357E-3</v>
      </c>
      <c r="H58" s="116">
        <v>285375</v>
      </c>
      <c r="I58" s="39">
        <v>1</v>
      </c>
      <c r="J58" s="124">
        <v>0</v>
      </c>
      <c r="K58" s="40">
        <v>0</v>
      </c>
      <c r="L58" s="137">
        <f t="shared" si="15"/>
        <v>285375</v>
      </c>
      <c r="M58" s="41">
        <f>IF(ISBLANK(L58),"  ",IF(L84&gt;0,L58/L84,IF(L58&gt;0,1,0)))</f>
        <v>6.6970557525227216E-3</v>
      </c>
    </row>
    <row r="59" spans="1:13" ht="15" customHeight="1" x14ac:dyDescent="0.2">
      <c r="A59" s="64" t="s">
        <v>45</v>
      </c>
      <c r="B59" s="145">
        <v>424020</v>
      </c>
      <c r="C59" s="39">
        <v>1</v>
      </c>
      <c r="D59" s="123">
        <v>0</v>
      </c>
      <c r="E59" s="40">
        <v>0</v>
      </c>
      <c r="F59" s="138">
        <f t="shared" si="14"/>
        <v>424020</v>
      </c>
      <c r="G59" s="41">
        <f>IF(ISBLANK(F59),"  ",IF(F84&gt;0,F59/F84,IF(F59&gt;0,1,0)))</f>
        <v>9.8510091209072087E-3</v>
      </c>
      <c r="H59" s="145">
        <v>438210</v>
      </c>
      <c r="I59" s="39">
        <v>1</v>
      </c>
      <c r="J59" s="123">
        <v>0</v>
      </c>
      <c r="K59" s="40">
        <v>0</v>
      </c>
      <c r="L59" s="138">
        <f t="shared" si="15"/>
        <v>438210</v>
      </c>
      <c r="M59" s="41">
        <f>IF(ISBLANK(L59),"  ",IF(L84&gt;0,L59/L84,IF(L59&gt;0,1,0)))</f>
        <v>1.0283720722953945E-2</v>
      </c>
    </row>
    <row r="60" spans="1:13" ht="15" customHeight="1" x14ac:dyDescent="0.2">
      <c r="A60" s="64" t="s">
        <v>46</v>
      </c>
      <c r="B60" s="145">
        <v>0</v>
      </c>
      <c r="C60" s="39">
        <v>0</v>
      </c>
      <c r="D60" s="123">
        <v>0</v>
      </c>
      <c r="E60" s="40">
        <v>0</v>
      </c>
      <c r="F60" s="138">
        <f t="shared" si="14"/>
        <v>0</v>
      </c>
      <c r="G60" s="41">
        <f>IF(ISBLANK(F60),"  ",IF(F84&gt;0,F60/F84,IF(F60&gt;0,1,0)))</f>
        <v>0</v>
      </c>
      <c r="H60" s="145">
        <v>0</v>
      </c>
      <c r="I60" s="39">
        <v>0</v>
      </c>
      <c r="J60" s="123">
        <v>0</v>
      </c>
      <c r="K60" s="40">
        <v>0</v>
      </c>
      <c r="L60" s="138">
        <f t="shared" si="15"/>
        <v>0</v>
      </c>
      <c r="M60" s="41">
        <f>IF(ISBLANK(L60),"  ",IF(L84&gt;0,L60/L84,IF(L60&gt;0,1,0)))</f>
        <v>0</v>
      </c>
    </row>
    <row r="61" spans="1:13" ht="15" customHeight="1" x14ac:dyDescent="0.2">
      <c r="A61" s="64" t="s">
        <v>47</v>
      </c>
      <c r="B61" s="145">
        <v>0</v>
      </c>
      <c r="C61" s="39">
        <v>0</v>
      </c>
      <c r="D61" s="123">
        <v>322056</v>
      </c>
      <c r="E61" s="40">
        <v>1</v>
      </c>
      <c r="F61" s="138">
        <f t="shared" si="14"/>
        <v>322056</v>
      </c>
      <c r="G61" s="41">
        <f>IF(ISBLANK(F61),"  ",IF(F84&gt;0,F61/F84,IF(F61&gt;0,1,0)))</f>
        <v>7.4821390345806617E-3</v>
      </c>
      <c r="H61" s="145">
        <v>0</v>
      </c>
      <c r="I61" s="39">
        <v>0</v>
      </c>
      <c r="J61" s="123">
        <v>316790</v>
      </c>
      <c r="K61" s="40">
        <v>1</v>
      </c>
      <c r="L61" s="138">
        <f t="shared" si="15"/>
        <v>316790</v>
      </c>
      <c r="M61" s="41">
        <f>IF(ISBLANK(L61),"  ",IF(L84&gt;0,L61/L84,IF(L61&gt;0,1,0)))</f>
        <v>7.434289239918259E-3</v>
      </c>
    </row>
    <row r="62" spans="1:13" ht="15" customHeight="1" x14ac:dyDescent="0.2">
      <c r="A62" s="25" t="s">
        <v>48</v>
      </c>
      <c r="B62" s="116">
        <v>1320791</v>
      </c>
      <c r="C62" s="39">
        <v>0.45380287545589326</v>
      </c>
      <c r="D62" s="124">
        <v>1589704</v>
      </c>
      <c r="E62" s="40">
        <v>0.54619712454410674</v>
      </c>
      <c r="F62" s="137">
        <f t="shared" si="14"/>
        <v>2910495</v>
      </c>
      <c r="G62" s="41">
        <f>IF(ISBLANK(F62),"  ",IF(F84&gt;0,F62/F84,IF(F62&gt;0,1,0)))</f>
        <v>6.7617831213987137E-2</v>
      </c>
      <c r="H62" s="116">
        <v>1873600</v>
      </c>
      <c r="I62" s="39">
        <v>0.53324483867322903</v>
      </c>
      <c r="J62" s="124">
        <v>1639983</v>
      </c>
      <c r="K62" s="40">
        <v>0.46675516132677097</v>
      </c>
      <c r="L62" s="137">
        <f t="shared" si="15"/>
        <v>3513583</v>
      </c>
      <c r="M62" s="41">
        <f>IF(ISBLANK(L62),"  ",IF(L84&gt;0,L62/L84,IF(L62&gt;0,1,0)))</f>
        <v>8.2455229932951526E-2</v>
      </c>
    </row>
    <row r="63" spans="1:13" s="55" customFormat="1" ht="15" customHeight="1" x14ac:dyDescent="0.25">
      <c r="A63" s="60" t="s">
        <v>49</v>
      </c>
      <c r="B63" s="146">
        <v>7590650</v>
      </c>
      <c r="C63" s="59">
        <v>0.79881314319209551</v>
      </c>
      <c r="D63" s="128">
        <v>1911760</v>
      </c>
      <c r="E63" s="54">
        <v>0.20118685680790452</v>
      </c>
      <c r="F63" s="139">
        <f>F62+F60+F59+F58+F57+F61</f>
        <v>9502410</v>
      </c>
      <c r="G63" s="53">
        <f>IF(ISBLANK(F63),"  ",IF(F84&gt;0,F63/F84,IF(F63&gt;0,1,0)))</f>
        <v>0.22076394410782479</v>
      </c>
      <c r="H63" s="146">
        <v>7389609</v>
      </c>
      <c r="I63" s="59">
        <v>0.79063845239794395</v>
      </c>
      <c r="J63" s="128">
        <v>1956773</v>
      </c>
      <c r="K63" s="54">
        <v>0.20936154760205608</v>
      </c>
      <c r="L63" s="137">
        <f t="shared" si="15"/>
        <v>9346382</v>
      </c>
      <c r="M63" s="53">
        <f>IF(ISBLANK(L63),"  ",IF(L84&gt;0,L63/L84,IF(L63&gt;0,1,0)))</f>
        <v>0.21933680714279394</v>
      </c>
    </row>
    <row r="64" spans="1:13" ht="15" customHeight="1" x14ac:dyDescent="0.2">
      <c r="A64" s="34" t="s">
        <v>50</v>
      </c>
      <c r="B64" s="147">
        <v>0</v>
      </c>
      <c r="C64" s="39">
        <v>0</v>
      </c>
      <c r="D64" s="148">
        <v>0</v>
      </c>
      <c r="E64" s="40">
        <v>0</v>
      </c>
      <c r="F64" s="140">
        <f t="shared" ref="F64:F73" si="16">D64+B64</f>
        <v>0</v>
      </c>
      <c r="G64" s="41">
        <f>IF(ISBLANK(F64),"  ",IF(F84&gt;0,F64/F84,IF(F64&gt;0,1,0)))</f>
        <v>0</v>
      </c>
      <c r="H64" s="147">
        <v>0</v>
      </c>
      <c r="I64" s="39">
        <v>0</v>
      </c>
      <c r="J64" s="148">
        <v>0</v>
      </c>
      <c r="K64" s="40">
        <v>0</v>
      </c>
      <c r="L64" s="140">
        <f t="shared" si="15"/>
        <v>0</v>
      </c>
      <c r="M64" s="41">
        <f>IF(ISBLANK(L64),"  ",IF(L84&gt;0,L64/L84,IF(L64&gt;0,1,0)))</f>
        <v>0</v>
      </c>
    </row>
    <row r="65" spans="1:13" ht="15" customHeight="1" x14ac:dyDescent="0.2">
      <c r="A65" s="65" t="s">
        <v>51</v>
      </c>
      <c r="B65" s="114">
        <v>0</v>
      </c>
      <c r="C65" s="39">
        <v>0</v>
      </c>
      <c r="D65" s="124">
        <v>0</v>
      </c>
      <c r="E65" s="40">
        <v>0</v>
      </c>
      <c r="F65" s="133">
        <f t="shared" si="16"/>
        <v>0</v>
      </c>
      <c r="G65" s="41">
        <f>IF(ISBLANK(F65),"  ",IF(F84&gt;0,F65/F84,IF(F65&gt;0,1,0)))</f>
        <v>0</v>
      </c>
      <c r="H65" s="114">
        <v>0</v>
      </c>
      <c r="I65" s="39">
        <v>0</v>
      </c>
      <c r="J65" s="124">
        <v>0</v>
      </c>
      <c r="K65" s="40">
        <v>0</v>
      </c>
      <c r="L65" s="133">
        <f t="shared" si="15"/>
        <v>0</v>
      </c>
      <c r="M65" s="41">
        <f>IF(ISBLANK(L65),"  ",IF(L84&gt;0,L65/L84,IF(L65&gt;0,1,0)))</f>
        <v>0</v>
      </c>
    </row>
    <row r="66" spans="1:13" ht="15" customHeight="1" x14ac:dyDescent="0.2">
      <c r="A66" s="7" t="s">
        <v>52</v>
      </c>
      <c r="B66" s="114">
        <v>0</v>
      </c>
      <c r="C66" s="39">
        <v>0</v>
      </c>
      <c r="D66" s="124">
        <v>0</v>
      </c>
      <c r="E66" s="40">
        <v>0</v>
      </c>
      <c r="F66" s="133">
        <f t="shared" si="16"/>
        <v>0</v>
      </c>
      <c r="G66" s="41">
        <f>IF(ISBLANK(F66),"  ",IF(F84&gt;0,F66/F84,IF(F66&gt;0,1,0)))</f>
        <v>0</v>
      </c>
      <c r="H66" s="114">
        <v>0</v>
      </c>
      <c r="I66" s="39">
        <v>0</v>
      </c>
      <c r="J66" s="124">
        <v>0</v>
      </c>
      <c r="K66" s="40">
        <v>0</v>
      </c>
      <c r="L66" s="133">
        <f t="shared" si="15"/>
        <v>0</v>
      </c>
      <c r="M66" s="41">
        <f>IF(ISBLANK(L66),"  ",IF(L84&gt;0,L66/L84,IF(L66&gt;0,1,0)))</f>
        <v>0</v>
      </c>
    </row>
    <row r="67" spans="1:13" ht="15" customHeight="1" x14ac:dyDescent="0.2">
      <c r="A67" s="58" t="s">
        <v>53</v>
      </c>
      <c r="B67" s="114">
        <v>0</v>
      </c>
      <c r="C67" s="39">
        <v>0</v>
      </c>
      <c r="D67" s="124">
        <v>1952606</v>
      </c>
      <c r="E67" s="40">
        <v>1</v>
      </c>
      <c r="F67" s="133">
        <f t="shared" si="16"/>
        <v>1952606</v>
      </c>
      <c r="G67" s="41">
        <f>IF(ISBLANK(F67),"  ",IF(F84&gt;0,F67/F84,IF(F67&gt;0,1,0)))</f>
        <v>4.5363755284038826E-2</v>
      </c>
      <c r="H67" s="114">
        <v>0</v>
      </c>
      <c r="I67" s="39">
        <v>0</v>
      </c>
      <c r="J67" s="124">
        <v>325000</v>
      </c>
      <c r="K67" s="40">
        <v>1</v>
      </c>
      <c r="L67" s="133">
        <f t="shared" si="15"/>
        <v>325000</v>
      </c>
      <c r="M67" s="41">
        <f>IF(ISBLANK(L67),"  ",IF(L84&gt;0,L67/L84,IF(L67&gt;0,1,0)))</f>
        <v>7.6269579310377037E-3</v>
      </c>
    </row>
    <row r="68" spans="1:13" ht="15" customHeight="1" x14ac:dyDescent="0.2">
      <c r="A68" s="65" t="s">
        <v>54</v>
      </c>
      <c r="B68" s="114">
        <v>0</v>
      </c>
      <c r="C68" s="39">
        <v>0</v>
      </c>
      <c r="D68" s="124">
        <v>0</v>
      </c>
      <c r="E68" s="40">
        <v>0</v>
      </c>
      <c r="F68" s="133">
        <f t="shared" si="16"/>
        <v>0</v>
      </c>
      <c r="G68" s="41">
        <f>IF(ISBLANK(F68),"  ",IF(F84&gt;0,F68/F84,IF(F68&gt;0,1,0)))</f>
        <v>0</v>
      </c>
      <c r="H68" s="114">
        <v>0</v>
      </c>
      <c r="I68" s="39">
        <v>0</v>
      </c>
      <c r="J68" s="124">
        <v>0</v>
      </c>
      <c r="K68" s="40">
        <v>0</v>
      </c>
      <c r="L68" s="133">
        <f t="shared" si="15"/>
        <v>0</v>
      </c>
      <c r="M68" s="41">
        <f>IF(ISBLANK(L68),"  ",IF(L84&gt;0,L68/L84,IF(L68&gt;0,1,0)))</f>
        <v>0</v>
      </c>
    </row>
    <row r="69" spans="1:13" ht="15" customHeight="1" x14ac:dyDescent="0.2">
      <c r="A69" s="65" t="s">
        <v>55</v>
      </c>
      <c r="B69" s="114">
        <v>0</v>
      </c>
      <c r="C69" s="39">
        <v>0</v>
      </c>
      <c r="D69" s="124">
        <v>0</v>
      </c>
      <c r="E69" s="40">
        <v>0</v>
      </c>
      <c r="F69" s="133">
        <f t="shared" si="16"/>
        <v>0</v>
      </c>
      <c r="G69" s="41">
        <f>IF(ISBLANK(F69),"  ",IF(F84&gt;0,F69/F84,IF(F69&gt;0,1,0)))</f>
        <v>0</v>
      </c>
      <c r="H69" s="114">
        <v>0</v>
      </c>
      <c r="I69" s="39">
        <v>0</v>
      </c>
      <c r="J69" s="124">
        <v>0</v>
      </c>
      <c r="K69" s="40">
        <v>0</v>
      </c>
      <c r="L69" s="133">
        <f t="shared" si="15"/>
        <v>0</v>
      </c>
      <c r="M69" s="41">
        <f>IF(ISBLANK(L69),"  ",IF(L84&gt;0,L69/L84,IF(L69&gt;0,1,0)))</f>
        <v>0</v>
      </c>
    </row>
    <row r="70" spans="1:13" ht="15" customHeight="1" x14ac:dyDescent="0.2">
      <c r="A70" s="34" t="s">
        <v>56</v>
      </c>
      <c r="B70" s="114">
        <v>0</v>
      </c>
      <c r="C70" s="39">
        <v>0</v>
      </c>
      <c r="D70" s="124">
        <v>1370045</v>
      </c>
      <c r="E70" s="40">
        <v>1</v>
      </c>
      <c r="F70" s="133">
        <f t="shared" si="16"/>
        <v>1370045</v>
      </c>
      <c r="G70" s="41">
        <f>IF(ISBLANK(F70),"  ",IF(F84&gt;0,F70/F84,IF(F70&gt;0,1,0)))</f>
        <v>3.182945566495287E-2</v>
      </c>
      <c r="H70" s="114">
        <v>0</v>
      </c>
      <c r="I70" s="39">
        <v>0</v>
      </c>
      <c r="J70" s="124">
        <v>1370045</v>
      </c>
      <c r="K70" s="40">
        <v>1</v>
      </c>
      <c r="L70" s="133">
        <f t="shared" si="15"/>
        <v>1370045</v>
      </c>
      <c r="M70" s="41">
        <f>IF(ISBLANK(L70),"  ",IF(L84&gt;0,L70/L84,IF(L70&gt;0,1,0)))</f>
        <v>3.2151617165010922E-2</v>
      </c>
    </row>
    <row r="71" spans="1:13" ht="15" customHeight="1" x14ac:dyDescent="0.2">
      <c r="A71" s="34" t="s">
        <v>57</v>
      </c>
      <c r="B71" s="114">
        <v>0</v>
      </c>
      <c r="C71" s="39">
        <v>0</v>
      </c>
      <c r="D71" s="124">
        <v>155992</v>
      </c>
      <c r="E71" s="40">
        <v>1</v>
      </c>
      <c r="F71" s="133">
        <f t="shared" si="16"/>
        <v>155992</v>
      </c>
      <c r="G71" s="41">
        <f>IF(ISBLANK(F71),"  ",IF(F84&gt;0,F71/F84,IF(F71&gt;0,1,0)))</f>
        <v>3.6240710692621984E-3</v>
      </c>
      <c r="H71" s="114">
        <v>0</v>
      </c>
      <c r="I71" s="39">
        <v>0</v>
      </c>
      <c r="J71" s="124">
        <v>0</v>
      </c>
      <c r="K71" s="40">
        <v>0</v>
      </c>
      <c r="L71" s="133">
        <f t="shared" si="15"/>
        <v>0</v>
      </c>
      <c r="M71" s="41">
        <f>IF(ISBLANK(L71),"  ",IF(L84&gt;0,L71/L84,IF(L71&gt;0,1,0)))</f>
        <v>0</v>
      </c>
    </row>
    <row r="72" spans="1:13" ht="15" customHeight="1" x14ac:dyDescent="0.2">
      <c r="A72" s="7" t="s">
        <v>58</v>
      </c>
      <c r="B72" s="114">
        <v>0</v>
      </c>
      <c r="C72" s="39">
        <v>0</v>
      </c>
      <c r="D72" s="124">
        <v>202061</v>
      </c>
      <c r="E72" s="40">
        <v>1</v>
      </c>
      <c r="F72" s="133">
        <f t="shared" si="16"/>
        <v>202061</v>
      </c>
      <c r="G72" s="41">
        <f>IF(ISBLANK(F72),"  ",IF(F84&gt;0,F72/F84,IF(F72&gt;0,1,0)))</f>
        <v>4.6943652515910369E-3</v>
      </c>
      <c r="H72" s="114">
        <v>0</v>
      </c>
      <c r="I72" s="39">
        <v>0</v>
      </c>
      <c r="J72" s="124">
        <v>200000</v>
      </c>
      <c r="K72" s="40">
        <v>1</v>
      </c>
      <c r="L72" s="133">
        <f t="shared" si="15"/>
        <v>200000</v>
      </c>
      <c r="M72" s="41">
        <f>IF(ISBLANK(L72),"  ",IF(L84&gt;0,L72/L84,IF(L72&gt;0,1,0)))</f>
        <v>4.6935125729462793E-3</v>
      </c>
    </row>
    <row r="73" spans="1:13" ht="15" customHeight="1" x14ac:dyDescent="0.2">
      <c r="A73" s="58" t="s">
        <v>59</v>
      </c>
      <c r="B73" s="114">
        <v>751918</v>
      </c>
      <c r="C73" s="39">
        <v>1</v>
      </c>
      <c r="D73" s="124">
        <v>0</v>
      </c>
      <c r="E73" s="40">
        <v>0</v>
      </c>
      <c r="F73" s="133">
        <f t="shared" si="16"/>
        <v>751918</v>
      </c>
      <c r="G73" s="41">
        <f>IF(ISBLANK(F73),"  ",IF(F84&gt;0,F73/F84,IF(F73&gt;0,1,0)))</f>
        <v>1.7468871930980394E-2</v>
      </c>
      <c r="H73" s="114">
        <v>1894341</v>
      </c>
      <c r="I73" s="39">
        <v>1</v>
      </c>
      <c r="J73" s="124">
        <v>0</v>
      </c>
      <c r="K73" s="40">
        <v>0</v>
      </c>
      <c r="L73" s="133">
        <f t="shared" si="15"/>
        <v>1894341</v>
      </c>
      <c r="M73" s="41">
        <f>IF(ISBLANK(L73),"  ",IF(L84&gt;0,L73/L84,IF(L73&gt;0,1,0)))</f>
        <v>4.4455566504738135E-2</v>
      </c>
    </row>
    <row r="74" spans="1:13" ht="15" customHeight="1" x14ac:dyDescent="0.2">
      <c r="A74" s="34" t="s">
        <v>186</v>
      </c>
      <c r="B74" s="114">
        <v>0</v>
      </c>
      <c r="C74" s="39">
        <v>0</v>
      </c>
      <c r="D74" s="124">
        <v>0</v>
      </c>
      <c r="E74" s="40">
        <v>0</v>
      </c>
      <c r="F74" s="114"/>
      <c r="G74" s="41" t="str">
        <f>IF(ISBLANK(F74),"  ",IF(F85&gt;0,F74/F85,IF(F74&gt;0,1,0)))</f>
        <v xml:space="preserve">  </v>
      </c>
      <c r="H74" s="114">
        <v>0</v>
      </c>
      <c r="I74" s="39">
        <v>0</v>
      </c>
      <c r="J74" s="124">
        <v>0</v>
      </c>
      <c r="K74" s="40">
        <v>0</v>
      </c>
      <c r="L74" s="114"/>
      <c r="M74" s="41" t="str">
        <f>IF(ISBLANK(L74),"  ",IF(L85&gt;0,L74/L85,IF(L74&gt;0,1,0)))</f>
        <v xml:space="preserve">  </v>
      </c>
    </row>
    <row r="75" spans="1:13" s="55" customFormat="1" ht="15" customHeight="1" x14ac:dyDescent="0.25">
      <c r="A75" s="66" t="s">
        <v>60</v>
      </c>
      <c r="B75" s="115">
        <v>8342568</v>
      </c>
      <c r="C75" s="59">
        <v>0.59867591262079622</v>
      </c>
      <c r="D75" s="128">
        <v>5592464</v>
      </c>
      <c r="E75" s="54">
        <v>0.40132408737920372</v>
      </c>
      <c r="F75" s="115">
        <f>F74+F73+F72+F71+F70+F69+F68+F67+F66+F65+F64+F63</f>
        <v>13935032</v>
      </c>
      <c r="G75" s="53">
        <f>IF(ISBLANK(F75),"  ",IF(F84&gt;0,F75/F84,IF(F75&gt;0,1,0)))</f>
        <v>0.32374446330865014</v>
      </c>
      <c r="H75" s="115">
        <v>9283950</v>
      </c>
      <c r="I75" s="59">
        <v>0.70676872490439846</v>
      </c>
      <c r="J75" s="128">
        <v>3851818</v>
      </c>
      <c r="K75" s="54">
        <v>0.29323127509560154</v>
      </c>
      <c r="L75" s="115">
        <f>L74+L73+L72+L71+L70+L69+L68+L67+L66+L65+L64+L63</f>
        <v>13135768</v>
      </c>
      <c r="M75" s="53">
        <f>IF(ISBLANK(L75),"  ",IF(L84&gt;0,L75/L84,IF(L75&gt;0,1,0)))</f>
        <v>0.30826446131652702</v>
      </c>
    </row>
    <row r="76" spans="1:13" ht="15" customHeight="1" x14ac:dyDescent="0.25">
      <c r="A76" s="9" t="s">
        <v>61</v>
      </c>
      <c r="B76" s="116"/>
      <c r="C76" s="48" t="s">
        <v>4</v>
      </c>
      <c r="D76" s="124"/>
      <c r="E76" s="49" t="s">
        <v>10</v>
      </c>
      <c r="F76" s="133"/>
      <c r="G76" s="50" t="s">
        <v>4</v>
      </c>
      <c r="H76" s="116"/>
      <c r="I76" s="48" t="s">
        <v>4</v>
      </c>
      <c r="J76" s="124"/>
      <c r="K76" s="49" t="s">
        <v>4</v>
      </c>
      <c r="L76" s="133"/>
      <c r="M76" s="50" t="s">
        <v>4</v>
      </c>
    </row>
    <row r="77" spans="1:13" ht="15" customHeight="1" x14ac:dyDescent="0.2">
      <c r="A77" s="7" t="s">
        <v>62</v>
      </c>
      <c r="B77" s="142">
        <v>0</v>
      </c>
      <c r="C77" s="35">
        <v>0</v>
      </c>
      <c r="D77" s="127">
        <v>0</v>
      </c>
      <c r="E77" s="36">
        <v>0</v>
      </c>
      <c r="F77" s="132">
        <f>D77+B77</f>
        <v>0</v>
      </c>
      <c r="G77" s="37">
        <f>IF(ISBLANK(F77),"  ",IF(F84&gt;0,F77/F84,IF(F77&gt;0,1,0)))</f>
        <v>0</v>
      </c>
      <c r="H77" s="142">
        <v>0</v>
      </c>
      <c r="I77" s="35">
        <v>0</v>
      </c>
      <c r="J77" s="127">
        <v>0</v>
      </c>
      <c r="K77" s="36">
        <v>0</v>
      </c>
      <c r="L77" s="132">
        <f>J77+H77</f>
        <v>0</v>
      </c>
      <c r="M77" s="37">
        <f>IF(ISBLANK(L77),"  ",IF(L84&gt;0,L77/L84,IF(L77&gt;0,1,0)))</f>
        <v>0</v>
      </c>
    </row>
    <row r="78" spans="1:13" ht="15" customHeight="1" x14ac:dyDescent="0.2">
      <c r="A78" s="25" t="s">
        <v>63</v>
      </c>
      <c r="B78" s="114">
        <v>0</v>
      </c>
      <c r="C78" s="39">
        <v>0</v>
      </c>
      <c r="D78" s="124">
        <v>0</v>
      </c>
      <c r="E78" s="40">
        <v>0</v>
      </c>
      <c r="F78" s="133">
        <f>D78+B78</f>
        <v>0</v>
      </c>
      <c r="G78" s="41">
        <f>IF(ISBLANK(F78),"  ",IF(F84&gt;0,F78/F84,IF(F78&gt;0,1,0)))</f>
        <v>0</v>
      </c>
      <c r="H78" s="114">
        <v>0</v>
      </c>
      <c r="I78" s="39">
        <v>0</v>
      </c>
      <c r="J78" s="124">
        <v>0</v>
      </c>
      <c r="K78" s="40">
        <v>0</v>
      </c>
      <c r="L78" s="133">
        <f>J78+H78</f>
        <v>0</v>
      </c>
      <c r="M78" s="41">
        <f>IF(ISBLANK(L78),"  ",IF(L84&gt;0,L78/L84,IF(L78&gt;0,1,0)))</f>
        <v>0</v>
      </c>
    </row>
    <row r="79" spans="1:13" ht="15" customHeight="1" x14ac:dyDescent="0.25">
      <c r="A79" s="56" t="s">
        <v>64</v>
      </c>
      <c r="B79" s="116"/>
      <c r="C79" s="48" t="s">
        <v>4</v>
      </c>
      <c r="D79" s="124"/>
      <c r="E79" s="49" t="s">
        <v>10</v>
      </c>
      <c r="F79" s="133"/>
      <c r="G79" s="50" t="s">
        <v>4</v>
      </c>
      <c r="H79" s="116"/>
      <c r="I79" s="48" t="s">
        <v>4</v>
      </c>
      <c r="J79" s="124"/>
      <c r="K79" s="49" t="s">
        <v>4</v>
      </c>
      <c r="L79" s="133"/>
      <c r="M79" s="50" t="s">
        <v>4</v>
      </c>
    </row>
    <row r="80" spans="1:13" ht="15" customHeight="1" x14ac:dyDescent="0.2">
      <c r="A80" s="7" t="s">
        <v>65</v>
      </c>
      <c r="B80" s="142">
        <v>0</v>
      </c>
      <c r="C80" s="35">
        <v>0</v>
      </c>
      <c r="D80" s="127">
        <v>9218901</v>
      </c>
      <c r="E80" s="36">
        <v>1</v>
      </c>
      <c r="F80" s="132">
        <f>D80+B80</f>
        <v>9218901</v>
      </c>
      <c r="G80" s="37">
        <f>IF(ISBLANK(F80),"  ",IF(F84&gt;0,F80/F84,IF(F80&gt;0,1,0)))</f>
        <v>0.21417734502084948</v>
      </c>
      <c r="H80" s="142">
        <v>0</v>
      </c>
      <c r="I80" s="35">
        <v>0</v>
      </c>
      <c r="J80" s="127">
        <v>9218152</v>
      </c>
      <c r="K80" s="36">
        <v>1</v>
      </c>
      <c r="L80" s="132">
        <f>J80+H80</f>
        <v>9218152</v>
      </c>
      <c r="M80" s="37">
        <f>IF(ISBLANK(L80),"  ",IF(L84&gt;0,L80/L84,IF(L80&gt;0,1,0)))</f>
        <v>0.21632756155664945</v>
      </c>
    </row>
    <row r="81" spans="1:13" ht="15" customHeight="1" x14ac:dyDescent="0.2">
      <c r="A81" s="25" t="s">
        <v>66</v>
      </c>
      <c r="B81" s="114">
        <v>0</v>
      </c>
      <c r="C81" s="39">
        <v>0</v>
      </c>
      <c r="D81" s="124">
        <v>11536258</v>
      </c>
      <c r="E81" s="40">
        <v>1</v>
      </c>
      <c r="F81" s="133">
        <f>D81+B81</f>
        <v>11536258</v>
      </c>
      <c r="G81" s="41">
        <f>IF(ISBLANK(F81),"  ",IF(F84&gt;0,F81/F84,IF(F81&gt;0,1,0)))</f>
        <v>0.26801514734950888</v>
      </c>
      <c r="H81" s="114">
        <v>0</v>
      </c>
      <c r="I81" s="39">
        <v>0</v>
      </c>
      <c r="J81" s="124">
        <v>12880768</v>
      </c>
      <c r="K81" s="40">
        <v>1</v>
      </c>
      <c r="L81" s="133">
        <f>J81+H81</f>
        <v>12880768</v>
      </c>
      <c r="M81" s="41">
        <f>IF(ISBLANK(L81),"  ",IF(L84&gt;0,L81/L84,IF(L81&gt;0,1,0)))</f>
        <v>0.30228023278602051</v>
      </c>
    </row>
    <row r="82" spans="1:13" s="55" customFormat="1" ht="15" customHeight="1" x14ac:dyDescent="0.25">
      <c r="A82" s="56" t="s">
        <v>67</v>
      </c>
      <c r="B82" s="120">
        <v>0</v>
      </c>
      <c r="C82" s="59">
        <v>0</v>
      </c>
      <c r="D82" s="129">
        <v>20755159</v>
      </c>
      <c r="E82" s="54">
        <v>1</v>
      </c>
      <c r="F82" s="134">
        <f>F81+F80+F79+F78+F77</f>
        <v>20755159</v>
      </c>
      <c r="G82" s="53">
        <f>IF(ISBLANK(F82),"  ",IF(F84&gt;0,F82/F84,IF(F82&gt;0,1,0)))</f>
        <v>0.48219249237035833</v>
      </c>
      <c r="H82" s="120">
        <v>0</v>
      </c>
      <c r="I82" s="59">
        <v>0</v>
      </c>
      <c r="J82" s="129">
        <v>22098920</v>
      </c>
      <c r="K82" s="54">
        <v>1</v>
      </c>
      <c r="L82" s="134">
        <f>L81+L80+L79+L78+L77</f>
        <v>22098920</v>
      </c>
      <c r="M82" s="53">
        <f>IF(ISBLANK(L82),"  ",IF(L84&gt;0,L82/L84,IF(L82&gt;0,1,0)))</f>
        <v>0.5186077943426699</v>
      </c>
    </row>
    <row r="83" spans="1:13" s="55" customFormat="1" ht="15" customHeight="1" x14ac:dyDescent="0.25">
      <c r="A83" s="56" t="s">
        <v>68</v>
      </c>
      <c r="B83" s="120">
        <v>0</v>
      </c>
      <c r="C83" s="59">
        <v>0</v>
      </c>
      <c r="D83" s="129">
        <v>0</v>
      </c>
      <c r="E83" s="54">
        <v>0</v>
      </c>
      <c r="F83" s="141">
        <f>D83+B83</f>
        <v>0</v>
      </c>
      <c r="G83" s="53">
        <f>IF(ISBLANK(F83),"  ",IF(F84&gt;0,F83/F84,IF(F83&gt;0,1,0)))</f>
        <v>0</v>
      </c>
      <c r="H83" s="120">
        <v>0</v>
      </c>
      <c r="I83" s="59">
        <v>0</v>
      </c>
      <c r="J83" s="129">
        <v>0</v>
      </c>
      <c r="K83" s="54">
        <v>0</v>
      </c>
      <c r="L83" s="141">
        <f>J83+H83</f>
        <v>0</v>
      </c>
      <c r="M83" s="53">
        <f>IF(ISBLANK(L83),"  ",IF(L84&gt;0,L83/L84,IF(L83&gt;0,1,0)))</f>
        <v>0</v>
      </c>
    </row>
    <row r="84" spans="1:13" s="55" customFormat="1" ht="15" customHeight="1" thickBot="1" x14ac:dyDescent="0.3">
      <c r="A84" s="67" t="s">
        <v>69</v>
      </c>
      <c r="B84" s="121">
        <v>16695683</v>
      </c>
      <c r="C84" s="68">
        <v>0.3878810563482275</v>
      </c>
      <c r="D84" s="121">
        <v>26347623</v>
      </c>
      <c r="E84" s="69">
        <v>0.61211894365177244</v>
      </c>
      <c r="F84" s="121">
        <f>F82+F75+F54+F47+F55+F83</f>
        <v>43043306</v>
      </c>
      <c r="G84" s="70">
        <f>IF(ISBLANK(F84),"  ",IF(F84&gt;0,F84/F84,IF(F84&gt;0,1,0)))</f>
        <v>1</v>
      </c>
      <c r="H84" s="121">
        <v>16661271</v>
      </c>
      <c r="I84" s="68">
        <v>0.39099942459882614</v>
      </c>
      <c r="J84" s="121">
        <v>25950738</v>
      </c>
      <c r="K84" s="69">
        <v>0.60900057540117392</v>
      </c>
      <c r="L84" s="121">
        <f>L82+L75+L54+L47+L55+L83</f>
        <v>42612009</v>
      </c>
      <c r="M84" s="70">
        <f>IF(ISBLANK(L84),"  ",IF(L84&gt;0,L84/L84,IF(L84&gt;0,1,0)))</f>
        <v>1</v>
      </c>
    </row>
    <row r="85" spans="1:13" ht="15" thickTop="1" x14ac:dyDescent="0.2"/>
    <row r="86" spans="1:13" ht="16.5" customHeight="1" x14ac:dyDescent="0.2">
      <c r="A86" s="2" t="s">
        <v>4</v>
      </c>
    </row>
    <row r="87" spans="1:13" x14ac:dyDescent="0.2">
      <c r="A87" s="2" t="s">
        <v>70</v>
      </c>
    </row>
  </sheetData>
  <hyperlinks>
    <hyperlink ref="O2" location="Home!A1" tooltip="Home" display="Home" xr:uid="{00000000-0004-0000-23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O87"/>
  <sheetViews>
    <sheetView zoomScale="75" zoomScaleNormal="75" workbookViewId="0">
      <pane xSplit="1" ySplit="10" topLeftCell="B11" activePane="bottomRight" state="frozen"/>
      <selection activeCell="C20" sqref="C20:D20"/>
      <selection pane="topRight" activeCell="C20" sqref="C20:D20"/>
      <selection pane="bottomLeft" activeCell="C20" sqref="C20:D20"/>
      <selection pane="bottomRight" activeCell="J23" sqref="J23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73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190</v>
      </c>
      <c r="C6" s="11"/>
      <c r="D6" s="12"/>
      <c r="E6" s="11"/>
      <c r="F6" s="12"/>
      <c r="G6" s="13"/>
      <c r="H6" s="10" t="s">
        <v>191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v>6952683</v>
      </c>
      <c r="C13" s="35">
        <v>1</v>
      </c>
      <c r="D13" s="122">
        <v>0</v>
      </c>
      <c r="E13" s="36">
        <v>0</v>
      </c>
      <c r="F13" s="130">
        <f>D13+B13</f>
        <v>6952683</v>
      </c>
      <c r="G13" s="37">
        <f>IF(ISBLANK(F13),"  ",IF(F84&gt;0,F13/F84,IF(F13&gt;0,1,0)))</f>
        <v>0.26484073777748485</v>
      </c>
      <c r="H13" s="112">
        <v>8762093</v>
      </c>
      <c r="I13" s="35">
        <v>1</v>
      </c>
      <c r="J13" s="122">
        <v>0</v>
      </c>
      <c r="K13" s="36">
        <v>0</v>
      </c>
      <c r="L13" s="130">
        <f t="shared" ref="L13:L34" si="0">J13+H13</f>
        <v>8762093</v>
      </c>
      <c r="M13" s="38">
        <f>IF(ISBLANK(L13),"  ",IF(L84&gt;0,L13/L84,IF(L13&gt;0,1,0)))</f>
        <v>0.29546728589370114</v>
      </c>
    </row>
    <row r="14" spans="1:15" ht="15" customHeight="1" x14ac:dyDescent="0.2">
      <c r="A14" s="7" t="s">
        <v>13</v>
      </c>
      <c r="B14" s="142">
        <v>0</v>
      </c>
      <c r="C14" s="39">
        <v>0</v>
      </c>
      <c r="D14" s="127">
        <v>0</v>
      </c>
      <c r="E14" s="40">
        <v>0</v>
      </c>
      <c r="F14" s="131">
        <f>D14+B14</f>
        <v>0</v>
      </c>
      <c r="G14" s="41">
        <f>IF(ISBLANK(F14),"  ",IF(F84&gt;0,F14/F84,IF(F14&gt;0,1,0)))</f>
        <v>0</v>
      </c>
      <c r="H14" s="142">
        <v>0</v>
      </c>
      <c r="I14" s="39">
        <v>0</v>
      </c>
      <c r="J14" s="127">
        <v>0</v>
      </c>
      <c r="K14" s="40">
        <v>0</v>
      </c>
      <c r="L14" s="131">
        <f t="shared" si="0"/>
        <v>0</v>
      </c>
      <c r="M14" s="41">
        <f>IF(ISBLANK(L14),"  ",IF(L84&gt;0,L14/L84,IF(L14&gt;0,1,0)))</f>
        <v>0</v>
      </c>
    </row>
    <row r="15" spans="1:15" ht="15" customHeight="1" x14ac:dyDescent="0.2">
      <c r="A15" s="169" t="s">
        <v>14</v>
      </c>
      <c r="B15" s="116">
        <v>200240</v>
      </c>
      <c r="C15" s="42">
        <v>1</v>
      </c>
      <c r="D15" s="124">
        <v>0</v>
      </c>
      <c r="E15" s="43">
        <v>0</v>
      </c>
      <c r="F15" s="132">
        <f>D15+B15</f>
        <v>200240</v>
      </c>
      <c r="G15" s="44">
        <f>IF(ISBLANK(F15),"  ",IF(F84&gt;0,F15/F84,IF(F15&gt;0,1,0)))</f>
        <v>7.6275172235759298E-3</v>
      </c>
      <c r="H15" s="116">
        <v>196051</v>
      </c>
      <c r="I15" s="42">
        <v>1</v>
      </c>
      <c r="J15" s="124">
        <v>0</v>
      </c>
      <c r="K15" s="43">
        <v>0</v>
      </c>
      <c r="L15" s="132">
        <f t="shared" si="0"/>
        <v>196051</v>
      </c>
      <c r="M15" s="44">
        <f>IF(ISBLANK(L15),"  ",IF(L84&gt;0,L15/L84,IF(L15&gt;0,1,0)))</f>
        <v>6.6110525038647738E-3</v>
      </c>
    </row>
    <row r="16" spans="1:15" ht="15" customHeight="1" x14ac:dyDescent="0.2">
      <c r="A16" s="170" t="s">
        <v>15</v>
      </c>
      <c r="B16" s="142">
        <v>200240</v>
      </c>
      <c r="C16" s="35">
        <v>1</v>
      </c>
      <c r="D16" s="127">
        <v>0</v>
      </c>
      <c r="E16" s="36">
        <v>0</v>
      </c>
      <c r="F16" s="132">
        <f t="shared" ref="F16:F46" si="1">D16+B16</f>
        <v>200240</v>
      </c>
      <c r="G16" s="37">
        <f>IF(ISBLANK(F16),"  ",IF(F84&gt;0,F16/F84,IF(F16&gt;0,1,0)))</f>
        <v>7.6275172235759298E-3</v>
      </c>
      <c r="H16" s="157">
        <v>0</v>
      </c>
      <c r="I16" s="35">
        <v>1</v>
      </c>
      <c r="J16" s="127">
        <v>0</v>
      </c>
      <c r="K16" s="36">
        <v>0</v>
      </c>
      <c r="L16" s="132">
        <f t="shared" si="0"/>
        <v>0</v>
      </c>
      <c r="M16" s="37">
        <f>IF(ISBLANK(L16),"  ",IF(L84&gt;0,L16/L84,IF(L16&gt;0,1,0)))</f>
        <v>0</v>
      </c>
    </row>
    <row r="17" spans="1:13" ht="15" customHeight="1" x14ac:dyDescent="0.2">
      <c r="A17" s="171" t="s">
        <v>16</v>
      </c>
      <c r="B17" s="114">
        <v>0</v>
      </c>
      <c r="C17" s="39">
        <v>0</v>
      </c>
      <c r="D17" s="124">
        <v>0</v>
      </c>
      <c r="E17" s="36">
        <v>0</v>
      </c>
      <c r="F17" s="133">
        <f t="shared" si="1"/>
        <v>0</v>
      </c>
      <c r="G17" s="41">
        <f>IF(ISBLANK(F17),"  ",IF(F84&gt;0,F17/F84,IF(F17&gt;0,1,0)))</f>
        <v>0</v>
      </c>
      <c r="H17" s="142">
        <v>196051</v>
      </c>
      <c r="I17" s="39">
        <v>0</v>
      </c>
      <c r="J17" s="124">
        <v>0</v>
      </c>
      <c r="K17" s="40">
        <v>0</v>
      </c>
      <c r="L17" s="133">
        <f t="shared" si="0"/>
        <v>196051</v>
      </c>
      <c r="M17" s="41">
        <f>IF(ISBLANK(L17),"  ",IF(L84&gt;0,L17/L84,IF(L17&gt;0,1,0)))</f>
        <v>6.6110525038647738E-3</v>
      </c>
    </row>
    <row r="18" spans="1:13" ht="15" customHeight="1" x14ac:dyDescent="0.2">
      <c r="A18" s="171" t="s">
        <v>17</v>
      </c>
      <c r="B18" s="114">
        <v>0</v>
      </c>
      <c r="C18" s="39">
        <v>0</v>
      </c>
      <c r="D18" s="124">
        <v>0</v>
      </c>
      <c r="E18" s="36">
        <v>0</v>
      </c>
      <c r="F18" s="133">
        <f t="shared" si="1"/>
        <v>0</v>
      </c>
      <c r="G18" s="41">
        <f>IF(ISBLANK(F18),"  ",IF(F84&gt;0,F18/F84,IF(F18&gt;0,1,0)))</f>
        <v>0</v>
      </c>
      <c r="H18" s="114">
        <v>0</v>
      </c>
      <c r="I18" s="39">
        <v>0</v>
      </c>
      <c r="J18" s="124">
        <v>0</v>
      </c>
      <c r="K18" s="40">
        <v>0</v>
      </c>
      <c r="L18" s="133">
        <f t="shared" si="0"/>
        <v>0</v>
      </c>
      <c r="M18" s="41">
        <f>IF(ISBLANK(L18),"  ",IF(L84&gt;0,L18/L84,IF(L18&gt;0,1,0)))</f>
        <v>0</v>
      </c>
    </row>
    <row r="19" spans="1:13" ht="15" customHeight="1" x14ac:dyDescent="0.2">
      <c r="A19" s="171" t="s">
        <v>18</v>
      </c>
      <c r="B19" s="114">
        <v>0</v>
      </c>
      <c r="C19" s="39">
        <v>0</v>
      </c>
      <c r="D19" s="124">
        <v>0</v>
      </c>
      <c r="E19" s="36">
        <v>0</v>
      </c>
      <c r="F19" s="133">
        <f t="shared" si="1"/>
        <v>0</v>
      </c>
      <c r="G19" s="41">
        <f>IF(ISBLANK(F19),"  ",IF(F84&gt;0,F19/F84,IF(F19&gt;0,1,0)))</f>
        <v>0</v>
      </c>
      <c r="H19" s="114">
        <v>0</v>
      </c>
      <c r="I19" s="39">
        <v>0</v>
      </c>
      <c r="J19" s="124">
        <v>0</v>
      </c>
      <c r="K19" s="40">
        <v>0</v>
      </c>
      <c r="L19" s="133">
        <f t="shared" si="0"/>
        <v>0</v>
      </c>
      <c r="M19" s="41">
        <f>IF(ISBLANK(L19),"  ",IF(L84&gt;0,L19/L84,IF(L19&gt;0,1,0)))</f>
        <v>0</v>
      </c>
    </row>
    <row r="20" spans="1:13" ht="15" customHeight="1" x14ac:dyDescent="0.2">
      <c r="A20" s="171" t="s">
        <v>19</v>
      </c>
      <c r="B20" s="114">
        <v>0</v>
      </c>
      <c r="C20" s="39">
        <v>0</v>
      </c>
      <c r="D20" s="124">
        <v>0</v>
      </c>
      <c r="E20" s="36">
        <v>0</v>
      </c>
      <c r="F20" s="133">
        <f>D20+B20</f>
        <v>0</v>
      </c>
      <c r="G20" s="41">
        <f>IF(ISBLANK(F20),"  ",IF(F84&gt;0,F20/F84,IF(F20&gt;0,1,0)))</f>
        <v>0</v>
      </c>
      <c r="H20" s="114">
        <v>0</v>
      </c>
      <c r="I20" s="39">
        <v>0</v>
      </c>
      <c r="J20" s="124">
        <v>0</v>
      </c>
      <c r="K20" s="40">
        <v>0</v>
      </c>
      <c r="L20" s="133">
        <f t="shared" si="0"/>
        <v>0</v>
      </c>
      <c r="M20" s="41">
        <f>IF(ISBLANK(L20),"  ",IF(L84&gt;0,L20/L84,IF(L20&gt;0,1,0)))</f>
        <v>0</v>
      </c>
    </row>
    <row r="21" spans="1:13" ht="15" customHeight="1" x14ac:dyDescent="0.2">
      <c r="A21" s="171" t="s">
        <v>20</v>
      </c>
      <c r="B21" s="114">
        <v>0</v>
      </c>
      <c r="C21" s="39">
        <v>0</v>
      </c>
      <c r="D21" s="124">
        <v>0</v>
      </c>
      <c r="E21" s="36">
        <v>0</v>
      </c>
      <c r="F21" s="133">
        <f t="shared" si="1"/>
        <v>0</v>
      </c>
      <c r="G21" s="41">
        <f>IF(ISBLANK(F21),"  ",IF(F84&gt;0,F21/F84,IF(F21&gt;0,1,0)))</f>
        <v>0</v>
      </c>
      <c r="H21" s="114">
        <v>0</v>
      </c>
      <c r="I21" s="39">
        <v>0</v>
      </c>
      <c r="J21" s="124">
        <v>0</v>
      </c>
      <c r="K21" s="40">
        <v>0</v>
      </c>
      <c r="L21" s="133">
        <f t="shared" si="0"/>
        <v>0</v>
      </c>
      <c r="M21" s="41">
        <f>IF(ISBLANK(L21),"  ",IF(L84&gt;0,L21/L84,IF(L21&gt;0,1,0)))</f>
        <v>0</v>
      </c>
    </row>
    <row r="22" spans="1:13" ht="15" customHeight="1" x14ac:dyDescent="0.2">
      <c r="A22" s="171" t="s">
        <v>21</v>
      </c>
      <c r="B22" s="114">
        <v>0</v>
      </c>
      <c r="C22" s="39">
        <v>0</v>
      </c>
      <c r="D22" s="124">
        <v>0</v>
      </c>
      <c r="E22" s="36">
        <v>0</v>
      </c>
      <c r="F22" s="133">
        <f t="shared" si="1"/>
        <v>0</v>
      </c>
      <c r="G22" s="41">
        <f>IF(ISBLANK(F22),"  ",IF(F84&gt;0,F22/F84,IF(F22&gt;0,1,0)))</f>
        <v>0</v>
      </c>
      <c r="H22" s="114">
        <v>0</v>
      </c>
      <c r="I22" s="39">
        <v>0</v>
      </c>
      <c r="J22" s="124">
        <v>0</v>
      </c>
      <c r="K22" s="40">
        <v>0</v>
      </c>
      <c r="L22" s="133">
        <f t="shared" si="0"/>
        <v>0</v>
      </c>
      <c r="M22" s="41">
        <f>IF(ISBLANK(L22),"  ",IF(L84&gt;0,L22/L84,IF(L22&gt;0,1,0)))</f>
        <v>0</v>
      </c>
    </row>
    <row r="23" spans="1:13" ht="15" customHeight="1" x14ac:dyDescent="0.2">
      <c r="A23" s="171" t="s">
        <v>22</v>
      </c>
      <c r="B23" s="114">
        <v>0</v>
      </c>
      <c r="C23" s="39">
        <v>0</v>
      </c>
      <c r="D23" s="124">
        <v>0</v>
      </c>
      <c r="E23" s="36">
        <v>0</v>
      </c>
      <c r="F23" s="133">
        <f t="shared" si="1"/>
        <v>0</v>
      </c>
      <c r="G23" s="41">
        <f>IF(ISBLANK(F23),"  ",IF(F84&gt;0,F23/F84,IF(F23&gt;0,1,0)))</f>
        <v>0</v>
      </c>
      <c r="H23" s="114">
        <v>0</v>
      </c>
      <c r="I23" s="39">
        <v>0</v>
      </c>
      <c r="J23" s="124">
        <v>0</v>
      </c>
      <c r="K23" s="40">
        <v>0</v>
      </c>
      <c r="L23" s="133">
        <f t="shared" si="0"/>
        <v>0</v>
      </c>
      <c r="M23" s="41">
        <f>IF(ISBLANK(L23),"  ",IF(L84&gt;0,L23/L84,IF(L23&gt;0,1,0)))</f>
        <v>0</v>
      </c>
    </row>
    <row r="24" spans="1:13" ht="15" customHeight="1" x14ac:dyDescent="0.2">
      <c r="A24" s="171" t="s">
        <v>23</v>
      </c>
      <c r="B24" s="114">
        <v>0</v>
      </c>
      <c r="C24" s="39">
        <v>0</v>
      </c>
      <c r="D24" s="124">
        <v>0</v>
      </c>
      <c r="E24" s="36">
        <v>0</v>
      </c>
      <c r="F24" s="133">
        <f t="shared" si="1"/>
        <v>0</v>
      </c>
      <c r="G24" s="41">
        <f>IF(ISBLANK(F24),"  ",IF(F84&gt;0,F24/F84,IF(F24&gt;0,1,0)))</f>
        <v>0</v>
      </c>
      <c r="H24" s="114">
        <v>0</v>
      </c>
      <c r="I24" s="39">
        <v>0</v>
      </c>
      <c r="J24" s="124">
        <v>0</v>
      </c>
      <c r="K24" s="40">
        <v>0</v>
      </c>
      <c r="L24" s="133">
        <f t="shared" si="0"/>
        <v>0</v>
      </c>
      <c r="M24" s="41">
        <f>IF(ISBLANK(L24),"  ",IF(L84&gt;0,L24/L84,IF(L24&gt;0,1,0)))</f>
        <v>0</v>
      </c>
    </row>
    <row r="25" spans="1:13" ht="15" customHeight="1" x14ac:dyDescent="0.2">
      <c r="A25" s="171" t="s">
        <v>24</v>
      </c>
      <c r="B25" s="114">
        <v>0</v>
      </c>
      <c r="C25" s="39">
        <v>0</v>
      </c>
      <c r="D25" s="124">
        <v>0</v>
      </c>
      <c r="E25" s="36">
        <v>0</v>
      </c>
      <c r="F25" s="133">
        <f t="shared" si="1"/>
        <v>0</v>
      </c>
      <c r="G25" s="41">
        <f>IF(ISBLANK(F25),"  ",IF(F84&gt;0,F25/F84,IF(F25&gt;0,1,0)))</f>
        <v>0</v>
      </c>
      <c r="H25" s="114">
        <v>0</v>
      </c>
      <c r="I25" s="39">
        <v>0</v>
      </c>
      <c r="J25" s="124">
        <v>0</v>
      </c>
      <c r="K25" s="40">
        <v>0</v>
      </c>
      <c r="L25" s="133">
        <f t="shared" si="0"/>
        <v>0</v>
      </c>
      <c r="M25" s="41">
        <f>IF(ISBLANK(L25),"  ",IF(L84&gt;0,L25/L84,IF(L25&gt;0,1,0)))</f>
        <v>0</v>
      </c>
    </row>
    <row r="26" spans="1:13" ht="15" customHeight="1" x14ac:dyDescent="0.2">
      <c r="A26" s="171" t="s">
        <v>25</v>
      </c>
      <c r="B26" s="114">
        <v>0</v>
      </c>
      <c r="C26" s="39">
        <v>0</v>
      </c>
      <c r="D26" s="124">
        <v>0</v>
      </c>
      <c r="E26" s="36">
        <v>0</v>
      </c>
      <c r="F26" s="133">
        <f t="shared" si="1"/>
        <v>0</v>
      </c>
      <c r="G26" s="41">
        <f>IF(ISBLANK(F26),"  ",IF(F84&gt;0,F26/F84,IF(F26&gt;0,1,0)))</f>
        <v>0</v>
      </c>
      <c r="H26" s="114">
        <v>0</v>
      </c>
      <c r="I26" s="39">
        <v>0</v>
      </c>
      <c r="J26" s="124">
        <v>0</v>
      </c>
      <c r="K26" s="40">
        <v>0</v>
      </c>
      <c r="L26" s="133">
        <f t="shared" si="0"/>
        <v>0</v>
      </c>
      <c r="M26" s="41">
        <f>IF(ISBLANK(L26),"  ",IF(L84&gt;0,L26/L84,IF(L26&gt;0,1,0)))</f>
        <v>0</v>
      </c>
    </row>
    <row r="27" spans="1:13" ht="15" customHeight="1" x14ac:dyDescent="0.2">
      <c r="A27" s="171" t="s">
        <v>26</v>
      </c>
      <c r="B27" s="114">
        <v>0</v>
      </c>
      <c r="C27" s="39">
        <v>0</v>
      </c>
      <c r="D27" s="124">
        <v>0</v>
      </c>
      <c r="E27" s="36">
        <v>0</v>
      </c>
      <c r="F27" s="133">
        <f t="shared" si="1"/>
        <v>0</v>
      </c>
      <c r="G27" s="41">
        <f>IF(ISBLANK(F27),"  ",IF(F84&gt;0,F27/F84,IF(F27&gt;0,1,0)))</f>
        <v>0</v>
      </c>
      <c r="H27" s="114">
        <v>0</v>
      </c>
      <c r="I27" s="39">
        <v>0</v>
      </c>
      <c r="J27" s="124">
        <v>0</v>
      </c>
      <c r="K27" s="40">
        <v>0</v>
      </c>
      <c r="L27" s="133">
        <f t="shared" si="0"/>
        <v>0</v>
      </c>
      <c r="M27" s="41">
        <f>IF(ISBLANK(L27),"  ",IF(L84&gt;0,L27/L84,IF(L27&gt;0,1,0)))</f>
        <v>0</v>
      </c>
    </row>
    <row r="28" spans="1:13" ht="15" customHeight="1" x14ac:dyDescent="0.2">
      <c r="A28" s="172" t="s">
        <v>27</v>
      </c>
      <c r="B28" s="114">
        <v>0</v>
      </c>
      <c r="C28" s="39">
        <v>0</v>
      </c>
      <c r="D28" s="124">
        <v>0</v>
      </c>
      <c r="E28" s="36">
        <v>0</v>
      </c>
      <c r="F28" s="133">
        <f t="shared" si="1"/>
        <v>0</v>
      </c>
      <c r="G28" s="41">
        <f>IF(ISBLANK(F28),"  ",IF(F84&gt;0,F28/F84,IF(F28&gt;0,1,0)))</f>
        <v>0</v>
      </c>
      <c r="H28" s="114">
        <v>0</v>
      </c>
      <c r="I28" s="39">
        <v>0</v>
      </c>
      <c r="J28" s="124">
        <v>0</v>
      </c>
      <c r="K28" s="40">
        <v>0</v>
      </c>
      <c r="L28" s="133">
        <f t="shared" si="0"/>
        <v>0</v>
      </c>
      <c r="M28" s="41">
        <f>IF(ISBLANK(L28),"  ",IF(L84&gt;0,L28/L84,IF(L28&gt;0,1,0)))</f>
        <v>0</v>
      </c>
    </row>
    <row r="29" spans="1:13" ht="15" customHeight="1" x14ac:dyDescent="0.2">
      <c r="A29" s="172" t="s">
        <v>28</v>
      </c>
      <c r="B29" s="114">
        <v>0</v>
      </c>
      <c r="C29" s="39">
        <v>0</v>
      </c>
      <c r="D29" s="124">
        <v>0</v>
      </c>
      <c r="E29" s="36">
        <v>0</v>
      </c>
      <c r="F29" s="133">
        <f t="shared" si="1"/>
        <v>0</v>
      </c>
      <c r="G29" s="41">
        <f>IF(ISBLANK(F29),"  ",IF(F84&gt;0,F29/F84,IF(F29&gt;0,1,0)))</f>
        <v>0</v>
      </c>
      <c r="H29" s="114">
        <v>0</v>
      </c>
      <c r="I29" s="39">
        <v>0</v>
      </c>
      <c r="J29" s="124">
        <v>0</v>
      </c>
      <c r="K29" s="40">
        <v>0</v>
      </c>
      <c r="L29" s="133">
        <f t="shared" si="0"/>
        <v>0</v>
      </c>
      <c r="M29" s="41">
        <f>IF(ISBLANK(L29),"  ",IF(L84&gt;0,L29/L84,IF(L29&gt;0,1,0)))</f>
        <v>0</v>
      </c>
    </row>
    <row r="30" spans="1:13" ht="15" customHeight="1" x14ac:dyDescent="0.2">
      <c r="A30" s="172" t="s">
        <v>71</v>
      </c>
      <c r="B30" s="114">
        <v>0</v>
      </c>
      <c r="C30" s="39">
        <v>0</v>
      </c>
      <c r="D30" s="124">
        <v>0</v>
      </c>
      <c r="E30" s="36">
        <v>0</v>
      </c>
      <c r="F30" s="133">
        <f t="shared" si="1"/>
        <v>0</v>
      </c>
      <c r="G30" s="41">
        <f>IF(ISBLANK(F30),"  ",IF(F84&gt;0,F30/F84,IF(F30&gt;0,1,0)))</f>
        <v>0</v>
      </c>
      <c r="H30" s="114">
        <v>0</v>
      </c>
      <c r="I30" s="39">
        <v>0</v>
      </c>
      <c r="J30" s="124">
        <v>0</v>
      </c>
      <c r="K30" s="40">
        <v>0</v>
      </c>
      <c r="L30" s="133">
        <f t="shared" si="0"/>
        <v>0</v>
      </c>
      <c r="M30" s="41">
        <f>IF(ISBLANK(L30),"  ",IF(L84&gt;0,L30/L84,IF(L30&gt;0,1,0)))</f>
        <v>0</v>
      </c>
    </row>
    <row r="31" spans="1:13" ht="15" customHeight="1" x14ac:dyDescent="0.2">
      <c r="A31" s="172" t="s">
        <v>182</v>
      </c>
      <c r="B31" s="114">
        <v>0</v>
      </c>
      <c r="C31" s="39">
        <v>0</v>
      </c>
      <c r="D31" s="124">
        <v>0</v>
      </c>
      <c r="E31" s="36">
        <v>0</v>
      </c>
      <c r="F31" s="133">
        <f t="shared" si="1"/>
        <v>0</v>
      </c>
      <c r="G31" s="41">
        <f>IF(ISBLANK(F31),"  ",IF(F84&gt;0,F31/F84,IF(F31&gt;0,1,0)))</f>
        <v>0</v>
      </c>
      <c r="H31" s="114">
        <v>0</v>
      </c>
      <c r="I31" s="39">
        <v>0</v>
      </c>
      <c r="J31" s="124">
        <v>0</v>
      </c>
      <c r="K31" s="40">
        <v>0</v>
      </c>
      <c r="L31" s="133">
        <f t="shared" si="0"/>
        <v>0</v>
      </c>
      <c r="M31" s="41">
        <f>IF(ISBLANK(L31),"  ",IF(L84&gt;0,L31/L84,IF(L31&gt;0,1,0)))</f>
        <v>0</v>
      </c>
    </row>
    <row r="32" spans="1:13" ht="15" customHeight="1" x14ac:dyDescent="0.2">
      <c r="A32" s="173" t="s">
        <v>183</v>
      </c>
      <c r="B32" s="114">
        <v>0</v>
      </c>
      <c r="C32" s="39">
        <v>0</v>
      </c>
      <c r="D32" s="124">
        <v>0</v>
      </c>
      <c r="E32" s="36">
        <v>0</v>
      </c>
      <c r="F32" s="133">
        <f t="shared" si="1"/>
        <v>0</v>
      </c>
      <c r="G32" s="41">
        <f>IF(ISBLANK(F32),"  ",IF(F84&gt;0,F32/F84,IF(F32&gt;0,1,0)))</f>
        <v>0</v>
      </c>
      <c r="H32" s="114">
        <v>0</v>
      </c>
      <c r="I32" s="39">
        <v>0</v>
      </c>
      <c r="J32" s="124">
        <v>0</v>
      </c>
      <c r="K32" s="40">
        <v>0</v>
      </c>
      <c r="L32" s="133">
        <f t="shared" si="0"/>
        <v>0</v>
      </c>
      <c r="M32" s="41">
        <f>IF(ISBLANK(L32),"  ",IF(L84&gt;0,L32/L84,IF(L32&gt;0,1,0)))</f>
        <v>0</v>
      </c>
    </row>
    <row r="33" spans="1:13" ht="15" customHeight="1" x14ac:dyDescent="0.2">
      <c r="A33" s="172" t="s">
        <v>175</v>
      </c>
      <c r="B33" s="114">
        <v>0</v>
      </c>
      <c r="C33" s="39">
        <v>0</v>
      </c>
      <c r="D33" s="124">
        <v>0</v>
      </c>
      <c r="E33" s="36">
        <v>0</v>
      </c>
      <c r="F33" s="133">
        <f t="shared" si="1"/>
        <v>0</v>
      </c>
      <c r="G33" s="41">
        <f>IF(ISBLANK(F33),"  ",IF(F84&gt;0,F33/F84,IF(F33&gt;0,1,0)))</f>
        <v>0</v>
      </c>
      <c r="H33" s="114">
        <v>0</v>
      </c>
      <c r="I33" s="39">
        <v>0</v>
      </c>
      <c r="J33" s="124">
        <v>0</v>
      </c>
      <c r="K33" s="40">
        <v>0</v>
      </c>
      <c r="L33" s="133">
        <f t="shared" si="0"/>
        <v>0</v>
      </c>
      <c r="M33" s="41">
        <f>IF(ISBLANK(L33),"  ",IF(L84&gt;0,L33/L84,IF(L33&gt;0,1,0)))</f>
        <v>0</v>
      </c>
    </row>
    <row r="34" spans="1:13" ht="15" customHeight="1" x14ac:dyDescent="0.2">
      <c r="A34" s="171" t="s">
        <v>184</v>
      </c>
      <c r="B34" s="114">
        <v>0</v>
      </c>
      <c r="C34" s="39">
        <v>0</v>
      </c>
      <c r="D34" s="124">
        <v>0</v>
      </c>
      <c r="E34" s="36">
        <v>0</v>
      </c>
      <c r="F34" s="133">
        <f t="shared" si="1"/>
        <v>0</v>
      </c>
      <c r="G34" s="41">
        <f>IF(ISBLANK(F34),"  ",IF(F84&gt;0,F34/F84,IF(F34&gt;0,1,0)))</f>
        <v>0</v>
      </c>
      <c r="H34" s="114">
        <v>0</v>
      </c>
      <c r="I34" s="39">
        <v>0</v>
      </c>
      <c r="J34" s="124">
        <v>0</v>
      </c>
      <c r="K34" s="40">
        <v>0</v>
      </c>
      <c r="L34" s="133">
        <f t="shared" si="0"/>
        <v>0</v>
      </c>
      <c r="M34" s="41">
        <f>IF(ISBLANK(L34),"  ",IF(L84&gt;0,L34/L84,IF(L34&gt;0,1,0)))</f>
        <v>0</v>
      </c>
    </row>
    <row r="35" spans="1:13" ht="15" customHeight="1" x14ac:dyDescent="0.2">
      <c r="A35" s="171" t="s">
        <v>185</v>
      </c>
      <c r="B35" s="197">
        <v>0</v>
      </c>
      <c r="C35" s="199">
        <v>0</v>
      </c>
      <c r="D35" s="154">
        <v>0</v>
      </c>
      <c r="E35" s="202">
        <v>0</v>
      </c>
      <c r="F35" s="200">
        <f t="shared" ref="F35:F37" si="2">D35+B35</f>
        <v>0</v>
      </c>
      <c r="G35" s="110">
        <f>IF(ISBLANK(F35),"  ",IF(F85&gt;0,F35/F85,IF(F35&gt;0,1,0)))</f>
        <v>0</v>
      </c>
      <c r="H35" s="201">
        <v>0</v>
      </c>
      <c r="I35" s="199">
        <v>0</v>
      </c>
      <c r="J35" s="154">
        <v>0</v>
      </c>
      <c r="K35" s="40">
        <v>0</v>
      </c>
      <c r="L35" s="133">
        <f t="shared" ref="L35:L37" si="3">J35+H35</f>
        <v>0</v>
      </c>
      <c r="M35" s="41">
        <f>IF(ISBLANK(L35),"  ",IF(L85&gt;0,L35/L85,IF(L35&gt;0,1,0)))</f>
        <v>0</v>
      </c>
    </row>
    <row r="36" spans="1:13" s="212" customFormat="1" ht="15" customHeight="1" x14ac:dyDescent="0.2">
      <c r="A36" s="203" t="s">
        <v>193</v>
      </c>
      <c r="B36" s="204">
        <v>0</v>
      </c>
      <c r="C36" s="213">
        <v>0</v>
      </c>
      <c r="D36" s="206">
        <v>0</v>
      </c>
      <c r="E36" s="207">
        <v>0</v>
      </c>
      <c r="F36" s="214">
        <f t="shared" si="2"/>
        <v>0</v>
      </c>
      <c r="G36" s="215">
        <f>IF(ISBLANK(F36),"  ",IF(F84&gt;0,F36/F84,IF(F36&gt;0,1,0)))</f>
        <v>0</v>
      </c>
      <c r="H36" s="204">
        <v>0</v>
      </c>
      <c r="I36" s="213">
        <f t="shared" ref="I36:I37" si="4">IF(ISBLANK(H36),"  ",IF(L36&gt;0,H36/L36,IF(H36&gt;0,1,0)))</f>
        <v>0</v>
      </c>
      <c r="J36" s="206">
        <v>0</v>
      </c>
      <c r="K36" s="211">
        <f t="shared" ref="K36:K37" si="5">IF(ISBLANK(J36),"  ",IF(L36&gt;0,J36/L36,IF(J36&gt;0,1,0)))</f>
        <v>0</v>
      </c>
      <c r="L36" s="208">
        <f t="shared" si="3"/>
        <v>0</v>
      </c>
      <c r="M36" s="209">
        <f>IF(ISBLANK(L36),"  ",IF(L84&gt;0,L36/L84,IF(L36&gt;0,1,0)))</f>
        <v>0</v>
      </c>
    </row>
    <row r="37" spans="1:13" s="212" customFormat="1" ht="15" customHeight="1" x14ac:dyDescent="0.2">
      <c r="A37" s="203" t="s">
        <v>194</v>
      </c>
      <c r="B37" s="204">
        <v>0</v>
      </c>
      <c r="C37" s="205">
        <v>0</v>
      </c>
      <c r="D37" s="206">
        <v>0</v>
      </c>
      <c r="E37" s="207">
        <v>0</v>
      </c>
      <c r="F37" s="208">
        <f t="shared" si="2"/>
        <v>0</v>
      </c>
      <c r="G37" s="209">
        <f>IF(ISBLANK(F37),"  ",IF(F85&gt;0,F37/F85,IF(F37&gt;0,1,0)))</f>
        <v>0</v>
      </c>
      <c r="H37" s="204">
        <v>0</v>
      </c>
      <c r="I37" s="205">
        <f t="shared" si="4"/>
        <v>0</v>
      </c>
      <c r="J37" s="206">
        <v>0</v>
      </c>
      <c r="K37" s="211">
        <f t="shared" si="5"/>
        <v>0</v>
      </c>
      <c r="L37" s="208">
        <f t="shared" si="3"/>
        <v>0</v>
      </c>
      <c r="M37" s="209">
        <f>IF(ISBLANK(L37),"  ",IF(L85&gt;0,L37/L85,IF(L37&gt;0,1,0)))</f>
        <v>0</v>
      </c>
    </row>
    <row r="38" spans="1:13" ht="15" customHeight="1" x14ac:dyDescent="0.2">
      <c r="A38" s="171" t="s">
        <v>187</v>
      </c>
      <c r="B38" s="114">
        <v>0</v>
      </c>
      <c r="C38" s="39">
        <v>0</v>
      </c>
      <c r="D38" s="124">
        <v>0</v>
      </c>
      <c r="E38" s="36">
        <v>0</v>
      </c>
      <c r="F38" s="133">
        <f t="shared" ref="F38" si="6">D38+B38</f>
        <v>0</v>
      </c>
      <c r="G38" s="41">
        <f>IF(ISBLANK(F38),"  ",IF(F86&gt;0,F38/F86,IF(F38&gt;0,1,0)))</f>
        <v>0</v>
      </c>
      <c r="H38" s="114">
        <v>0</v>
      </c>
      <c r="I38" s="39">
        <v>0</v>
      </c>
      <c r="J38" s="124">
        <v>0</v>
      </c>
      <c r="K38" s="40">
        <v>0</v>
      </c>
      <c r="L38" s="133">
        <f t="shared" ref="L38" si="7">J38+H38</f>
        <v>0</v>
      </c>
      <c r="M38" s="41">
        <f>IF(ISBLANK(L38),"  ",IF(L86&gt;0,L38/L86,IF(L38&gt;0,1,0)))</f>
        <v>0</v>
      </c>
    </row>
    <row r="39" spans="1:13" ht="15" customHeight="1" x14ac:dyDescent="0.2">
      <c r="A39" s="171" t="s">
        <v>192</v>
      </c>
      <c r="B39" s="114">
        <v>0</v>
      </c>
      <c r="C39" s="39">
        <v>0</v>
      </c>
      <c r="D39" s="124">
        <v>0</v>
      </c>
      <c r="E39" s="36">
        <v>0</v>
      </c>
      <c r="F39" s="133">
        <f t="shared" ref="F39" si="8">D39+B39</f>
        <v>0</v>
      </c>
      <c r="G39" s="41">
        <f>IF(ISBLANK(F39),"  ",IF(F87&gt;0,F39/F87,IF(F39&gt;0,1,0)))</f>
        <v>0</v>
      </c>
      <c r="H39" s="114">
        <v>0</v>
      </c>
      <c r="I39" s="39">
        <v>0</v>
      </c>
      <c r="J39" s="124">
        <v>0</v>
      </c>
      <c r="K39" s="40">
        <v>0</v>
      </c>
      <c r="L39" s="133">
        <f t="shared" ref="L39" si="9">J39+H39</f>
        <v>0</v>
      </c>
      <c r="M39" s="41">
        <f>IF(ISBLANK(L39),"  ",IF(L87&gt;0,L39/L87,IF(L39&gt;0,1,0)))</f>
        <v>0</v>
      </c>
    </row>
    <row r="40" spans="1:13" ht="15" customHeight="1" x14ac:dyDescent="0.2">
      <c r="A40" s="171" t="s">
        <v>188</v>
      </c>
      <c r="B40" s="114">
        <v>0</v>
      </c>
      <c r="C40" s="39">
        <v>0</v>
      </c>
      <c r="D40" s="124">
        <v>0</v>
      </c>
      <c r="E40" s="36">
        <v>0</v>
      </c>
      <c r="F40" s="133">
        <f t="shared" ref="F40:F41" si="10">D40+B40</f>
        <v>0</v>
      </c>
      <c r="G40" s="41">
        <f t="shared" ref="G40:G41" si="11">IF(ISBLANK(F40),"  ",IF(F87&gt;0,F40/F87,IF(F40&gt;0,1,0)))</f>
        <v>0</v>
      </c>
      <c r="H40" s="114">
        <v>0</v>
      </c>
      <c r="I40" s="39">
        <v>0</v>
      </c>
      <c r="J40" s="124">
        <v>0</v>
      </c>
      <c r="K40" s="40">
        <v>0</v>
      </c>
      <c r="L40" s="133">
        <f t="shared" ref="L40:L41" si="12">J40+H40</f>
        <v>0</v>
      </c>
      <c r="M40" s="41">
        <f t="shared" ref="M40:M41" si="13">IF(ISBLANK(L40),"  ",IF(L87&gt;0,L40/L87,IF(L40&gt;0,1,0)))</f>
        <v>0</v>
      </c>
    </row>
    <row r="41" spans="1:13" ht="15" customHeight="1" x14ac:dyDescent="0.2">
      <c r="A41" s="171" t="s">
        <v>189</v>
      </c>
      <c r="B41" s="114">
        <v>0</v>
      </c>
      <c r="C41" s="39">
        <v>0</v>
      </c>
      <c r="D41" s="124">
        <v>0</v>
      </c>
      <c r="E41" s="36">
        <v>0</v>
      </c>
      <c r="F41" s="133">
        <f t="shared" si="10"/>
        <v>0</v>
      </c>
      <c r="G41" s="41">
        <f t="shared" si="11"/>
        <v>0</v>
      </c>
      <c r="H41" s="114">
        <v>0</v>
      </c>
      <c r="I41" s="39">
        <v>0</v>
      </c>
      <c r="J41" s="124">
        <v>0</v>
      </c>
      <c r="K41" s="40">
        <v>0</v>
      </c>
      <c r="L41" s="133">
        <f t="shared" si="12"/>
        <v>0</v>
      </c>
      <c r="M41" s="41">
        <f t="shared" si="13"/>
        <v>0</v>
      </c>
    </row>
    <row r="42" spans="1:13" ht="15" customHeight="1" x14ac:dyDescent="0.25">
      <c r="A42" s="47" t="s">
        <v>29</v>
      </c>
      <c r="B42" s="143"/>
      <c r="C42" s="48"/>
      <c r="D42" s="124"/>
      <c r="E42" s="49"/>
      <c r="F42" s="133"/>
      <c r="G42" s="50" t="s">
        <v>4</v>
      </c>
      <c r="H42" s="143"/>
      <c r="I42" s="48"/>
      <c r="J42" s="124"/>
      <c r="K42" s="49"/>
      <c r="L42" s="133"/>
      <c r="M42" s="50" t="s">
        <v>4</v>
      </c>
    </row>
    <row r="43" spans="1:13" ht="15" customHeight="1" x14ac:dyDescent="0.2">
      <c r="A43" s="45" t="s">
        <v>30</v>
      </c>
      <c r="B43" s="142">
        <v>0</v>
      </c>
      <c r="C43" s="35">
        <v>0</v>
      </c>
      <c r="D43" s="127">
        <v>0</v>
      </c>
      <c r="E43" s="36">
        <v>0</v>
      </c>
      <c r="F43" s="132">
        <f t="shared" si="1"/>
        <v>0</v>
      </c>
      <c r="G43" s="37">
        <f>IF(ISBLANK(F43),"  ",IF(F84&gt;0,F43/F84,IF(F43&gt;0,1,0)))</f>
        <v>0</v>
      </c>
      <c r="H43" s="142">
        <v>0</v>
      </c>
      <c r="I43" s="35">
        <v>0</v>
      </c>
      <c r="J43" s="127">
        <v>0</v>
      </c>
      <c r="K43" s="36">
        <v>0</v>
      </c>
      <c r="L43" s="132">
        <f>J43+H43</f>
        <v>0</v>
      </c>
      <c r="M43" s="37">
        <f>IF(ISBLANK(L43),"  ",IF(L84&gt;0,L43/L84,IF(L43&gt;0,1,0)))</f>
        <v>0</v>
      </c>
    </row>
    <row r="44" spans="1:13" ht="15" customHeight="1" x14ac:dyDescent="0.25">
      <c r="A44" s="104" t="s">
        <v>31</v>
      </c>
      <c r="B44" s="143"/>
      <c r="C44" s="48" t="s">
        <v>4</v>
      </c>
      <c r="D44" s="124"/>
      <c r="E44" s="49"/>
      <c r="F44" s="133"/>
      <c r="G44" s="50" t="s">
        <v>4</v>
      </c>
      <c r="H44" s="143"/>
      <c r="I44" s="48" t="s">
        <v>4</v>
      </c>
      <c r="J44" s="124"/>
      <c r="K44" s="49" t="s">
        <v>4</v>
      </c>
      <c r="L44" s="133"/>
      <c r="M44" s="50" t="s">
        <v>4</v>
      </c>
    </row>
    <row r="45" spans="1:13" ht="15" customHeight="1" x14ac:dyDescent="0.2">
      <c r="A45" s="45" t="s">
        <v>30</v>
      </c>
      <c r="B45" s="142">
        <v>0</v>
      </c>
      <c r="C45" s="35">
        <v>0</v>
      </c>
      <c r="D45" s="127">
        <v>0</v>
      </c>
      <c r="E45" s="36">
        <v>0</v>
      </c>
      <c r="F45" s="132">
        <f t="shared" si="1"/>
        <v>0</v>
      </c>
      <c r="G45" s="37">
        <f>IF(ISBLANK(F45),"  ",IF(F84&gt;0,F45/F84,IF(F45&gt;0,1,0)))</f>
        <v>0</v>
      </c>
      <c r="H45" s="142">
        <v>0</v>
      </c>
      <c r="I45" s="35">
        <v>0</v>
      </c>
      <c r="J45" s="127">
        <v>0</v>
      </c>
      <c r="K45" s="36">
        <v>0</v>
      </c>
      <c r="L45" s="132">
        <f>J45+H45</f>
        <v>0</v>
      </c>
      <c r="M45" s="37">
        <f>IF(ISBLANK(L45),"  ",IF(L84&gt;0,L45/L84,IF(L45&gt;0,1,0)))</f>
        <v>0</v>
      </c>
    </row>
    <row r="46" spans="1:13" ht="15" customHeight="1" x14ac:dyDescent="0.2">
      <c r="A46" s="46" t="s">
        <v>101</v>
      </c>
      <c r="B46" s="114"/>
      <c r="C46" s="39" t="s">
        <v>10</v>
      </c>
      <c r="D46" s="124"/>
      <c r="E46" s="36"/>
      <c r="F46" s="133">
        <f t="shared" si="1"/>
        <v>0</v>
      </c>
      <c r="G46" s="41">
        <f>IF(ISBLANK(F46),"  ",IF(F84&gt;0,F46/F84,IF(F46&gt;0,1,0)))</f>
        <v>0</v>
      </c>
      <c r="H46" s="114"/>
      <c r="I46" s="39" t="s">
        <v>10</v>
      </c>
      <c r="J46" s="124"/>
      <c r="K46" s="40" t="s">
        <v>10</v>
      </c>
      <c r="L46" s="133">
        <f>J46+H46</f>
        <v>0</v>
      </c>
      <c r="M46" s="41">
        <f>IF(ISBLANK(L46),"  ",IF(L84&gt;0,L46/L84,IF(L46&gt;0,1,0)))</f>
        <v>0</v>
      </c>
    </row>
    <row r="47" spans="1:13" s="55" customFormat="1" ht="15" customHeight="1" x14ac:dyDescent="0.25">
      <c r="A47" s="47" t="s">
        <v>33</v>
      </c>
      <c r="B47" s="115">
        <v>7152923</v>
      </c>
      <c r="C47" s="59">
        <v>1</v>
      </c>
      <c r="D47" s="128">
        <v>0</v>
      </c>
      <c r="E47" s="52">
        <v>0</v>
      </c>
      <c r="F47" s="115">
        <f>F46+F45+F43+F34+F29+F28+F26+F27+F25+F24+F23+F22+F21+F20+F19+F18+F17+F16+F14+F13+F30+F31+F32+F33</f>
        <v>7152923</v>
      </c>
      <c r="G47" s="53">
        <f>IF(ISBLANK(F47),"  ",IF(F84&gt;0,F47/F84,IF(F47&gt;0,1,0)))</f>
        <v>0.27246825500106076</v>
      </c>
      <c r="H47" s="115">
        <v>8958144</v>
      </c>
      <c r="I47" s="59">
        <v>1</v>
      </c>
      <c r="J47" s="128">
        <v>0</v>
      </c>
      <c r="K47" s="54">
        <v>0</v>
      </c>
      <c r="L47" s="115">
        <f>L46+L45+L43+L34+L29+L28+L26+L27+L25+L24+L23+L22+L21+L20+L19+L18+L17+L16+L14+L13+L30+L31+L32+L33</f>
        <v>8958144</v>
      </c>
      <c r="M47" s="53">
        <f>IF(ISBLANK(L47),"  ",IF(L84&gt;0,L47/L84,IF(L47&gt;0,1,0)))</f>
        <v>0.30207833839756593</v>
      </c>
    </row>
    <row r="48" spans="1:13" ht="15" customHeight="1" x14ac:dyDescent="0.25">
      <c r="A48" s="56" t="s">
        <v>34</v>
      </c>
      <c r="B48" s="116"/>
      <c r="C48" s="48" t="s">
        <v>4</v>
      </c>
      <c r="D48" s="124"/>
      <c r="E48" s="49" t="s">
        <v>4</v>
      </c>
      <c r="F48" s="133"/>
      <c r="G48" s="50" t="s">
        <v>4</v>
      </c>
      <c r="H48" s="116"/>
      <c r="I48" s="48" t="s">
        <v>4</v>
      </c>
      <c r="J48" s="124"/>
      <c r="K48" s="49" t="s">
        <v>4</v>
      </c>
      <c r="L48" s="133"/>
      <c r="M48" s="50" t="s">
        <v>4</v>
      </c>
    </row>
    <row r="49" spans="1:13" ht="15" customHeight="1" x14ac:dyDescent="0.2">
      <c r="A49" s="7" t="s">
        <v>35</v>
      </c>
      <c r="B49" s="142">
        <v>0</v>
      </c>
      <c r="C49" s="35">
        <v>0</v>
      </c>
      <c r="D49" s="127">
        <v>0</v>
      </c>
      <c r="E49" s="36">
        <v>0</v>
      </c>
      <c r="F49" s="132">
        <f>D49+B49</f>
        <v>0</v>
      </c>
      <c r="G49" s="37">
        <f>IF(ISBLANK(F49),"  ",IF(D84&gt;0,F49/D84,IF(F49&gt;0,1,0)))</f>
        <v>0</v>
      </c>
      <c r="H49" s="142">
        <v>0</v>
      </c>
      <c r="I49" s="35">
        <v>0</v>
      </c>
      <c r="J49" s="127">
        <v>0</v>
      </c>
      <c r="K49" s="36">
        <v>0</v>
      </c>
      <c r="L49" s="132">
        <f>J49+H49</f>
        <v>0</v>
      </c>
      <c r="M49" s="37">
        <f>IF(ISBLANK(L49),"  ",IF(J84&gt;0,L49/J84,IF(L49&gt;0,1,0)))</f>
        <v>0</v>
      </c>
    </row>
    <row r="50" spans="1:13" ht="15" customHeight="1" x14ac:dyDescent="0.2">
      <c r="A50" s="58" t="s">
        <v>36</v>
      </c>
      <c r="B50" s="114">
        <v>0</v>
      </c>
      <c r="C50" s="39">
        <v>0</v>
      </c>
      <c r="D50" s="124">
        <v>0</v>
      </c>
      <c r="E50" s="40">
        <v>0</v>
      </c>
      <c r="F50" s="133">
        <f>D50+B50</f>
        <v>0</v>
      </c>
      <c r="G50" s="41">
        <f>IF(ISBLANK(F50),"  ",IF(D84&gt;0,F50/D84,IF(F50&gt;0,1,0)))</f>
        <v>0</v>
      </c>
      <c r="H50" s="114">
        <v>0</v>
      </c>
      <c r="I50" s="39">
        <v>0</v>
      </c>
      <c r="J50" s="124">
        <v>0</v>
      </c>
      <c r="K50" s="40">
        <v>0</v>
      </c>
      <c r="L50" s="133">
        <f>J50+H50</f>
        <v>0</v>
      </c>
      <c r="M50" s="41">
        <f>IF(ISBLANK(L50),"  ",IF(J84&gt;0,L50/J84,IF(L50&gt;0,1,0)))</f>
        <v>0</v>
      </c>
    </row>
    <row r="51" spans="1:13" ht="15" customHeight="1" x14ac:dyDescent="0.2">
      <c r="A51" s="7" t="s">
        <v>37</v>
      </c>
      <c r="B51" s="114">
        <v>0</v>
      </c>
      <c r="C51" s="39">
        <v>0</v>
      </c>
      <c r="D51" s="124">
        <v>0</v>
      </c>
      <c r="E51" s="40">
        <v>0</v>
      </c>
      <c r="F51" s="133">
        <f>D51+B51</f>
        <v>0</v>
      </c>
      <c r="G51" s="41">
        <f>IF(ISBLANK(F51),"  ",IF(D84&gt;0,F51/D84,IF(F51&gt;0,1,0)))</f>
        <v>0</v>
      </c>
      <c r="H51" s="114">
        <v>0</v>
      </c>
      <c r="I51" s="39">
        <v>0</v>
      </c>
      <c r="J51" s="124">
        <v>0</v>
      </c>
      <c r="K51" s="40">
        <v>0</v>
      </c>
      <c r="L51" s="133">
        <f>J51+H51</f>
        <v>0</v>
      </c>
      <c r="M51" s="41">
        <f>IF(ISBLANK(L51),"  ",IF(J84&gt;0,L51/J84,IF(L51&gt;0,1,0)))</f>
        <v>0</v>
      </c>
    </row>
    <row r="52" spans="1:13" ht="15" customHeight="1" x14ac:dyDescent="0.2">
      <c r="A52" s="25" t="s">
        <v>38</v>
      </c>
      <c r="B52" s="114">
        <v>0</v>
      </c>
      <c r="C52" s="39">
        <v>0</v>
      </c>
      <c r="D52" s="124">
        <v>0</v>
      </c>
      <c r="E52" s="40">
        <v>0</v>
      </c>
      <c r="F52" s="133">
        <f>D52+B52</f>
        <v>0</v>
      </c>
      <c r="G52" s="41">
        <f>IF(ISBLANK(F52),"  ",IF(D84&gt;0,F52/D84,IF(F52&gt;0,1,0)))</f>
        <v>0</v>
      </c>
      <c r="H52" s="114">
        <v>0</v>
      </c>
      <c r="I52" s="39">
        <v>0</v>
      </c>
      <c r="J52" s="124">
        <v>0</v>
      </c>
      <c r="K52" s="40">
        <v>0</v>
      </c>
      <c r="L52" s="133">
        <f>J52+H52</f>
        <v>0</v>
      </c>
      <c r="M52" s="41">
        <f>IF(ISBLANK(L52),"  ",IF(J84&gt;0,L52/J84,IF(L52&gt;0,1,0)))</f>
        <v>0</v>
      </c>
    </row>
    <row r="53" spans="1:13" ht="15" customHeight="1" x14ac:dyDescent="0.2">
      <c r="A53" s="58" t="s">
        <v>39</v>
      </c>
      <c r="B53" s="114">
        <v>0</v>
      </c>
      <c r="C53" s="39">
        <v>0</v>
      </c>
      <c r="D53" s="124">
        <v>0</v>
      </c>
      <c r="E53" s="40">
        <v>0</v>
      </c>
      <c r="F53" s="133">
        <f>D53+B53</f>
        <v>0</v>
      </c>
      <c r="G53" s="41">
        <f>IF(ISBLANK(F53),"  ",IF(F84&gt;0,F53/F84,IF(F53&gt;0,1,0)))</f>
        <v>0</v>
      </c>
      <c r="H53" s="114">
        <v>0</v>
      </c>
      <c r="I53" s="39">
        <v>0</v>
      </c>
      <c r="J53" s="124">
        <v>0</v>
      </c>
      <c r="K53" s="40">
        <v>0</v>
      </c>
      <c r="L53" s="133">
        <f>J53+H53</f>
        <v>0</v>
      </c>
      <c r="M53" s="41">
        <f>IF(ISBLANK(L53),"  ",IF(L84&gt;0,L53/L84,IF(L53&gt;0,1,0)))</f>
        <v>0</v>
      </c>
    </row>
    <row r="54" spans="1:13" s="55" customFormat="1" ht="15" customHeight="1" x14ac:dyDescent="0.25">
      <c r="A54" s="56" t="s">
        <v>40</v>
      </c>
      <c r="B54" s="115">
        <v>0</v>
      </c>
      <c r="C54" s="59">
        <v>0</v>
      </c>
      <c r="D54" s="128">
        <v>0</v>
      </c>
      <c r="E54" s="54">
        <v>0</v>
      </c>
      <c r="F54" s="134">
        <f>F53+F52+F51+F50+F49</f>
        <v>0</v>
      </c>
      <c r="G54" s="53">
        <f>IF(ISBLANK(F54),"  ",IF(F84&gt;0,F54/F84,IF(F54&gt;0,1,0)))</f>
        <v>0</v>
      </c>
      <c r="H54" s="115">
        <v>0</v>
      </c>
      <c r="I54" s="59">
        <v>0</v>
      </c>
      <c r="J54" s="128">
        <v>0</v>
      </c>
      <c r="K54" s="54">
        <v>0</v>
      </c>
      <c r="L54" s="134">
        <f>L53+L52+L51+L50+L49</f>
        <v>0</v>
      </c>
      <c r="M54" s="53">
        <f>IF(ISBLANK(L54),"  ",IF(L84&gt;0,L54/L84,IF(L54&gt;0,1,0)))</f>
        <v>0</v>
      </c>
    </row>
    <row r="55" spans="1:13" s="55" customFormat="1" ht="15" customHeight="1" x14ac:dyDescent="0.25">
      <c r="A55" s="60" t="s">
        <v>82</v>
      </c>
      <c r="B55" s="144">
        <v>0</v>
      </c>
      <c r="C55" s="59">
        <v>0</v>
      </c>
      <c r="D55" s="129">
        <v>0</v>
      </c>
      <c r="E55" s="54">
        <v>0</v>
      </c>
      <c r="F55" s="135">
        <f>D55+B55</f>
        <v>0</v>
      </c>
      <c r="G55" s="53">
        <f>IF(ISBLANK(F55),"  ",IF(F84&gt;0,F55/F84,IF(F55&gt;0,1,0)))</f>
        <v>0</v>
      </c>
      <c r="H55" s="144">
        <v>0</v>
      </c>
      <c r="I55" s="59">
        <v>0</v>
      </c>
      <c r="J55" s="129">
        <v>0</v>
      </c>
      <c r="K55" s="54">
        <v>0</v>
      </c>
      <c r="L55" s="135">
        <f>J55+H55</f>
        <v>0</v>
      </c>
      <c r="M55" s="53">
        <f>IF(ISBLANK(L55),"  ",IF(L84&gt;0,L55/L84,IF(L55&gt;0,1,0)))</f>
        <v>0</v>
      </c>
    </row>
    <row r="56" spans="1:13" ht="15" customHeight="1" x14ac:dyDescent="0.25">
      <c r="A56" s="9" t="s">
        <v>42</v>
      </c>
      <c r="B56" s="119"/>
      <c r="C56" s="61" t="s">
        <v>4</v>
      </c>
      <c r="D56" s="127"/>
      <c r="E56" s="62" t="s">
        <v>4</v>
      </c>
      <c r="F56" s="132"/>
      <c r="G56" s="63" t="s">
        <v>4</v>
      </c>
      <c r="H56" s="119"/>
      <c r="I56" s="61" t="s">
        <v>4</v>
      </c>
      <c r="J56" s="127"/>
      <c r="K56" s="62" t="s">
        <v>4</v>
      </c>
      <c r="L56" s="132"/>
      <c r="M56" s="63" t="s">
        <v>4</v>
      </c>
    </row>
    <row r="57" spans="1:13" ht="15" customHeight="1" x14ac:dyDescent="0.2">
      <c r="A57" s="7" t="s">
        <v>43</v>
      </c>
      <c r="B57" s="119">
        <v>9992902.1199999992</v>
      </c>
      <c r="C57" s="35">
        <v>1</v>
      </c>
      <c r="D57" s="127">
        <v>0</v>
      </c>
      <c r="E57" s="36">
        <v>0</v>
      </c>
      <c r="F57" s="136">
        <f t="shared" ref="F57:F62" si="14">D57+B57</f>
        <v>9992902.1199999992</v>
      </c>
      <c r="G57" s="37">
        <f>IF(ISBLANK(F57),"  ",IF(F84&gt;0,F57/F84,IF(F57&gt;0,1,0)))</f>
        <v>0.38064838710451665</v>
      </c>
      <c r="H57" s="119">
        <v>11179932</v>
      </c>
      <c r="I57" s="35">
        <v>1</v>
      </c>
      <c r="J57" s="127">
        <v>0</v>
      </c>
      <c r="K57" s="36">
        <v>0</v>
      </c>
      <c r="L57" s="136">
        <f t="shared" ref="L57:L73" si="15">J57+H57</f>
        <v>11179932</v>
      </c>
      <c r="M57" s="37">
        <f>IF(ISBLANK(L57),"  ",IF(L84&gt;0,L57/L84,IF(L57&gt;0,1,0)))</f>
        <v>0.37699944117417361</v>
      </c>
    </row>
    <row r="58" spans="1:13" ht="15" customHeight="1" x14ac:dyDescent="0.2">
      <c r="A58" s="25" t="s">
        <v>44</v>
      </c>
      <c r="B58" s="116">
        <v>4617584</v>
      </c>
      <c r="C58" s="39">
        <v>1</v>
      </c>
      <c r="D58" s="124">
        <v>0</v>
      </c>
      <c r="E58" s="40">
        <v>0</v>
      </c>
      <c r="F58" s="137">
        <f t="shared" si="14"/>
        <v>4617584</v>
      </c>
      <c r="G58" s="41">
        <f>IF(ISBLANK(F58),"  ",IF(F84&gt;0,F58/F84,IF(F58&gt;0,1,0)))</f>
        <v>0.17589243653270395</v>
      </c>
      <c r="H58" s="116">
        <v>4913227</v>
      </c>
      <c r="I58" s="39">
        <v>1</v>
      </c>
      <c r="J58" s="124">
        <v>0</v>
      </c>
      <c r="K58" s="40">
        <v>0</v>
      </c>
      <c r="L58" s="137">
        <f t="shared" si="15"/>
        <v>4913227</v>
      </c>
      <c r="M58" s="41">
        <f>IF(ISBLANK(L58),"  ",IF(L84&gt;0,L58/L84,IF(L58&gt;0,1,0)))</f>
        <v>0.16567934700871717</v>
      </c>
    </row>
    <row r="59" spans="1:13" ht="15" customHeight="1" x14ac:dyDescent="0.2">
      <c r="A59" s="64" t="s">
        <v>45</v>
      </c>
      <c r="B59" s="145">
        <v>205310</v>
      </c>
      <c r="C59" s="39">
        <v>1</v>
      </c>
      <c r="D59" s="123">
        <v>0</v>
      </c>
      <c r="E59" s="40">
        <v>0</v>
      </c>
      <c r="F59" s="138">
        <f t="shared" si="14"/>
        <v>205310</v>
      </c>
      <c r="G59" s="41">
        <f>IF(ISBLANK(F59),"  ",IF(F84&gt;0,F59/F84,IF(F59&gt;0,1,0)))</f>
        <v>7.8206430342208054E-3</v>
      </c>
      <c r="H59" s="145">
        <v>204916</v>
      </c>
      <c r="I59" s="39">
        <v>1</v>
      </c>
      <c r="J59" s="123">
        <v>0</v>
      </c>
      <c r="K59" s="40">
        <v>0</v>
      </c>
      <c r="L59" s="138">
        <f t="shared" si="15"/>
        <v>204916</v>
      </c>
      <c r="M59" s="41">
        <f>IF(ISBLANK(L59),"  ",IF(L84&gt;0,L59/L84,IF(L59&gt;0,1,0)))</f>
        <v>6.9099899254885409E-3</v>
      </c>
    </row>
    <row r="60" spans="1:13" ht="15" customHeight="1" x14ac:dyDescent="0.2">
      <c r="A60" s="64" t="s">
        <v>46</v>
      </c>
      <c r="B60" s="145">
        <v>195570.42</v>
      </c>
      <c r="C60" s="39">
        <v>1</v>
      </c>
      <c r="D60" s="123">
        <v>0</v>
      </c>
      <c r="E60" s="40">
        <v>0</v>
      </c>
      <c r="F60" s="138">
        <f t="shared" si="14"/>
        <v>195570.42</v>
      </c>
      <c r="G60" s="41">
        <f>IF(ISBLANK(F60),"  ",IF(F84&gt;0,F60/F84,IF(F60&gt;0,1,0)))</f>
        <v>7.4496441618656546E-3</v>
      </c>
      <c r="H60" s="145">
        <v>215735</v>
      </c>
      <c r="I60" s="39">
        <v>1</v>
      </c>
      <c r="J60" s="123">
        <v>0</v>
      </c>
      <c r="K60" s="40">
        <v>0</v>
      </c>
      <c r="L60" s="138">
        <f t="shared" si="15"/>
        <v>215735</v>
      </c>
      <c r="M60" s="41">
        <f>IF(ISBLANK(L60),"  ",IF(L84&gt;0,L60/L84,IF(L60&gt;0,1,0)))</f>
        <v>7.2748183478853305E-3</v>
      </c>
    </row>
    <row r="61" spans="1:13" ht="15" customHeight="1" x14ac:dyDescent="0.2">
      <c r="A61" s="64" t="s">
        <v>47</v>
      </c>
      <c r="B61" s="145">
        <v>0</v>
      </c>
      <c r="C61" s="39">
        <v>0</v>
      </c>
      <c r="D61" s="123">
        <v>0</v>
      </c>
      <c r="E61" s="40">
        <v>0</v>
      </c>
      <c r="F61" s="138">
        <f t="shared" si="14"/>
        <v>0</v>
      </c>
      <c r="G61" s="41">
        <f>IF(ISBLANK(F61),"  ",IF(F84&gt;0,F61/F84,IF(F61&gt;0,1,0)))</f>
        <v>0</v>
      </c>
      <c r="H61" s="145">
        <v>0</v>
      </c>
      <c r="I61" s="39">
        <v>0</v>
      </c>
      <c r="J61" s="123">
        <v>0</v>
      </c>
      <c r="K61" s="40">
        <v>0</v>
      </c>
      <c r="L61" s="138">
        <f t="shared" si="15"/>
        <v>0</v>
      </c>
      <c r="M61" s="41">
        <f>IF(ISBLANK(L61),"  ",IF(L84&gt;0,L61/L84,IF(L61&gt;0,1,0)))</f>
        <v>0</v>
      </c>
    </row>
    <row r="62" spans="1:13" ht="15" customHeight="1" x14ac:dyDescent="0.2">
      <c r="A62" s="25" t="s">
        <v>48</v>
      </c>
      <c r="B62" s="116">
        <v>3493719.79</v>
      </c>
      <c r="C62" s="39">
        <v>0.93390426690522144</v>
      </c>
      <c r="D62" s="124">
        <v>247263</v>
      </c>
      <c r="E62" s="40">
        <v>6.609573309477855E-2</v>
      </c>
      <c r="F62" s="137">
        <f t="shared" si="14"/>
        <v>3740982.79</v>
      </c>
      <c r="G62" s="41">
        <f>IF(ISBLANK(F62),"  ",IF(F84&gt;0,F62/F84,IF(F62&gt;0,1,0)))</f>
        <v>0.14250105205666269</v>
      </c>
      <c r="H62" s="116">
        <v>3871785</v>
      </c>
      <c r="I62" s="39">
        <v>0.93277818064425977</v>
      </c>
      <c r="J62" s="124">
        <v>279025</v>
      </c>
      <c r="K62" s="40">
        <v>6.7221819355740203E-2</v>
      </c>
      <c r="L62" s="137">
        <f t="shared" si="15"/>
        <v>4150810</v>
      </c>
      <c r="M62" s="41">
        <f>IF(ISBLANK(L62),"  ",IF(L84&gt;0,L62/L84,IF(L62&gt;0,1,0)))</f>
        <v>0.13996981827976873</v>
      </c>
    </row>
    <row r="63" spans="1:13" s="55" customFormat="1" ht="15" customHeight="1" x14ac:dyDescent="0.25">
      <c r="A63" s="60" t="s">
        <v>49</v>
      </c>
      <c r="B63" s="146">
        <v>18505086.329999998</v>
      </c>
      <c r="C63" s="59">
        <v>0.98681429213754945</v>
      </c>
      <c r="D63" s="128">
        <v>247263</v>
      </c>
      <c r="E63" s="54">
        <v>1.3185707862450534E-2</v>
      </c>
      <c r="F63" s="139">
        <f>F62+F60+F59+F58+F57+F61</f>
        <v>18752349.329999998</v>
      </c>
      <c r="G63" s="53">
        <f>IF(ISBLANK(F63),"  ",IF(F84&gt;0,F63/F84,IF(F63&gt;0,1,0)))</f>
        <v>0.71431216288996968</v>
      </c>
      <c r="H63" s="146">
        <v>20385595</v>
      </c>
      <c r="I63" s="59">
        <v>0.98649745313487502</v>
      </c>
      <c r="J63" s="128">
        <v>279025</v>
      </c>
      <c r="K63" s="54">
        <v>1.350254686512503E-2</v>
      </c>
      <c r="L63" s="137">
        <f t="shared" si="15"/>
        <v>20664620</v>
      </c>
      <c r="M63" s="53">
        <f>IF(ISBLANK(L63),"  ",IF(L84&gt;0,L63/L84,IF(L63&gt;0,1,0)))</f>
        <v>0.69683341473603333</v>
      </c>
    </row>
    <row r="64" spans="1:13" ht="15" customHeight="1" x14ac:dyDescent="0.2">
      <c r="A64" s="34" t="s">
        <v>50</v>
      </c>
      <c r="B64" s="147">
        <v>0</v>
      </c>
      <c r="C64" s="39">
        <v>0</v>
      </c>
      <c r="D64" s="148">
        <v>0</v>
      </c>
      <c r="E64" s="40">
        <v>0</v>
      </c>
      <c r="F64" s="140">
        <f t="shared" ref="F64:F73" si="16">D64+B64</f>
        <v>0</v>
      </c>
      <c r="G64" s="41">
        <f>IF(ISBLANK(F64),"  ",IF(F84&gt;0,F64/F84,IF(F64&gt;0,1,0)))</f>
        <v>0</v>
      </c>
      <c r="H64" s="147">
        <v>0</v>
      </c>
      <c r="I64" s="39">
        <v>0</v>
      </c>
      <c r="J64" s="148">
        <v>0</v>
      </c>
      <c r="K64" s="40">
        <v>0</v>
      </c>
      <c r="L64" s="140">
        <f t="shared" si="15"/>
        <v>0</v>
      </c>
      <c r="M64" s="41">
        <f>IF(ISBLANK(L64),"  ",IF(L84&gt;0,L64/L84,IF(L64&gt;0,1,0)))</f>
        <v>0</v>
      </c>
    </row>
    <row r="65" spans="1:13" ht="15" customHeight="1" x14ac:dyDescent="0.2">
      <c r="A65" s="65" t="s">
        <v>51</v>
      </c>
      <c r="B65" s="114">
        <v>0</v>
      </c>
      <c r="C65" s="39">
        <v>0</v>
      </c>
      <c r="D65" s="124">
        <v>0</v>
      </c>
      <c r="E65" s="40">
        <v>0</v>
      </c>
      <c r="F65" s="133">
        <f t="shared" si="16"/>
        <v>0</v>
      </c>
      <c r="G65" s="41">
        <f>IF(ISBLANK(F65),"  ",IF(F84&gt;0,F65/F84,IF(F65&gt;0,1,0)))</f>
        <v>0</v>
      </c>
      <c r="H65" s="114">
        <v>0</v>
      </c>
      <c r="I65" s="39">
        <v>0</v>
      </c>
      <c r="J65" s="124">
        <v>0</v>
      </c>
      <c r="K65" s="40">
        <v>0</v>
      </c>
      <c r="L65" s="133">
        <f t="shared" si="15"/>
        <v>0</v>
      </c>
      <c r="M65" s="41">
        <f>IF(ISBLANK(L65),"  ",IF(L84&gt;0,L65/L84,IF(L65&gt;0,1,0)))</f>
        <v>0</v>
      </c>
    </row>
    <row r="66" spans="1:13" ht="15" customHeight="1" x14ac:dyDescent="0.2">
      <c r="A66" s="7" t="s">
        <v>52</v>
      </c>
      <c r="B66" s="114">
        <v>0</v>
      </c>
      <c r="C66" s="39">
        <v>0</v>
      </c>
      <c r="D66" s="124">
        <v>0</v>
      </c>
      <c r="E66" s="40">
        <v>0</v>
      </c>
      <c r="F66" s="133">
        <f t="shared" si="16"/>
        <v>0</v>
      </c>
      <c r="G66" s="41">
        <f>IF(ISBLANK(F66),"  ",IF(F84&gt;0,F66/F84,IF(F66&gt;0,1,0)))</f>
        <v>0</v>
      </c>
      <c r="H66" s="114">
        <v>0</v>
      </c>
      <c r="I66" s="39">
        <v>0</v>
      </c>
      <c r="J66" s="124">
        <v>0</v>
      </c>
      <c r="K66" s="40">
        <v>0</v>
      </c>
      <c r="L66" s="133">
        <f t="shared" si="15"/>
        <v>0</v>
      </c>
      <c r="M66" s="41">
        <f>IF(ISBLANK(L66),"  ",IF(L84&gt;0,L66/L84,IF(L66&gt;0,1,0)))</f>
        <v>0</v>
      </c>
    </row>
    <row r="67" spans="1:13" ht="15" customHeight="1" x14ac:dyDescent="0.2">
      <c r="A67" s="58" t="s">
        <v>53</v>
      </c>
      <c r="B67" s="114">
        <v>0</v>
      </c>
      <c r="C67" s="39">
        <v>0</v>
      </c>
      <c r="D67" s="124">
        <v>0</v>
      </c>
      <c r="E67" s="40">
        <v>0</v>
      </c>
      <c r="F67" s="133">
        <f t="shared" si="16"/>
        <v>0</v>
      </c>
      <c r="G67" s="41">
        <f>IF(ISBLANK(F67),"  ",IF(F84&gt;0,F67/F84,IF(F67&gt;0,1,0)))</f>
        <v>0</v>
      </c>
      <c r="H67" s="114">
        <v>0</v>
      </c>
      <c r="I67" s="39">
        <v>0</v>
      </c>
      <c r="J67" s="124">
        <v>0</v>
      </c>
      <c r="K67" s="40">
        <v>0</v>
      </c>
      <c r="L67" s="133">
        <f t="shared" si="15"/>
        <v>0</v>
      </c>
      <c r="M67" s="41">
        <f>IF(ISBLANK(L67),"  ",IF(L84&gt;0,L67/L84,IF(L67&gt;0,1,0)))</f>
        <v>0</v>
      </c>
    </row>
    <row r="68" spans="1:13" ht="15" customHeight="1" x14ac:dyDescent="0.2">
      <c r="A68" s="65" t="s">
        <v>54</v>
      </c>
      <c r="B68" s="114">
        <v>0</v>
      </c>
      <c r="C68" s="39">
        <v>0</v>
      </c>
      <c r="D68" s="124">
        <v>0</v>
      </c>
      <c r="E68" s="40">
        <v>0</v>
      </c>
      <c r="F68" s="133">
        <f t="shared" si="16"/>
        <v>0</v>
      </c>
      <c r="G68" s="41">
        <f>IF(ISBLANK(F68),"  ",IF(F84&gt;0,F68/F84,IF(F68&gt;0,1,0)))</f>
        <v>0</v>
      </c>
      <c r="H68" s="114">
        <v>0</v>
      </c>
      <c r="I68" s="39">
        <v>0</v>
      </c>
      <c r="J68" s="124">
        <v>0</v>
      </c>
      <c r="K68" s="40">
        <v>0</v>
      </c>
      <c r="L68" s="133">
        <f t="shared" si="15"/>
        <v>0</v>
      </c>
      <c r="M68" s="41">
        <f>IF(ISBLANK(L68),"  ",IF(L84&gt;0,L68/L84,IF(L68&gt;0,1,0)))</f>
        <v>0</v>
      </c>
    </row>
    <row r="69" spans="1:13" ht="15" customHeight="1" x14ac:dyDescent="0.2">
      <c r="A69" s="65" t="s">
        <v>55</v>
      </c>
      <c r="B69" s="114">
        <v>0</v>
      </c>
      <c r="C69" s="39">
        <v>0</v>
      </c>
      <c r="D69" s="124">
        <v>0</v>
      </c>
      <c r="E69" s="40">
        <v>0</v>
      </c>
      <c r="F69" s="133">
        <f t="shared" si="16"/>
        <v>0</v>
      </c>
      <c r="G69" s="41">
        <f>IF(ISBLANK(F69),"  ",IF(F84&gt;0,F69/F84,IF(F69&gt;0,1,0)))</f>
        <v>0</v>
      </c>
      <c r="H69" s="114">
        <v>0</v>
      </c>
      <c r="I69" s="39">
        <v>0</v>
      </c>
      <c r="J69" s="124">
        <v>0</v>
      </c>
      <c r="K69" s="40">
        <v>0</v>
      </c>
      <c r="L69" s="133">
        <f t="shared" si="15"/>
        <v>0</v>
      </c>
      <c r="M69" s="41">
        <f>IF(ISBLANK(L69),"  ",IF(L84&gt;0,L69/L84,IF(L69&gt;0,1,0)))</f>
        <v>0</v>
      </c>
    </row>
    <row r="70" spans="1:13" ht="15" customHeight="1" x14ac:dyDescent="0.2">
      <c r="A70" s="34" t="s">
        <v>56</v>
      </c>
      <c r="B70" s="114">
        <v>0</v>
      </c>
      <c r="C70" s="39">
        <v>0</v>
      </c>
      <c r="D70" s="124">
        <v>0</v>
      </c>
      <c r="E70" s="40">
        <v>0</v>
      </c>
      <c r="F70" s="133">
        <f t="shared" si="16"/>
        <v>0</v>
      </c>
      <c r="G70" s="41">
        <f>IF(ISBLANK(F70),"  ",IF(F84&gt;0,F70/F84,IF(F70&gt;0,1,0)))</f>
        <v>0</v>
      </c>
      <c r="H70" s="114">
        <v>0</v>
      </c>
      <c r="I70" s="39">
        <v>0</v>
      </c>
      <c r="J70" s="124">
        <v>0</v>
      </c>
      <c r="K70" s="40">
        <v>0</v>
      </c>
      <c r="L70" s="133">
        <f t="shared" si="15"/>
        <v>0</v>
      </c>
      <c r="M70" s="41">
        <f>IF(ISBLANK(L70),"  ",IF(L84&gt;0,L70/L84,IF(L70&gt;0,1,0)))</f>
        <v>0</v>
      </c>
    </row>
    <row r="71" spans="1:13" ht="15" customHeight="1" x14ac:dyDescent="0.2">
      <c r="A71" s="34" t="s">
        <v>57</v>
      </c>
      <c r="B71" s="114">
        <v>0</v>
      </c>
      <c r="C71" s="39">
        <v>0</v>
      </c>
      <c r="D71" s="124">
        <v>0</v>
      </c>
      <c r="E71" s="40">
        <v>0</v>
      </c>
      <c r="F71" s="133">
        <f t="shared" si="16"/>
        <v>0</v>
      </c>
      <c r="G71" s="41">
        <f>IF(ISBLANK(F71),"  ",IF(F84&gt;0,F71/F84,IF(F71&gt;0,1,0)))</f>
        <v>0</v>
      </c>
      <c r="H71" s="114">
        <v>0</v>
      </c>
      <c r="I71" s="39">
        <v>0</v>
      </c>
      <c r="J71" s="124">
        <v>0</v>
      </c>
      <c r="K71" s="40">
        <v>0</v>
      </c>
      <c r="L71" s="133">
        <f t="shared" si="15"/>
        <v>0</v>
      </c>
      <c r="M71" s="41">
        <f>IF(ISBLANK(L71),"  ",IF(L84&gt;0,L71/L84,IF(L71&gt;0,1,0)))</f>
        <v>0</v>
      </c>
    </row>
    <row r="72" spans="1:13" ht="15" customHeight="1" x14ac:dyDescent="0.2">
      <c r="A72" s="7" t="s">
        <v>58</v>
      </c>
      <c r="B72" s="114">
        <v>0</v>
      </c>
      <c r="C72" s="39">
        <v>0</v>
      </c>
      <c r="D72" s="124">
        <v>0</v>
      </c>
      <c r="E72" s="40">
        <v>0</v>
      </c>
      <c r="F72" s="133">
        <f t="shared" si="16"/>
        <v>0</v>
      </c>
      <c r="G72" s="41">
        <f>IF(ISBLANK(F72),"  ",IF(F84&gt;0,F72/F84,IF(F72&gt;0,1,0)))</f>
        <v>0</v>
      </c>
      <c r="H72" s="114">
        <v>0</v>
      </c>
      <c r="I72" s="39">
        <v>0</v>
      </c>
      <c r="J72" s="124">
        <v>0</v>
      </c>
      <c r="K72" s="40">
        <v>0</v>
      </c>
      <c r="L72" s="133">
        <f t="shared" si="15"/>
        <v>0</v>
      </c>
      <c r="M72" s="41">
        <f>IF(ISBLANK(L72),"  ",IF(L84&gt;0,L72/L84,IF(L72&gt;0,1,0)))</f>
        <v>0</v>
      </c>
    </row>
    <row r="73" spans="1:13" ht="15" customHeight="1" x14ac:dyDescent="0.2">
      <c r="A73" s="58" t="s">
        <v>59</v>
      </c>
      <c r="B73" s="114">
        <v>347044.66</v>
      </c>
      <c r="C73" s="39">
        <v>1</v>
      </c>
      <c r="D73" s="124">
        <v>0</v>
      </c>
      <c r="E73" s="40">
        <v>0</v>
      </c>
      <c r="F73" s="133">
        <f t="shared" si="16"/>
        <v>347044.66</v>
      </c>
      <c r="G73" s="41">
        <f>IF(ISBLANK(F73),"  ",IF(F84&gt;0,F73/F84,IF(F73&gt;0,1,0)))</f>
        <v>1.3219582108969499E-2</v>
      </c>
      <c r="H73" s="114">
        <v>32272</v>
      </c>
      <c r="I73" s="39">
        <v>1</v>
      </c>
      <c r="J73" s="124">
        <v>0</v>
      </c>
      <c r="K73" s="40">
        <v>0</v>
      </c>
      <c r="L73" s="133">
        <f t="shared" si="15"/>
        <v>32272</v>
      </c>
      <c r="M73" s="41">
        <f>IF(ISBLANK(L73),"  ",IF(L84&gt;0,L73/L84,IF(L73&gt;0,1,0)))</f>
        <v>1.0882468664007018E-3</v>
      </c>
    </row>
    <row r="74" spans="1:13" ht="15" customHeight="1" x14ac:dyDescent="0.2">
      <c r="A74" s="34" t="s">
        <v>186</v>
      </c>
      <c r="B74" s="114">
        <v>0</v>
      </c>
      <c r="C74" s="39">
        <v>0</v>
      </c>
      <c r="D74" s="124">
        <v>0</v>
      </c>
      <c r="E74" s="40">
        <v>0</v>
      </c>
      <c r="F74" s="114"/>
      <c r="G74" s="41" t="str">
        <f>IF(ISBLANK(F74),"  ",IF(F85&gt;0,F74/F85,IF(F74&gt;0,1,0)))</f>
        <v xml:space="preserve">  </v>
      </c>
      <c r="H74" s="114">
        <v>0</v>
      </c>
      <c r="I74" s="39">
        <v>0</v>
      </c>
      <c r="J74" s="124">
        <v>0</v>
      </c>
      <c r="K74" s="40">
        <v>0</v>
      </c>
      <c r="L74" s="114"/>
      <c r="M74" s="41" t="str">
        <f>IF(ISBLANK(L74),"  ",IF(L85&gt;0,L74/L85,IF(L74&gt;0,1,0)))</f>
        <v xml:space="preserve">  </v>
      </c>
    </row>
    <row r="75" spans="1:13" s="55" customFormat="1" ht="15" customHeight="1" x14ac:dyDescent="0.25">
      <c r="A75" s="66" t="s">
        <v>60</v>
      </c>
      <c r="B75" s="115">
        <v>18852130.989999998</v>
      </c>
      <c r="C75" s="59">
        <v>0.98705388243577463</v>
      </c>
      <c r="D75" s="128">
        <v>247263</v>
      </c>
      <c r="E75" s="54">
        <v>1.2946117564225399E-2</v>
      </c>
      <c r="F75" s="115">
        <f>F74+F73+F72+F71+F70+F69+F68+F67+F66+F65+F64+F63</f>
        <v>19099393.989999998</v>
      </c>
      <c r="G75" s="53">
        <f>IF(ISBLANK(F75),"  ",IF(F84&gt;0,F75/F84,IF(F75&gt;0,1,0)))</f>
        <v>0.72753174499893924</v>
      </c>
      <c r="H75" s="115">
        <v>20417867</v>
      </c>
      <c r="I75" s="59">
        <v>0.98651850722321011</v>
      </c>
      <c r="J75" s="128">
        <v>279025</v>
      </c>
      <c r="K75" s="54">
        <v>1.3481492776789868E-2</v>
      </c>
      <c r="L75" s="115">
        <f>L74+L73+L72+L71+L70+L69+L68+L67+L66+L65+L64+L63</f>
        <v>20696892</v>
      </c>
      <c r="M75" s="53">
        <f>IF(ISBLANK(L75),"  ",IF(L84&gt;0,L75/L84,IF(L75&gt;0,1,0)))</f>
        <v>0.69792166160243407</v>
      </c>
    </row>
    <row r="76" spans="1:13" ht="15" customHeight="1" x14ac:dyDescent="0.25">
      <c r="A76" s="9" t="s">
        <v>61</v>
      </c>
      <c r="B76" s="116"/>
      <c r="C76" s="48" t="s">
        <v>4</v>
      </c>
      <c r="D76" s="124"/>
      <c r="E76" s="49" t="s">
        <v>10</v>
      </c>
      <c r="F76" s="133"/>
      <c r="G76" s="50" t="s">
        <v>4</v>
      </c>
      <c r="H76" s="116"/>
      <c r="I76" s="48" t="s">
        <v>4</v>
      </c>
      <c r="J76" s="124"/>
      <c r="K76" s="49" t="s">
        <v>4</v>
      </c>
      <c r="L76" s="133"/>
      <c r="M76" s="50" t="s">
        <v>4</v>
      </c>
    </row>
    <row r="77" spans="1:13" ht="15" customHeight="1" x14ac:dyDescent="0.2">
      <c r="A77" s="7" t="s">
        <v>62</v>
      </c>
      <c r="B77" s="142">
        <v>0</v>
      </c>
      <c r="C77" s="35">
        <v>0</v>
      </c>
      <c r="D77" s="127">
        <v>0</v>
      </c>
      <c r="E77" s="36">
        <v>0</v>
      </c>
      <c r="F77" s="132">
        <f>D77+B77</f>
        <v>0</v>
      </c>
      <c r="G77" s="37">
        <f>IF(ISBLANK(F77),"  ",IF(F84&gt;0,F77/F84,IF(F77&gt;0,1,0)))</f>
        <v>0</v>
      </c>
      <c r="H77" s="142">
        <v>0</v>
      </c>
      <c r="I77" s="35">
        <v>0</v>
      </c>
      <c r="J77" s="127">
        <v>0</v>
      </c>
      <c r="K77" s="36">
        <v>0</v>
      </c>
      <c r="L77" s="132">
        <f>J77+H77</f>
        <v>0</v>
      </c>
      <c r="M77" s="37">
        <f>IF(ISBLANK(L77),"  ",IF(L84&gt;0,L77/L84,IF(L77&gt;0,1,0)))</f>
        <v>0</v>
      </c>
    </row>
    <row r="78" spans="1:13" ht="15" customHeight="1" x14ac:dyDescent="0.2">
      <c r="A78" s="25" t="s">
        <v>63</v>
      </c>
      <c r="B78" s="114">
        <v>0</v>
      </c>
      <c r="C78" s="39">
        <v>0</v>
      </c>
      <c r="D78" s="124">
        <v>0</v>
      </c>
      <c r="E78" s="40">
        <v>0</v>
      </c>
      <c r="F78" s="133">
        <f>D78+B78</f>
        <v>0</v>
      </c>
      <c r="G78" s="41">
        <f>IF(ISBLANK(F78),"  ",IF(F84&gt;0,F78/F84,IF(F78&gt;0,1,0)))</f>
        <v>0</v>
      </c>
      <c r="H78" s="114">
        <v>0</v>
      </c>
      <c r="I78" s="39">
        <v>0</v>
      </c>
      <c r="J78" s="124">
        <v>0</v>
      </c>
      <c r="K78" s="40">
        <v>0</v>
      </c>
      <c r="L78" s="133">
        <f>J78+H78</f>
        <v>0</v>
      </c>
      <c r="M78" s="41">
        <f>IF(ISBLANK(L78),"  ",IF(L84&gt;0,L78/L84,IF(L78&gt;0,1,0)))</f>
        <v>0</v>
      </c>
    </row>
    <row r="79" spans="1:13" ht="15" customHeight="1" x14ac:dyDescent="0.25">
      <c r="A79" s="56" t="s">
        <v>64</v>
      </c>
      <c r="B79" s="116"/>
      <c r="C79" s="48" t="s">
        <v>4</v>
      </c>
      <c r="D79" s="124"/>
      <c r="E79" s="49" t="s">
        <v>10</v>
      </c>
      <c r="F79" s="133"/>
      <c r="G79" s="50" t="s">
        <v>4</v>
      </c>
      <c r="H79" s="116"/>
      <c r="I79" s="48" t="s">
        <v>4</v>
      </c>
      <c r="J79" s="124"/>
      <c r="K79" s="49" t="s">
        <v>4</v>
      </c>
      <c r="L79" s="133"/>
      <c r="M79" s="50" t="s">
        <v>4</v>
      </c>
    </row>
    <row r="80" spans="1:13" ht="15" customHeight="1" x14ac:dyDescent="0.2">
      <c r="A80" s="7" t="s">
        <v>65</v>
      </c>
      <c r="B80" s="142">
        <v>0</v>
      </c>
      <c r="C80" s="35">
        <v>0</v>
      </c>
      <c r="D80" s="127">
        <v>0</v>
      </c>
      <c r="E80" s="36">
        <v>0</v>
      </c>
      <c r="F80" s="132">
        <f>D80+B80</f>
        <v>0</v>
      </c>
      <c r="G80" s="37">
        <f>IF(ISBLANK(F80),"  ",IF(F84&gt;0,F80/F84,IF(F80&gt;0,1,0)))</f>
        <v>0</v>
      </c>
      <c r="H80" s="142">
        <v>0</v>
      </c>
      <c r="I80" s="35">
        <v>0</v>
      </c>
      <c r="J80" s="127">
        <v>0</v>
      </c>
      <c r="K80" s="36">
        <v>0</v>
      </c>
      <c r="L80" s="132">
        <f>J80+H80</f>
        <v>0</v>
      </c>
      <c r="M80" s="37">
        <f>IF(ISBLANK(L80),"  ",IF(L84&gt;0,L80/L84,IF(L80&gt;0,1,0)))</f>
        <v>0</v>
      </c>
    </row>
    <row r="81" spans="1:13" ht="15" customHeight="1" x14ac:dyDescent="0.2">
      <c r="A81" s="25" t="s">
        <v>66</v>
      </c>
      <c r="B81" s="114">
        <v>0</v>
      </c>
      <c r="C81" s="39">
        <v>0</v>
      </c>
      <c r="D81" s="124">
        <v>0</v>
      </c>
      <c r="E81" s="40">
        <v>0</v>
      </c>
      <c r="F81" s="133">
        <f>D81+B81</f>
        <v>0</v>
      </c>
      <c r="G81" s="41">
        <f>IF(ISBLANK(F81),"  ",IF(F84&gt;0,F81/F84,IF(F81&gt;0,1,0)))</f>
        <v>0</v>
      </c>
      <c r="H81" s="114">
        <v>0</v>
      </c>
      <c r="I81" s="39">
        <v>0</v>
      </c>
      <c r="J81" s="124">
        <v>0</v>
      </c>
      <c r="K81" s="40">
        <v>0</v>
      </c>
      <c r="L81" s="133">
        <f>J81+H81</f>
        <v>0</v>
      </c>
      <c r="M81" s="41">
        <f>IF(ISBLANK(L81),"  ",IF(L84&gt;0,L81/L84,IF(L81&gt;0,1,0)))</f>
        <v>0</v>
      </c>
    </row>
    <row r="82" spans="1:13" s="55" customFormat="1" ht="15" customHeight="1" x14ac:dyDescent="0.25">
      <c r="A82" s="56" t="s">
        <v>67</v>
      </c>
      <c r="B82" s="120">
        <v>0</v>
      </c>
      <c r="C82" s="59">
        <v>0</v>
      </c>
      <c r="D82" s="129">
        <v>0</v>
      </c>
      <c r="E82" s="54">
        <v>0</v>
      </c>
      <c r="F82" s="134">
        <f>F81+F80+F79+F78+F77</f>
        <v>0</v>
      </c>
      <c r="G82" s="53">
        <f>IF(ISBLANK(F82),"  ",IF(F84&gt;0,F82/F84,IF(F82&gt;0,1,0)))</f>
        <v>0</v>
      </c>
      <c r="H82" s="120">
        <v>0</v>
      </c>
      <c r="I82" s="59">
        <v>0</v>
      </c>
      <c r="J82" s="129">
        <v>0</v>
      </c>
      <c r="K82" s="54">
        <v>0</v>
      </c>
      <c r="L82" s="134">
        <f>L81+L80+L79+L78+L77</f>
        <v>0</v>
      </c>
      <c r="M82" s="53">
        <f>IF(ISBLANK(L82),"  ",IF(L84&gt;0,L82/L84,IF(L82&gt;0,1,0)))</f>
        <v>0</v>
      </c>
    </row>
    <row r="83" spans="1:13" s="55" customFormat="1" ht="15" customHeight="1" x14ac:dyDescent="0.25">
      <c r="A83" s="56" t="s">
        <v>68</v>
      </c>
      <c r="B83" s="120">
        <v>0</v>
      </c>
      <c r="C83" s="59">
        <v>0</v>
      </c>
      <c r="D83" s="129">
        <v>0</v>
      </c>
      <c r="E83" s="54">
        <v>0</v>
      </c>
      <c r="F83" s="141">
        <f>D83+B83</f>
        <v>0</v>
      </c>
      <c r="G83" s="53">
        <f>IF(ISBLANK(F83),"  ",IF(F84&gt;0,F83/F84,IF(F83&gt;0,1,0)))</f>
        <v>0</v>
      </c>
      <c r="H83" s="120">
        <v>0</v>
      </c>
      <c r="I83" s="59">
        <v>0</v>
      </c>
      <c r="J83" s="129">
        <v>0</v>
      </c>
      <c r="K83" s="54">
        <v>0</v>
      </c>
      <c r="L83" s="141">
        <f>J83+H83</f>
        <v>0</v>
      </c>
      <c r="M83" s="53">
        <f>IF(ISBLANK(L83),"  ",IF(L84&gt;0,L83/L84,IF(L83&gt;0,1,0)))</f>
        <v>0</v>
      </c>
    </row>
    <row r="84" spans="1:13" s="55" customFormat="1" ht="15" customHeight="1" thickBot="1" x14ac:dyDescent="0.3">
      <c r="A84" s="67" t="s">
        <v>69</v>
      </c>
      <c r="B84" s="121">
        <v>26005053.989999998</v>
      </c>
      <c r="C84" s="68">
        <v>0.99058128849753768</v>
      </c>
      <c r="D84" s="121">
        <v>247263</v>
      </c>
      <c r="E84" s="69">
        <v>9.4187115024623215E-3</v>
      </c>
      <c r="F84" s="121">
        <f>F82+F75+F54+F47+F55+F83</f>
        <v>26252316.989999998</v>
      </c>
      <c r="G84" s="70">
        <f>IF(ISBLANK(F84),"  ",IF(F84&gt;0,F84/F84,IF(F84&gt;0,1,0)))</f>
        <v>1</v>
      </c>
      <c r="H84" s="121">
        <v>29376011</v>
      </c>
      <c r="I84" s="68">
        <v>0.99059097416034159</v>
      </c>
      <c r="J84" s="121">
        <v>279025</v>
      </c>
      <c r="K84" s="69">
        <v>9.409025839658398E-3</v>
      </c>
      <c r="L84" s="121">
        <f>L82+L75+L54+L47+L55+L83</f>
        <v>29655036</v>
      </c>
      <c r="M84" s="70">
        <f>IF(ISBLANK(L84),"  ",IF(L84&gt;0,L84/L84,IF(L84&gt;0,1,0)))</f>
        <v>1</v>
      </c>
    </row>
    <row r="85" spans="1:13" ht="15" thickTop="1" x14ac:dyDescent="0.2"/>
    <row r="86" spans="1:13" ht="16.5" customHeight="1" x14ac:dyDescent="0.2">
      <c r="A86" s="2" t="s">
        <v>4</v>
      </c>
    </row>
    <row r="87" spans="1:13" x14ac:dyDescent="0.2">
      <c r="A87" s="2" t="s">
        <v>70</v>
      </c>
    </row>
  </sheetData>
  <hyperlinks>
    <hyperlink ref="O2" location="Home!A1" tooltip="Home" display="Home" xr:uid="{00000000-0004-0000-24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O104"/>
  <sheetViews>
    <sheetView zoomScale="75" zoomScaleNormal="75" workbookViewId="0">
      <pane xSplit="1" ySplit="10" topLeftCell="B53" activePane="bottomRight" state="frozen"/>
      <selection activeCell="C20" sqref="C20:D20"/>
      <selection pane="topRight" activeCell="C20" sqref="C20:D20"/>
      <selection pane="bottomLeft" activeCell="C20" sqref="C20:D20"/>
      <selection pane="bottomRight" activeCell="O2" sqref="O2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72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190</v>
      </c>
      <c r="C6" s="11"/>
      <c r="D6" s="12"/>
      <c r="E6" s="11"/>
      <c r="F6" s="12"/>
      <c r="G6" s="13"/>
      <c r="H6" s="10" t="s">
        <v>191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v>11212857</v>
      </c>
      <c r="C13" s="35">
        <v>1</v>
      </c>
      <c r="D13" s="122">
        <v>0</v>
      </c>
      <c r="E13" s="36">
        <v>0</v>
      </c>
      <c r="F13" s="130">
        <f>D13+B13</f>
        <v>11212857</v>
      </c>
      <c r="G13" s="37">
        <f>IF(ISBLANK(F13),"  ",IF(F84&gt;0,F13/F84,IF(F13&gt;0,1,0)))</f>
        <v>0.67365008336052978</v>
      </c>
      <c r="H13" s="112">
        <v>11733056</v>
      </c>
      <c r="I13" s="35">
        <v>1</v>
      </c>
      <c r="J13" s="122">
        <v>0</v>
      </c>
      <c r="K13" s="36">
        <v>0</v>
      </c>
      <c r="L13" s="130">
        <f t="shared" ref="L13:L34" si="0">J13+H13</f>
        <v>11733056</v>
      </c>
      <c r="M13" s="38">
        <f>IF(ISBLANK(L13),"  ",IF(L84&gt;0,L13/L84,IF(L13&gt;0,1,0)))</f>
        <v>0.43150390843290243</v>
      </c>
    </row>
    <row r="14" spans="1:15" ht="15" customHeight="1" x14ac:dyDescent="0.2">
      <c r="A14" s="7" t="s">
        <v>13</v>
      </c>
      <c r="B14" s="142">
        <v>0</v>
      </c>
      <c r="C14" s="39">
        <v>0</v>
      </c>
      <c r="D14" s="127">
        <v>0</v>
      </c>
      <c r="E14" s="40">
        <v>0</v>
      </c>
      <c r="F14" s="131">
        <f>D14+B14</f>
        <v>0</v>
      </c>
      <c r="G14" s="41">
        <f>IF(ISBLANK(F14),"  ",IF(F84&gt;0,F14/F84,IF(F14&gt;0,1,0)))</f>
        <v>0</v>
      </c>
      <c r="H14" s="142">
        <v>0</v>
      </c>
      <c r="I14" s="39">
        <v>0</v>
      </c>
      <c r="J14" s="127">
        <v>0</v>
      </c>
      <c r="K14" s="40">
        <v>0</v>
      </c>
      <c r="L14" s="131">
        <f t="shared" si="0"/>
        <v>0</v>
      </c>
      <c r="M14" s="41">
        <f>IF(ISBLANK(L14),"  ",IF(L84&gt;0,L14/L84,IF(L14&gt;0,1,0)))</f>
        <v>0</v>
      </c>
    </row>
    <row r="15" spans="1:15" ht="15" customHeight="1" x14ac:dyDescent="0.2">
      <c r="A15" s="169" t="s">
        <v>14</v>
      </c>
      <c r="B15" s="116">
        <v>1777861.8</v>
      </c>
      <c r="C15" s="42">
        <v>1</v>
      </c>
      <c r="D15" s="124">
        <v>0</v>
      </c>
      <c r="E15" s="43">
        <v>0</v>
      </c>
      <c r="F15" s="132">
        <f>D15+B15</f>
        <v>1777861.8</v>
      </c>
      <c r="G15" s="44">
        <f>IF(ISBLANK(F15),"  ",IF(F84&gt;0,F15/F84,IF(F15&gt;0,1,0)))</f>
        <v>0.10681102503790975</v>
      </c>
      <c r="H15" s="116">
        <v>1803812</v>
      </c>
      <c r="I15" s="42">
        <v>1</v>
      </c>
      <c r="J15" s="124">
        <v>0</v>
      </c>
      <c r="K15" s="43">
        <v>0</v>
      </c>
      <c r="L15" s="132">
        <f t="shared" si="0"/>
        <v>1803812</v>
      </c>
      <c r="M15" s="44">
        <f>IF(ISBLANK(L15),"  ",IF(L84&gt;0,L15/L84,IF(L15&gt;0,1,0)))</f>
        <v>6.6338380050190729E-2</v>
      </c>
    </row>
    <row r="16" spans="1:15" ht="15" customHeight="1" x14ac:dyDescent="0.2">
      <c r="A16" s="170" t="s">
        <v>15</v>
      </c>
      <c r="B16" s="142">
        <v>0</v>
      </c>
      <c r="C16" s="35">
        <v>0</v>
      </c>
      <c r="D16" s="127">
        <v>0</v>
      </c>
      <c r="E16" s="36">
        <v>0</v>
      </c>
      <c r="F16" s="132">
        <f t="shared" ref="F16:F46" si="1">D16+B16</f>
        <v>0</v>
      </c>
      <c r="G16" s="37">
        <f>IF(ISBLANK(F16),"  ",IF(F84&gt;0,F16/F84,IF(F16&gt;0,1,0)))</f>
        <v>0</v>
      </c>
      <c r="H16" s="142">
        <v>0</v>
      </c>
      <c r="I16" s="35">
        <v>0</v>
      </c>
      <c r="J16" s="127">
        <v>0</v>
      </c>
      <c r="K16" s="36">
        <v>0</v>
      </c>
      <c r="L16" s="132">
        <f t="shared" si="0"/>
        <v>0</v>
      </c>
      <c r="M16" s="37">
        <f>IF(ISBLANK(L16),"  ",IF(L84&gt;0,L16/L84,IF(L16&gt;0,1,0)))</f>
        <v>0</v>
      </c>
    </row>
    <row r="17" spans="1:13" ht="15" customHeight="1" x14ac:dyDescent="0.2">
      <c r="A17" s="171" t="s">
        <v>16</v>
      </c>
      <c r="B17" s="114">
        <v>54962</v>
      </c>
      <c r="C17" s="39">
        <v>1</v>
      </c>
      <c r="D17" s="124">
        <v>0</v>
      </c>
      <c r="E17" s="36">
        <v>0</v>
      </c>
      <c r="F17" s="133">
        <f t="shared" si="1"/>
        <v>54962</v>
      </c>
      <c r="G17" s="41">
        <f>IF(ISBLANK(F17),"  ",IF(F84&gt;0,F17/F84,IF(F17&gt;0,1,0)))</f>
        <v>3.3020269394019239E-3</v>
      </c>
      <c r="H17" s="114">
        <v>53812</v>
      </c>
      <c r="I17" s="39">
        <v>1</v>
      </c>
      <c r="J17" s="124">
        <v>0</v>
      </c>
      <c r="K17" s="40">
        <v>0</v>
      </c>
      <c r="L17" s="133">
        <f t="shared" si="0"/>
        <v>53812</v>
      </c>
      <c r="M17" s="41">
        <f>IF(ISBLANK(L17),"  ",IF(L84&gt;0,L17/L84,IF(L17&gt;0,1,0)))</f>
        <v>1.9790315771604046E-3</v>
      </c>
    </row>
    <row r="18" spans="1:13" ht="15" customHeight="1" x14ac:dyDescent="0.2">
      <c r="A18" s="171" t="s">
        <v>17</v>
      </c>
      <c r="B18" s="114">
        <v>972899.8</v>
      </c>
      <c r="C18" s="39">
        <v>1</v>
      </c>
      <c r="D18" s="124">
        <v>0</v>
      </c>
      <c r="E18" s="36">
        <v>0</v>
      </c>
      <c r="F18" s="133">
        <f t="shared" si="1"/>
        <v>972899.8</v>
      </c>
      <c r="G18" s="41">
        <f>IF(ISBLANK(F18),"  ",IF(F84&gt;0,F18/F84,IF(F18&gt;0,1,0)))</f>
        <v>5.8450226500832286E-2</v>
      </c>
      <c r="H18" s="114">
        <v>1000000</v>
      </c>
      <c r="I18" s="39">
        <v>1</v>
      </c>
      <c r="J18" s="124">
        <v>0</v>
      </c>
      <c r="K18" s="40">
        <v>0</v>
      </c>
      <c r="L18" s="133">
        <f t="shared" si="0"/>
        <v>1000000</v>
      </c>
      <c r="M18" s="41">
        <f>IF(ISBLANK(L18),"  ",IF(L84&gt;0,L18/L84,IF(L18&gt;0,1,0)))</f>
        <v>3.677677055601733E-2</v>
      </c>
    </row>
    <row r="19" spans="1:13" ht="15" customHeight="1" x14ac:dyDescent="0.2">
      <c r="A19" s="171" t="s">
        <v>18</v>
      </c>
      <c r="B19" s="114">
        <v>0</v>
      </c>
      <c r="C19" s="39">
        <v>0</v>
      </c>
      <c r="D19" s="124">
        <v>0</v>
      </c>
      <c r="E19" s="36">
        <v>0</v>
      </c>
      <c r="F19" s="133">
        <f t="shared" si="1"/>
        <v>0</v>
      </c>
      <c r="G19" s="41">
        <f>IF(ISBLANK(F19),"  ",IF(F84&gt;0,F19/F84,IF(F19&gt;0,1,0)))</f>
        <v>0</v>
      </c>
      <c r="H19" s="114">
        <v>0</v>
      </c>
      <c r="I19" s="39">
        <v>0</v>
      </c>
      <c r="J19" s="124">
        <v>0</v>
      </c>
      <c r="K19" s="40">
        <v>0</v>
      </c>
      <c r="L19" s="133">
        <f t="shared" si="0"/>
        <v>0</v>
      </c>
      <c r="M19" s="41">
        <f>IF(ISBLANK(L19),"  ",IF(L84&gt;0,L19/L84,IF(L19&gt;0,1,0)))</f>
        <v>0</v>
      </c>
    </row>
    <row r="20" spans="1:13" ht="15" customHeight="1" x14ac:dyDescent="0.2">
      <c r="A20" s="171" t="s">
        <v>19</v>
      </c>
      <c r="B20" s="114">
        <v>0</v>
      </c>
      <c r="C20" s="39">
        <v>0</v>
      </c>
      <c r="D20" s="124">
        <v>0</v>
      </c>
      <c r="E20" s="36">
        <v>0</v>
      </c>
      <c r="F20" s="133">
        <f>D20+B20</f>
        <v>0</v>
      </c>
      <c r="G20" s="41">
        <f>IF(ISBLANK(F20),"  ",IF(F84&gt;0,F20/F84,IF(F20&gt;0,1,0)))</f>
        <v>0</v>
      </c>
      <c r="H20" s="114">
        <v>0</v>
      </c>
      <c r="I20" s="39">
        <v>0</v>
      </c>
      <c r="J20" s="124">
        <v>0</v>
      </c>
      <c r="K20" s="40">
        <v>0</v>
      </c>
      <c r="L20" s="133">
        <f t="shared" si="0"/>
        <v>0</v>
      </c>
      <c r="M20" s="41">
        <f>IF(ISBLANK(L20),"  ",IF(L84&gt;0,L20/L84,IF(L20&gt;0,1,0)))</f>
        <v>0</v>
      </c>
    </row>
    <row r="21" spans="1:13" ht="15" customHeight="1" x14ac:dyDescent="0.2">
      <c r="A21" s="171" t="s">
        <v>20</v>
      </c>
      <c r="B21" s="114">
        <v>0</v>
      </c>
      <c r="C21" s="39">
        <v>0</v>
      </c>
      <c r="D21" s="124">
        <v>0</v>
      </c>
      <c r="E21" s="36">
        <v>0</v>
      </c>
      <c r="F21" s="133">
        <f t="shared" si="1"/>
        <v>0</v>
      </c>
      <c r="G21" s="41">
        <f>IF(ISBLANK(F21),"  ",IF(F84&gt;0,F21/F84,IF(F21&gt;0,1,0)))</f>
        <v>0</v>
      </c>
      <c r="H21" s="114">
        <v>0</v>
      </c>
      <c r="I21" s="39">
        <v>0</v>
      </c>
      <c r="J21" s="124">
        <v>0</v>
      </c>
      <c r="K21" s="40">
        <v>0</v>
      </c>
      <c r="L21" s="133">
        <f t="shared" si="0"/>
        <v>0</v>
      </c>
      <c r="M21" s="41">
        <f>IF(ISBLANK(L21),"  ",IF(L84&gt;0,L21/L84,IF(L21&gt;0,1,0)))</f>
        <v>0</v>
      </c>
    </row>
    <row r="22" spans="1:13" ht="15" customHeight="1" x14ac:dyDescent="0.2">
      <c r="A22" s="171" t="s">
        <v>21</v>
      </c>
      <c r="B22" s="114">
        <v>750000</v>
      </c>
      <c r="C22" s="39">
        <v>1</v>
      </c>
      <c r="D22" s="124">
        <v>0</v>
      </c>
      <c r="E22" s="36">
        <v>0</v>
      </c>
      <c r="F22" s="133">
        <f t="shared" si="1"/>
        <v>750000</v>
      </c>
      <c r="G22" s="41">
        <f>IF(ISBLANK(F22),"  ",IF(F84&gt;0,F22/F84,IF(F22&gt;0,1,0)))</f>
        <v>4.5058771597675538E-2</v>
      </c>
      <c r="H22" s="114">
        <v>750000</v>
      </c>
      <c r="I22" s="39">
        <v>1</v>
      </c>
      <c r="J22" s="124">
        <v>0</v>
      </c>
      <c r="K22" s="40">
        <v>0</v>
      </c>
      <c r="L22" s="133">
        <f t="shared" si="0"/>
        <v>750000</v>
      </c>
      <c r="M22" s="41">
        <f>IF(ISBLANK(L22),"  ",IF(L84&gt;0,L22/L84,IF(L22&gt;0,1,0)))</f>
        <v>2.7582577917012997E-2</v>
      </c>
    </row>
    <row r="23" spans="1:13" ht="15" customHeight="1" x14ac:dyDescent="0.2">
      <c r="A23" s="171" t="s">
        <v>22</v>
      </c>
      <c r="B23" s="114">
        <v>0</v>
      </c>
      <c r="C23" s="39">
        <v>0</v>
      </c>
      <c r="D23" s="124">
        <v>0</v>
      </c>
      <c r="E23" s="36">
        <v>0</v>
      </c>
      <c r="F23" s="133">
        <f t="shared" si="1"/>
        <v>0</v>
      </c>
      <c r="G23" s="41">
        <f>IF(ISBLANK(F23),"  ",IF(F84&gt;0,F23/F84,IF(F23&gt;0,1,0)))</f>
        <v>0</v>
      </c>
      <c r="H23" s="114">
        <v>0</v>
      </c>
      <c r="I23" s="39">
        <v>0</v>
      </c>
      <c r="J23" s="124">
        <v>0</v>
      </c>
      <c r="K23" s="40">
        <v>0</v>
      </c>
      <c r="L23" s="133">
        <f t="shared" si="0"/>
        <v>0</v>
      </c>
      <c r="M23" s="41">
        <f>IF(ISBLANK(L23),"  ",IF(L84&gt;0,L23/L84,IF(L23&gt;0,1,0)))</f>
        <v>0</v>
      </c>
    </row>
    <row r="24" spans="1:13" ht="15" customHeight="1" x14ac:dyDescent="0.2">
      <c r="A24" s="171" t="s">
        <v>23</v>
      </c>
      <c r="B24" s="114">
        <v>0</v>
      </c>
      <c r="C24" s="39">
        <v>0</v>
      </c>
      <c r="D24" s="124">
        <v>0</v>
      </c>
      <c r="E24" s="36">
        <v>0</v>
      </c>
      <c r="F24" s="133">
        <f t="shared" si="1"/>
        <v>0</v>
      </c>
      <c r="G24" s="41">
        <f>IF(ISBLANK(F24),"  ",IF(F84&gt;0,F24/F84,IF(F24&gt;0,1,0)))</f>
        <v>0</v>
      </c>
      <c r="H24" s="114">
        <v>0</v>
      </c>
      <c r="I24" s="39">
        <v>0</v>
      </c>
      <c r="J24" s="124">
        <v>0</v>
      </c>
      <c r="K24" s="40">
        <v>0</v>
      </c>
      <c r="L24" s="133">
        <f t="shared" si="0"/>
        <v>0</v>
      </c>
      <c r="M24" s="41">
        <f>IF(ISBLANK(L24),"  ",IF(L84&gt;0,L24/L84,IF(L24&gt;0,1,0)))</f>
        <v>0</v>
      </c>
    </row>
    <row r="25" spans="1:13" ht="15" customHeight="1" x14ac:dyDescent="0.2">
      <c r="A25" s="171" t="s">
        <v>24</v>
      </c>
      <c r="B25" s="114">
        <v>0</v>
      </c>
      <c r="C25" s="39">
        <v>0</v>
      </c>
      <c r="D25" s="124">
        <v>0</v>
      </c>
      <c r="E25" s="36">
        <v>0</v>
      </c>
      <c r="F25" s="133">
        <f t="shared" si="1"/>
        <v>0</v>
      </c>
      <c r="G25" s="41">
        <f>IF(ISBLANK(F25),"  ",IF(F84&gt;0,F25/F84,IF(F25&gt;0,1,0)))</f>
        <v>0</v>
      </c>
      <c r="H25" s="114">
        <v>0</v>
      </c>
      <c r="I25" s="39">
        <v>0</v>
      </c>
      <c r="J25" s="124">
        <v>0</v>
      </c>
      <c r="K25" s="40">
        <v>0</v>
      </c>
      <c r="L25" s="133">
        <f t="shared" si="0"/>
        <v>0</v>
      </c>
      <c r="M25" s="41">
        <f>IF(ISBLANK(L25),"  ",IF(L84&gt;0,L25/L84,IF(L25&gt;0,1,0)))</f>
        <v>0</v>
      </c>
    </row>
    <row r="26" spans="1:13" ht="15" customHeight="1" x14ac:dyDescent="0.2">
      <c r="A26" s="171" t="s">
        <v>25</v>
      </c>
      <c r="B26" s="114">
        <v>0</v>
      </c>
      <c r="C26" s="39">
        <v>0</v>
      </c>
      <c r="D26" s="124">
        <v>0</v>
      </c>
      <c r="E26" s="36">
        <v>0</v>
      </c>
      <c r="F26" s="133">
        <f t="shared" si="1"/>
        <v>0</v>
      </c>
      <c r="G26" s="41">
        <f>IF(ISBLANK(F26),"  ",IF(F84&gt;0,F26/F84,IF(F26&gt;0,1,0)))</f>
        <v>0</v>
      </c>
      <c r="H26" s="114">
        <v>0</v>
      </c>
      <c r="I26" s="39">
        <v>0</v>
      </c>
      <c r="J26" s="124">
        <v>0</v>
      </c>
      <c r="K26" s="40">
        <v>0</v>
      </c>
      <c r="L26" s="133">
        <f t="shared" si="0"/>
        <v>0</v>
      </c>
      <c r="M26" s="41">
        <f>IF(ISBLANK(L26),"  ",IF(L84&gt;0,L26/L84,IF(L26&gt;0,1,0)))</f>
        <v>0</v>
      </c>
    </row>
    <row r="27" spans="1:13" ht="15" customHeight="1" x14ac:dyDescent="0.2">
      <c r="A27" s="171" t="s">
        <v>26</v>
      </c>
      <c r="B27" s="114">
        <v>0</v>
      </c>
      <c r="C27" s="39">
        <v>0</v>
      </c>
      <c r="D27" s="124">
        <v>0</v>
      </c>
      <c r="E27" s="36">
        <v>0</v>
      </c>
      <c r="F27" s="133">
        <f t="shared" si="1"/>
        <v>0</v>
      </c>
      <c r="G27" s="41">
        <f>IF(ISBLANK(F27),"  ",IF(F84&gt;0,F27/F84,IF(F27&gt;0,1,0)))</f>
        <v>0</v>
      </c>
      <c r="H27" s="114">
        <v>0</v>
      </c>
      <c r="I27" s="39">
        <v>0</v>
      </c>
      <c r="J27" s="124">
        <v>0</v>
      </c>
      <c r="K27" s="40">
        <v>0</v>
      </c>
      <c r="L27" s="133">
        <f t="shared" si="0"/>
        <v>0</v>
      </c>
      <c r="M27" s="41">
        <f>IF(ISBLANK(L27),"  ",IF(L84&gt;0,L27/L84,IF(L27&gt;0,1,0)))</f>
        <v>0</v>
      </c>
    </row>
    <row r="28" spans="1:13" ht="15" customHeight="1" x14ac:dyDescent="0.2">
      <c r="A28" s="172" t="s">
        <v>27</v>
      </c>
      <c r="B28" s="114">
        <v>0</v>
      </c>
      <c r="C28" s="39">
        <v>0</v>
      </c>
      <c r="D28" s="124">
        <v>0</v>
      </c>
      <c r="E28" s="36">
        <v>0</v>
      </c>
      <c r="F28" s="133">
        <f t="shared" si="1"/>
        <v>0</v>
      </c>
      <c r="G28" s="41">
        <f>IF(ISBLANK(F28),"  ",IF(F84&gt;0,F28/F84,IF(F28&gt;0,1,0)))</f>
        <v>0</v>
      </c>
      <c r="H28" s="114">
        <v>0</v>
      </c>
      <c r="I28" s="39">
        <v>0</v>
      </c>
      <c r="J28" s="124">
        <v>0</v>
      </c>
      <c r="K28" s="40">
        <v>0</v>
      </c>
      <c r="L28" s="133">
        <f t="shared" si="0"/>
        <v>0</v>
      </c>
      <c r="M28" s="41">
        <f>IF(ISBLANK(L28),"  ",IF(L84&gt;0,L28/L84,IF(L28&gt;0,1,0)))</f>
        <v>0</v>
      </c>
    </row>
    <row r="29" spans="1:13" ht="15" customHeight="1" x14ac:dyDescent="0.2">
      <c r="A29" s="172" t="s">
        <v>28</v>
      </c>
      <c r="B29" s="114">
        <v>0</v>
      </c>
      <c r="C29" s="39">
        <v>0</v>
      </c>
      <c r="D29" s="124">
        <v>0</v>
      </c>
      <c r="E29" s="36">
        <v>0</v>
      </c>
      <c r="F29" s="133">
        <f t="shared" si="1"/>
        <v>0</v>
      </c>
      <c r="G29" s="41">
        <f>IF(ISBLANK(F29),"  ",IF(F84&gt;0,F29/F84,IF(F29&gt;0,1,0)))</f>
        <v>0</v>
      </c>
      <c r="H29" s="114">
        <v>0</v>
      </c>
      <c r="I29" s="39">
        <v>0</v>
      </c>
      <c r="J29" s="124">
        <v>0</v>
      </c>
      <c r="K29" s="40">
        <v>0</v>
      </c>
      <c r="L29" s="133">
        <f t="shared" si="0"/>
        <v>0</v>
      </c>
      <c r="M29" s="41">
        <f>IF(ISBLANK(L29),"  ",IF(L84&gt;0,L29/L84,IF(L29&gt;0,1,0)))</f>
        <v>0</v>
      </c>
    </row>
    <row r="30" spans="1:13" ht="15" customHeight="1" x14ac:dyDescent="0.2">
      <c r="A30" s="172" t="s">
        <v>71</v>
      </c>
      <c r="B30" s="114">
        <v>0</v>
      </c>
      <c r="C30" s="39">
        <v>0</v>
      </c>
      <c r="D30" s="124">
        <v>0</v>
      </c>
      <c r="E30" s="36">
        <v>0</v>
      </c>
      <c r="F30" s="133">
        <f t="shared" si="1"/>
        <v>0</v>
      </c>
      <c r="G30" s="41">
        <f>IF(ISBLANK(F30),"  ",IF(F84&gt;0,F30/F84,IF(F30&gt;0,1,0)))</f>
        <v>0</v>
      </c>
      <c r="H30" s="114">
        <v>0</v>
      </c>
      <c r="I30" s="39">
        <v>0</v>
      </c>
      <c r="J30" s="124">
        <v>0</v>
      </c>
      <c r="K30" s="40">
        <v>0</v>
      </c>
      <c r="L30" s="133">
        <f t="shared" si="0"/>
        <v>0</v>
      </c>
      <c r="M30" s="41">
        <f>IF(ISBLANK(L30),"  ",IF(L84&gt;0,L30/L84,IF(L30&gt;0,1,0)))</f>
        <v>0</v>
      </c>
    </row>
    <row r="31" spans="1:13" ht="15" customHeight="1" x14ac:dyDescent="0.2">
      <c r="A31" s="172" t="s">
        <v>182</v>
      </c>
      <c r="B31" s="114">
        <v>0</v>
      </c>
      <c r="C31" s="39">
        <v>0</v>
      </c>
      <c r="D31" s="124">
        <v>0</v>
      </c>
      <c r="E31" s="36">
        <v>0</v>
      </c>
      <c r="F31" s="133">
        <f t="shared" si="1"/>
        <v>0</v>
      </c>
      <c r="G31" s="41">
        <f>IF(ISBLANK(F31),"  ",IF(F84&gt;0,F31/F84,IF(F31&gt;0,1,0)))</f>
        <v>0</v>
      </c>
      <c r="H31" s="114">
        <v>0</v>
      </c>
      <c r="I31" s="39">
        <v>0</v>
      </c>
      <c r="J31" s="124">
        <v>0</v>
      </c>
      <c r="K31" s="40">
        <v>0</v>
      </c>
      <c r="L31" s="133">
        <f t="shared" si="0"/>
        <v>0</v>
      </c>
      <c r="M31" s="41">
        <f>IF(ISBLANK(L31),"  ",IF(L84&gt;0,L31/L84,IF(L31&gt;0,1,0)))</f>
        <v>0</v>
      </c>
    </row>
    <row r="32" spans="1:13" ht="15" customHeight="1" x14ac:dyDescent="0.2">
      <c r="A32" s="173" t="s">
        <v>183</v>
      </c>
      <c r="B32" s="114">
        <v>0</v>
      </c>
      <c r="C32" s="39">
        <v>0</v>
      </c>
      <c r="D32" s="124">
        <v>0</v>
      </c>
      <c r="E32" s="36">
        <v>0</v>
      </c>
      <c r="F32" s="133">
        <f t="shared" si="1"/>
        <v>0</v>
      </c>
      <c r="G32" s="41">
        <f>IF(ISBLANK(F32),"  ",IF(F84&gt;0,F32/F84,IF(F32&gt;0,1,0)))</f>
        <v>0</v>
      </c>
      <c r="H32" s="114">
        <v>0</v>
      </c>
      <c r="I32" s="39">
        <v>0</v>
      </c>
      <c r="J32" s="124">
        <v>0</v>
      </c>
      <c r="K32" s="40">
        <v>0</v>
      </c>
      <c r="L32" s="133">
        <f t="shared" si="0"/>
        <v>0</v>
      </c>
      <c r="M32" s="41">
        <f>IF(ISBLANK(L32),"  ",IF(L84&gt;0,L32/L84,IF(L32&gt;0,1,0)))</f>
        <v>0</v>
      </c>
    </row>
    <row r="33" spans="1:13" ht="15" customHeight="1" x14ac:dyDescent="0.2">
      <c r="A33" s="172" t="s">
        <v>175</v>
      </c>
      <c r="B33" s="114">
        <v>0</v>
      </c>
      <c r="C33" s="39">
        <v>0</v>
      </c>
      <c r="D33" s="124">
        <v>0</v>
      </c>
      <c r="E33" s="36">
        <v>0</v>
      </c>
      <c r="F33" s="133">
        <f t="shared" si="1"/>
        <v>0</v>
      </c>
      <c r="G33" s="41">
        <f>IF(ISBLANK(F33),"  ",IF(F84&gt;0,F33/F84,IF(F33&gt;0,1,0)))</f>
        <v>0</v>
      </c>
      <c r="H33" s="114">
        <v>0</v>
      </c>
      <c r="I33" s="39">
        <v>0</v>
      </c>
      <c r="J33" s="124">
        <v>0</v>
      </c>
      <c r="K33" s="40">
        <v>0</v>
      </c>
      <c r="L33" s="133">
        <f t="shared" si="0"/>
        <v>0</v>
      </c>
      <c r="M33" s="41">
        <f>IF(ISBLANK(L33),"  ",IF(L84&gt;0,L33/L84,IF(L33&gt;0,1,0)))</f>
        <v>0</v>
      </c>
    </row>
    <row r="34" spans="1:13" ht="15" customHeight="1" x14ac:dyDescent="0.2">
      <c r="A34" s="171" t="s">
        <v>184</v>
      </c>
      <c r="B34" s="143">
        <v>0</v>
      </c>
      <c r="C34" s="39">
        <v>0</v>
      </c>
      <c r="D34" s="124">
        <v>0</v>
      </c>
      <c r="E34" s="40">
        <v>0</v>
      </c>
      <c r="F34" s="133">
        <f t="shared" si="1"/>
        <v>0</v>
      </c>
      <c r="G34" s="41">
        <f>IF(ISBLANK(F34),"  ",IF(F84&gt;0,F34/F84,IF(F34&gt;0,1,0)))</f>
        <v>0</v>
      </c>
      <c r="H34" s="114">
        <v>0</v>
      </c>
      <c r="I34" s="39">
        <v>0</v>
      </c>
      <c r="J34" s="124">
        <v>0</v>
      </c>
      <c r="K34" s="40">
        <v>0</v>
      </c>
      <c r="L34" s="133">
        <f t="shared" si="0"/>
        <v>0</v>
      </c>
      <c r="M34" s="41">
        <f>IF(ISBLANK(L34),"  ",IF(L84&gt;0,L34/L84,IF(L34&gt;0,1,0)))</f>
        <v>0</v>
      </c>
    </row>
    <row r="35" spans="1:13" ht="15" customHeight="1" x14ac:dyDescent="0.2">
      <c r="A35" s="171" t="s">
        <v>185</v>
      </c>
      <c r="B35" s="197">
        <v>0</v>
      </c>
      <c r="C35" s="199">
        <v>0</v>
      </c>
      <c r="D35" s="154">
        <v>0</v>
      </c>
      <c r="E35" s="198">
        <v>0</v>
      </c>
      <c r="F35" s="200">
        <f t="shared" ref="F35:F37" si="2">D35+B35</f>
        <v>0</v>
      </c>
      <c r="G35" s="110">
        <f>IF(ISBLANK(F35),"  ",IF(F85&gt;0,F35/F85,IF(F35&gt;0,1,0)))</f>
        <v>0</v>
      </c>
      <c r="H35" s="201">
        <v>0</v>
      </c>
      <c r="I35" s="199">
        <v>0</v>
      </c>
      <c r="J35" s="154">
        <v>0</v>
      </c>
      <c r="K35" s="40">
        <v>0</v>
      </c>
      <c r="L35" s="133">
        <f t="shared" ref="L35:L37" si="3">J35+H35</f>
        <v>0</v>
      </c>
      <c r="M35" s="41">
        <f>IF(ISBLANK(L35),"  ",IF(L85&gt;0,L35/L85,IF(L35&gt;0,1,0)))</f>
        <v>0</v>
      </c>
    </row>
    <row r="36" spans="1:13" s="212" customFormat="1" ht="15" customHeight="1" x14ac:dyDescent="0.2">
      <c r="A36" s="203" t="s">
        <v>193</v>
      </c>
      <c r="B36" s="204">
        <v>0</v>
      </c>
      <c r="C36" s="213">
        <v>0</v>
      </c>
      <c r="D36" s="206">
        <v>0</v>
      </c>
      <c r="E36" s="207">
        <v>0</v>
      </c>
      <c r="F36" s="214">
        <f t="shared" si="2"/>
        <v>0</v>
      </c>
      <c r="G36" s="215">
        <f>IF(ISBLANK(F36),"  ",IF(F84&gt;0,F36/F84,IF(F36&gt;0,1,0)))</f>
        <v>0</v>
      </c>
      <c r="H36" s="204">
        <v>0</v>
      </c>
      <c r="I36" s="213">
        <f t="shared" ref="I36:I37" si="4">IF(ISBLANK(H36),"  ",IF(L36&gt;0,H36/L36,IF(H36&gt;0,1,0)))</f>
        <v>0</v>
      </c>
      <c r="J36" s="206">
        <v>0</v>
      </c>
      <c r="K36" s="211">
        <f t="shared" ref="K36:K37" si="5">IF(ISBLANK(J36),"  ",IF(L36&gt;0,J36/L36,IF(J36&gt;0,1,0)))</f>
        <v>0</v>
      </c>
      <c r="L36" s="208">
        <f t="shared" si="3"/>
        <v>0</v>
      </c>
      <c r="M36" s="209">
        <f>IF(ISBLANK(L36),"  ",IF(L84&gt;0,L36/L84,IF(L36&gt;0,1,0)))</f>
        <v>0</v>
      </c>
    </row>
    <row r="37" spans="1:13" s="212" customFormat="1" ht="15" customHeight="1" x14ac:dyDescent="0.2">
      <c r="A37" s="203" t="s">
        <v>194</v>
      </c>
      <c r="B37" s="204">
        <v>0</v>
      </c>
      <c r="C37" s="205">
        <v>0</v>
      </c>
      <c r="D37" s="206">
        <v>0</v>
      </c>
      <c r="E37" s="207">
        <v>0</v>
      </c>
      <c r="F37" s="208">
        <f t="shared" si="2"/>
        <v>0</v>
      </c>
      <c r="G37" s="209">
        <f>IF(ISBLANK(F37),"  ",IF(F85&gt;0,F37/F85,IF(F37&gt;0,1,0)))</f>
        <v>0</v>
      </c>
      <c r="H37" s="204">
        <v>0</v>
      </c>
      <c r="I37" s="205">
        <f t="shared" si="4"/>
        <v>0</v>
      </c>
      <c r="J37" s="206">
        <f>'2Year'!J37+'4Year'!J37</f>
        <v>0</v>
      </c>
      <c r="K37" s="211">
        <f t="shared" si="5"/>
        <v>0</v>
      </c>
      <c r="L37" s="208">
        <f t="shared" si="3"/>
        <v>0</v>
      </c>
      <c r="M37" s="209">
        <f>IF(ISBLANK(L37),"  ",IF(L85&gt;0,L37/L85,IF(L37&gt;0,1,0)))</f>
        <v>0</v>
      </c>
    </row>
    <row r="38" spans="1:13" ht="15" customHeight="1" x14ac:dyDescent="0.2">
      <c r="A38" s="171" t="s">
        <v>187</v>
      </c>
      <c r="B38" s="114">
        <v>0</v>
      </c>
      <c r="C38" s="39">
        <v>0</v>
      </c>
      <c r="D38" s="124">
        <v>0</v>
      </c>
      <c r="E38" s="36">
        <v>0</v>
      </c>
      <c r="F38" s="133">
        <f t="shared" ref="F38" si="6">D38+B38</f>
        <v>0</v>
      </c>
      <c r="G38" s="41">
        <f>IF(ISBLANK(F38),"  ",IF(F86&gt;0,F38/F86,IF(F38&gt;0,1,0)))</f>
        <v>0</v>
      </c>
      <c r="H38" s="114">
        <v>0</v>
      </c>
      <c r="I38" s="39">
        <v>0</v>
      </c>
      <c r="J38" s="124">
        <v>0</v>
      </c>
      <c r="K38" s="40">
        <v>0</v>
      </c>
      <c r="L38" s="133">
        <f t="shared" ref="L38" si="7">J38+H38</f>
        <v>0</v>
      </c>
      <c r="M38" s="41">
        <f>IF(ISBLANK(L38),"  ",IF(L86&gt;0,L38/L86,IF(L38&gt;0,1,0)))</f>
        <v>0</v>
      </c>
    </row>
    <row r="39" spans="1:13" ht="15" customHeight="1" x14ac:dyDescent="0.2">
      <c r="A39" s="171" t="s">
        <v>192</v>
      </c>
      <c r="B39" s="114">
        <v>0</v>
      </c>
      <c r="C39" s="39">
        <v>0</v>
      </c>
      <c r="D39" s="124">
        <v>0</v>
      </c>
      <c r="E39" s="36">
        <v>0</v>
      </c>
      <c r="F39" s="133">
        <f t="shared" ref="F39" si="8">D39+B39</f>
        <v>0</v>
      </c>
      <c r="G39" s="41">
        <f>IF(ISBLANK(F39),"  ",IF(F87&gt;0,F39/F87,IF(F39&gt;0,1,0)))</f>
        <v>0</v>
      </c>
      <c r="H39" s="114">
        <v>0</v>
      </c>
      <c r="I39" s="39">
        <v>0</v>
      </c>
      <c r="J39" s="124">
        <v>0</v>
      </c>
      <c r="K39" s="40">
        <v>0</v>
      </c>
      <c r="L39" s="133">
        <f t="shared" ref="L39" si="9">J39+H39</f>
        <v>0</v>
      </c>
      <c r="M39" s="41">
        <f>IF(ISBLANK(L39),"  ",IF(L87&gt;0,L39/L87,IF(L39&gt;0,1,0)))</f>
        <v>0</v>
      </c>
    </row>
    <row r="40" spans="1:13" ht="15" customHeight="1" x14ac:dyDescent="0.2">
      <c r="A40" s="171" t="s">
        <v>188</v>
      </c>
      <c r="B40" s="114">
        <v>0</v>
      </c>
      <c r="C40" s="39">
        <v>0</v>
      </c>
      <c r="D40" s="124">
        <v>0</v>
      </c>
      <c r="E40" s="36">
        <v>0</v>
      </c>
      <c r="F40" s="133">
        <f t="shared" ref="F40:F41" si="10">D40+B40</f>
        <v>0</v>
      </c>
      <c r="G40" s="41">
        <f t="shared" ref="G40:G41" si="11">IF(ISBLANK(F40),"  ",IF(F87&gt;0,F40/F87,IF(F40&gt;0,1,0)))</f>
        <v>0</v>
      </c>
      <c r="H40" s="114">
        <v>0</v>
      </c>
      <c r="I40" s="39">
        <v>0</v>
      </c>
      <c r="J40" s="124">
        <v>0</v>
      </c>
      <c r="K40" s="40">
        <v>0</v>
      </c>
      <c r="L40" s="133">
        <f t="shared" ref="L40:L41" si="12">J40+H40</f>
        <v>0</v>
      </c>
      <c r="M40" s="41">
        <f t="shared" ref="M40:M41" si="13">IF(ISBLANK(L40),"  ",IF(L87&gt;0,L40/L87,IF(L40&gt;0,1,0)))</f>
        <v>0</v>
      </c>
    </row>
    <row r="41" spans="1:13" ht="15" customHeight="1" x14ac:dyDescent="0.2">
      <c r="A41" s="171" t="s">
        <v>189</v>
      </c>
      <c r="B41" s="114">
        <v>0</v>
      </c>
      <c r="C41" s="39">
        <v>0</v>
      </c>
      <c r="D41" s="124">
        <v>0</v>
      </c>
      <c r="E41" s="36">
        <v>0</v>
      </c>
      <c r="F41" s="133">
        <f t="shared" si="10"/>
        <v>0</v>
      </c>
      <c r="G41" s="41">
        <f t="shared" si="11"/>
        <v>0</v>
      </c>
      <c r="H41" s="114">
        <v>0</v>
      </c>
      <c r="I41" s="39">
        <v>0</v>
      </c>
      <c r="J41" s="124">
        <v>0</v>
      </c>
      <c r="K41" s="40">
        <v>0</v>
      </c>
      <c r="L41" s="133">
        <f t="shared" si="12"/>
        <v>0</v>
      </c>
      <c r="M41" s="41">
        <f t="shared" si="13"/>
        <v>0</v>
      </c>
    </row>
    <row r="42" spans="1:13" ht="15" customHeight="1" x14ac:dyDescent="0.25">
      <c r="A42" s="47" t="s">
        <v>29</v>
      </c>
      <c r="B42" s="143"/>
      <c r="C42" s="48"/>
      <c r="D42" s="124"/>
      <c r="E42" s="49"/>
      <c r="F42" s="133"/>
      <c r="G42" s="50" t="s">
        <v>4</v>
      </c>
      <c r="H42" s="143"/>
      <c r="I42" s="48"/>
      <c r="J42" s="124"/>
      <c r="K42" s="49"/>
      <c r="L42" s="133"/>
      <c r="M42" s="50" t="s">
        <v>4</v>
      </c>
    </row>
    <row r="43" spans="1:13" ht="15" customHeight="1" x14ac:dyDescent="0.2">
      <c r="A43" s="45" t="s">
        <v>110</v>
      </c>
      <c r="B43" s="142">
        <v>0</v>
      </c>
      <c r="C43" s="35">
        <v>0</v>
      </c>
      <c r="D43" s="127">
        <v>0</v>
      </c>
      <c r="E43" s="36">
        <v>0</v>
      </c>
      <c r="F43" s="132">
        <f t="shared" si="1"/>
        <v>0</v>
      </c>
      <c r="G43" s="37">
        <f>IF(ISBLANK(F43),"  ",IF(F84&gt;0,F43/F84,IF(F43&gt;0,1,0)))</f>
        <v>0</v>
      </c>
      <c r="H43" s="142">
        <v>0</v>
      </c>
      <c r="I43" s="35">
        <v>0</v>
      </c>
      <c r="J43" s="127">
        <v>0</v>
      </c>
      <c r="K43" s="36">
        <v>0</v>
      </c>
      <c r="L43" s="132">
        <f>J43+H43</f>
        <v>0</v>
      </c>
      <c r="M43" s="37">
        <f>IF(ISBLANK(L43),"  ",IF(L84&gt;0,L43/L84,IF(L43&gt;0,1,0)))</f>
        <v>0</v>
      </c>
    </row>
    <row r="44" spans="1:13" ht="15" customHeight="1" x14ac:dyDescent="0.25">
      <c r="A44" s="104" t="s">
        <v>31</v>
      </c>
      <c r="B44" s="143"/>
      <c r="C44" s="48" t="s">
        <v>4</v>
      </c>
      <c r="D44" s="124"/>
      <c r="E44" s="49"/>
      <c r="F44" s="133"/>
      <c r="G44" s="50" t="s">
        <v>4</v>
      </c>
      <c r="H44" s="143"/>
      <c r="I44" s="48" t="s">
        <v>4</v>
      </c>
      <c r="J44" s="124"/>
      <c r="K44" s="49" t="s">
        <v>4</v>
      </c>
      <c r="L44" s="133"/>
      <c r="M44" s="50" t="s">
        <v>4</v>
      </c>
    </row>
    <row r="45" spans="1:13" ht="15" customHeight="1" x14ac:dyDescent="0.2">
      <c r="A45" s="45" t="s">
        <v>30</v>
      </c>
      <c r="B45" s="142">
        <v>0</v>
      </c>
      <c r="C45" s="35">
        <v>0</v>
      </c>
      <c r="D45" s="127">
        <v>0</v>
      </c>
      <c r="E45" s="36">
        <v>0</v>
      </c>
      <c r="F45" s="132">
        <f t="shared" si="1"/>
        <v>0</v>
      </c>
      <c r="G45" s="37">
        <f>IF(ISBLANK(F45),"  ",IF(F84&gt;0,F45/F84,IF(F45&gt;0,1,0)))</f>
        <v>0</v>
      </c>
      <c r="H45" s="142">
        <v>0</v>
      </c>
      <c r="I45" s="35">
        <v>0</v>
      </c>
      <c r="J45" s="127">
        <v>0</v>
      </c>
      <c r="K45" s="36">
        <v>0</v>
      </c>
      <c r="L45" s="132">
        <f>J45+H45</f>
        <v>0</v>
      </c>
      <c r="M45" s="37">
        <f>IF(ISBLANK(L45),"  ",IF(L84&gt;0,L45/L84,IF(L45&gt;0,1,0)))</f>
        <v>0</v>
      </c>
    </row>
    <row r="46" spans="1:13" ht="15" customHeight="1" x14ac:dyDescent="0.2">
      <c r="A46" s="46" t="s">
        <v>32</v>
      </c>
      <c r="B46" s="114"/>
      <c r="C46" s="39" t="s">
        <v>10</v>
      </c>
      <c r="D46" s="124"/>
      <c r="E46" s="36"/>
      <c r="F46" s="133">
        <f t="shared" si="1"/>
        <v>0</v>
      </c>
      <c r="G46" s="41">
        <f>IF(ISBLANK(F46),"  ",IF(F84&gt;0,F46/F84,IF(F46&gt;0,1,0)))</f>
        <v>0</v>
      </c>
      <c r="H46" s="114"/>
      <c r="I46" s="39" t="s">
        <v>10</v>
      </c>
      <c r="J46" s="124"/>
      <c r="K46" s="40" t="s">
        <v>10</v>
      </c>
      <c r="L46" s="133">
        <f>J46+H46</f>
        <v>0</v>
      </c>
      <c r="M46" s="41">
        <f>IF(ISBLANK(L46),"  ",IF(L84&gt;0,L46/L84,IF(L46&gt;0,1,0)))</f>
        <v>0</v>
      </c>
    </row>
    <row r="47" spans="1:13" s="55" customFormat="1" ht="15" customHeight="1" x14ac:dyDescent="0.25">
      <c r="A47" s="47" t="s">
        <v>33</v>
      </c>
      <c r="B47" s="115">
        <v>12990718.800000001</v>
      </c>
      <c r="C47" s="59">
        <v>1</v>
      </c>
      <c r="D47" s="128">
        <v>0</v>
      </c>
      <c r="E47" s="52">
        <v>0</v>
      </c>
      <c r="F47" s="115">
        <f>F46+F45+F43+F34+F29+F28+F26+F27+F25+F24+F23+F22+F21+F20+F19+F18+F17+F16+F14+F13+F30+F31+F32+F33</f>
        <v>12990718.800000001</v>
      </c>
      <c r="G47" s="53">
        <f>IF(ISBLANK(F47),"  ",IF(F84&gt;0,F47/F84,IF(F47&gt;0,1,0)))</f>
        <v>0.78046110839843952</v>
      </c>
      <c r="H47" s="115">
        <v>13536868</v>
      </c>
      <c r="I47" s="59">
        <v>1</v>
      </c>
      <c r="J47" s="128">
        <v>0</v>
      </c>
      <c r="K47" s="54">
        <v>0</v>
      </c>
      <c r="L47" s="115">
        <f>L46+L45+L43+L34+L29+L28+L26+L27+L25+L24+L23+L22+L21+L20+L19+L18+L17+L16+L14+L13+L30+L31+L32+L33</f>
        <v>13536868</v>
      </c>
      <c r="M47" s="53">
        <f>IF(ISBLANK(L47),"  ",IF(L84&gt;0,L47/L84,IF(L47&gt;0,1,0)))</f>
        <v>0.4978422884830932</v>
      </c>
    </row>
    <row r="48" spans="1:13" ht="15" customHeight="1" x14ac:dyDescent="0.25">
      <c r="A48" s="56" t="s">
        <v>34</v>
      </c>
      <c r="B48" s="116"/>
      <c r="C48" s="48" t="s">
        <v>4</v>
      </c>
      <c r="D48" s="124"/>
      <c r="E48" s="49" t="s">
        <v>4</v>
      </c>
      <c r="F48" s="133"/>
      <c r="G48" s="50" t="s">
        <v>4</v>
      </c>
      <c r="H48" s="116"/>
      <c r="I48" s="48" t="s">
        <v>4</v>
      </c>
      <c r="J48" s="124"/>
      <c r="K48" s="49" t="s">
        <v>4</v>
      </c>
      <c r="L48" s="133"/>
      <c r="M48" s="50" t="s">
        <v>4</v>
      </c>
    </row>
    <row r="49" spans="1:13" ht="15" customHeight="1" x14ac:dyDescent="0.2">
      <c r="A49" s="7" t="s">
        <v>35</v>
      </c>
      <c r="B49" s="142">
        <v>0</v>
      </c>
      <c r="C49" s="35">
        <v>0</v>
      </c>
      <c r="D49" s="127">
        <v>0</v>
      </c>
      <c r="E49" s="36">
        <v>0</v>
      </c>
      <c r="F49" s="132">
        <f>D49+B49</f>
        <v>0</v>
      </c>
      <c r="G49" s="37">
        <f>IF(ISBLANK(F49),"  ",IF(D84&gt;0,F49/D84,IF(F49&gt;0,1,0)))</f>
        <v>0</v>
      </c>
      <c r="H49" s="142">
        <v>0</v>
      </c>
      <c r="I49" s="35">
        <v>0</v>
      </c>
      <c r="J49" s="127">
        <v>0</v>
      </c>
      <c r="K49" s="36">
        <v>0</v>
      </c>
      <c r="L49" s="132">
        <f>J49+H49</f>
        <v>0</v>
      </c>
      <c r="M49" s="37">
        <f>IF(ISBLANK(L49),"  ",IF(J84&gt;0,L49/J84,IF(L49&gt;0,1,0)))</f>
        <v>0</v>
      </c>
    </row>
    <row r="50" spans="1:13" ht="15" customHeight="1" x14ac:dyDescent="0.2">
      <c r="A50" s="58" t="s">
        <v>36</v>
      </c>
      <c r="B50" s="114">
        <v>0</v>
      </c>
      <c r="C50" s="39">
        <v>0</v>
      </c>
      <c r="D50" s="124">
        <v>0</v>
      </c>
      <c r="E50" s="40">
        <v>0</v>
      </c>
      <c r="F50" s="133">
        <f>D50+B50</f>
        <v>0</v>
      </c>
      <c r="G50" s="41">
        <f>IF(ISBLANK(F50),"  ",IF(D84&gt;0,F50/D84,IF(F50&gt;0,1,0)))</f>
        <v>0</v>
      </c>
      <c r="H50" s="114">
        <v>0</v>
      </c>
      <c r="I50" s="39">
        <v>0</v>
      </c>
      <c r="J50" s="124">
        <v>0</v>
      </c>
      <c r="K50" s="40">
        <v>0</v>
      </c>
      <c r="L50" s="133">
        <f>J50+H50</f>
        <v>0</v>
      </c>
      <c r="M50" s="41">
        <f>IF(ISBLANK(L50),"  ",IF(J84&gt;0,L50/J84,IF(L50&gt;0,1,0)))</f>
        <v>0</v>
      </c>
    </row>
    <row r="51" spans="1:13" ht="15" customHeight="1" x14ac:dyDescent="0.2">
      <c r="A51" s="7" t="s">
        <v>37</v>
      </c>
      <c r="B51" s="114">
        <v>0</v>
      </c>
      <c r="C51" s="39">
        <v>0</v>
      </c>
      <c r="D51" s="124">
        <v>0</v>
      </c>
      <c r="E51" s="40">
        <v>0</v>
      </c>
      <c r="F51" s="133">
        <f>D51+B51</f>
        <v>0</v>
      </c>
      <c r="G51" s="41">
        <f>IF(ISBLANK(F51),"  ",IF(D84&gt;0,F51/D84,IF(F51&gt;0,1,0)))</f>
        <v>0</v>
      </c>
      <c r="H51" s="114">
        <v>0</v>
      </c>
      <c r="I51" s="39">
        <v>0</v>
      </c>
      <c r="J51" s="124">
        <v>0</v>
      </c>
      <c r="K51" s="40">
        <v>0</v>
      </c>
      <c r="L51" s="133">
        <f>J51+H51</f>
        <v>0</v>
      </c>
      <c r="M51" s="41">
        <f>IF(ISBLANK(L51),"  ",IF(J84&gt;0,L51/J84,IF(L51&gt;0,1,0)))</f>
        <v>0</v>
      </c>
    </row>
    <row r="52" spans="1:13" ht="15" customHeight="1" x14ac:dyDescent="0.2">
      <c r="A52" s="25" t="s">
        <v>38</v>
      </c>
      <c r="B52" s="114">
        <v>0</v>
      </c>
      <c r="C52" s="39">
        <v>0</v>
      </c>
      <c r="D52" s="124">
        <v>0</v>
      </c>
      <c r="E52" s="40">
        <v>0</v>
      </c>
      <c r="F52" s="133">
        <f>D52+B52</f>
        <v>0</v>
      </c>
      <c r="G52" s="41">
        <f>IF(ISBLANK(F52),"  ",IF(D84&gt;0,F52/D84,IF(F52&gt;0,1,0)))</f>
        <v>0</v>
      </c>
      <c r="H52" s="114">
        <v>0</v>
      </c>
      <c r="I52" s="39">
        <v>0</v>
      </c>
      <c r="J52" s="124">
        <v>0</v>
      </c>
      <c r="K52" s="40">
        <v>0</v>
      </c>
      <c r="L52" s="133">
        <f>J52+H52</f>
        <v>0</v>
      </c>
      <c r="M52" s="41">
        <f>IF(ISBLANK(L52),"  ",IF(J84&gt;0,L52/J84,IF(L52&gt;0,1,0)))</f>
        <v>0</v>
      </c>
    </row>
    <row r="53" spans="1:13" ht="15" customHeight="1" x14ac:dyDescent="0.2">
      <c r="A53" s="58" t="s">
        <v>39</v>
      </c>
      <c r="B53" s="114">
        <v>0</v>
      </c>
      <c r="C53" s="39">
        <v>0</v>
      </c>
      <c r="D53" s="124">
        <v>0</v>
      </c>
      <c r="E53" s="40">
        <v>0</v>
      </c>
      <c r="F53" s="133">
        <f>D53+B53</f>
        <v>0</v>
      </c>
      <c r="G53" s="41">
        <f>IF(ISBLANK(F53),"  ",IF(F84&gt;0,F53/F84,IF(F53&gt;0,1,0)))</f>
        <v>0</v>
      </c>
      <c r="H53" s="114">
        <v>0</v>
      </c>
      <c r="I53" s="39">
        <v>0</v>
      </c>
      <c r="J53" s="124">
        <v>0</v>
      </c>
      <c r="K53" s="40">
        <v>0</v>
      </c>
      <c r="L53" s="133">
        <f>J53+H53</f>
        <v>0</v>
      </c>
      <c r="M53" s="41">
        <f>IF(ISBLANK(L53),"  ",IF(L84&gt;0,L53/L84,IF(L53&gt;0,1,0)))</f>
        <v>0</v>
      </c>
    </row>
    <row r="54" spans="1:13" s="55" customFormat="1" ht="15" customHeight="1" x14ac:dyDescent="0.25">
      <c r="A54" s="56" t="s">
        <v>40</v>
      </c>
      <c r="B54" s="115">
        <v>0</v>
      </c>
      <c r="C54" s="59">
        <v>0</v>
      </c>
      <c r="D54" s="128">
        <v>0</v>
      </c>
      <c r="E54" s="54">
        <v>0</v>
      </c>
      <c r="F54" s="134">
        <f>F53+F52+F51+F50+F49</f>
        <v>0</v>
      </c>
      <c r="G54" s="53">
        <f>IF(ISBLANK(F54),"  ",IF(F84&gt;0,F54/F84,IF(F54&gt;0,1,0)))</f>
        <v>0</v>
      </c>
      <c r="H54" s="115">
        <v>0</v>
      </c>
      <c r="I54" s="59">
        <v>0</v>
      </c>
      <c r="J54" s="128">
        <v>0</v>
      </c>
      <c r="K54" s="54">
        <v>0</v>
      </c>
      <c r="L54" s="134">
        <f>L53+L52+L51+L50+L49</f>
        <v>0</v>
      </c>
      <c r="M54" s="53">
        <f>IF(ISBLANK(L54),"  ",IF(L84&gt;0,L54/L84,IF(L54&gt;0,1,0)))</f>
        <v>0</v>
      </c>
    </row>
    <row r="55" spans="1:13" s="55" customFormat="1" ht="15" customHeight="1" x14ac:dyDescent="0.25">
      <c r="A55" s="60" t="s">
        <v>41</v>
      </c>
      <c r="B55" s="144">
        <v>0</v>
      </c>
      <c r="C55" s="59">
        <v>0</v>
      </c>
      <c r="D55" s="129">
        <v>0</v>
      </c>
      <c r="E55" s="54">
        <v>0</v>
      </c>
      <c r="F55" s="135">
        <f>D55+B55</f>
        <v>0</v>
      </c>
      <c r="G55" s="53">
        <f>IF(ISBLANK(F55),"  ",IF(F84&gt;0,F55/F84,IF(F55&gt;0,1,0)))</f>
        <v>0</v>
      </c>
      <c r="H55" s="144">
        <v>0</v>
      </c>
      <c r="I55" s="59">
        <v>0</v>
      </c>
      <c r="J55" s="129">
        <v>0</v>
      </c>
      <c r="K55" s="54">
        <v>0</v>
      </c>
      <c r="L55" s="135">
        <f>J55+H55</f>
        <v>0</v>
      </c>
      <c r="M55" s="53">
        <f>IF(ISBLANK(L55),"  ",IF(L84&gt;0,L55/L84,IF(L55&gt;0,1,0)))</f>
        <v>0</v>
      </c>
    </row>
    <row r="56" spans="1:13" ht="15" customHeight="1" x14ac:dyDescent="0.25">
      <c r="A56" s="9" t="s">
        <v>42</v>
      </c>
      <c r="B56" s="119"/>
      <c r="C56" s="61" t="s">
        <v>4</v>
      </c>
      <c r="D56" s="127"/>
      <c r="E56" s="62" t="s">
        <v>4</v>
      </c>
      <c r="F56" s="132"/>
      <c r="G56" s="63" t="s">
        <v>4</v>
      </c>
      <c r="H56" s="119"/>
      <c r="I56" s="61" t="s">
        <v>4</v>
      </c>
      <c r="J56" s="127"/>
      <c r="K56" s="62" t="s">
        <v>4</v>
      </c>
      <c r="L56" s="132"/>
      <c r="M56" s="63" t="s">
        <v>4</v>
      </c>
    </row>
    <row r="57" spans="1:13" ht="15" customHeight="1" x14ac:dyDescent="0.2">
      <c r="A57" s="7" t="s">
        <v>43</v>
      </c>
      <c r="B57" s="119">
        <v>0</v>
      </c>
      <c r="C57" s="35">
        <v>0</v>
      </c>
      <c r="D57" s="127">
        <v>0</v>
      </c>
      <c r="E57" s="36">
        <v>0</v>
      </c>
      <c r="F57" s="136">
        <f t="shared" ref="F57:F62" si="14">D57+B57</f>
        <v>0</v>
      </c>
      <c r="G57" s="37">
        <f>IF(ISBLANK(F57),"  ",IF(F84&gt;0,F57/F84,IF(F57&gt;0,1,0)))</f>
        <v>0</v>
      </c>
      <c r="H57" s="119">
        <v>0</v>
      </c>
      <c r="I57" s="35">
        <v>0</v>
      </c>
      <c r="J57" s="127">
        <v>0</v>
      </c>
      <c r="K57" s="36">
        <v>0</v>
      </c>
      <c r="L57" s="136">
        <f t="shared" ref="L57:L73" si="15">J57+H57</f>
        <v>0</v>
      </c>
      <c r="M57" s="37">
        <f>IF(ISBLANK(L57),"  ",IF(L84&gt;0,L57/L84,IF(L57&gt;0,1,0)))</f>
        <v>0</v>
      </c>
    </row>
    <row r="58" spans="1:13" ht="15" customHeight="1" x14ac:dyDescent="0.2">
      <c r="A58" s="25" t="s">
        <v>44</v>
      </c>
      <c r="B58" s="116">
        <v>0</v>
      </c>
      <c r="C58" s="39">
        <v>0</v>
      </c>
      <c r="D58" s="124">
        <v>0</v>
      </c>
      <c r="E58" s="40">
        <v>0</v>
      </c>
      <c r="F58" s="137">
        <f t="shared" si="14"/>
        <v>0</v>
      </c>
      <c r="G58" s="41">
        <f>IF(ISBLANK(F58),"  ",IF(F84&gt;0,F58/F84,IF(F58&gt;0,1,0)))</f>
        <v>0</v>
      </c>
      <c r="H58" s="116">
        <v>0</v>
      </c>
      <c r="I58" s="39">
        <v>0</v>
      </c>
      <c r="J58" s="124">
        <v>0</v>
      </c>
      <c r="K58" s="40">
        <v>0</v>
      </c>
      <c r="L58" s="137">
        <f t="shared" si="15"/>
        <v>0</v>
      </c>
      <c r="M58" s="41">
        <f>IF(ISBLANK(L58),"  ",IF(L84&gt;0,L58/L84,IF(L58&gt;0,1,0)))</f>
        <v>0</v>
      </c>
    </row>
    <row r="59" spans="1:13" ht="15" customHeight="1" x14ac:dyDescent="0.2">
      <c r="A59" s="64" t="s">
        <v>45</v>
      </c>
      <c r="B59" s="145">
        <v>0</v>
      </c>
      <c r="C59" s="39">
        <v>0</v>
      </c>
      <c r="D59" s="123">
        <v>0</v>
      </c>
      <c r="E59" s="40">
        <v>0</v>
      </c>
      <c r="F59" s="138">
        <f t="shared" si="14"/>
        <v>0</v>
      </c>
      <c r="G59" s="41">
        <f>IF(ISBLANK(F59),"  ",IF(F84&gt;0,F59/F84,IF(F59&gt;0,1,0)))</f>
        <v>0</v>
      </c>
      <c r="H59" s="145">
        <v>0</v>
      </c>
      <c r="I59" s="39">
        <v>0</v>
      </c>
      <c r="J59" s="123">
        <v>0</v>
      </c>
      <c r="K59" s="40">
        <v>0</v>
      </c>
      <c r="L59" s="138">
        <f t="shared" si="15"/>
        <v>0</v>
      </c>
      <c r="M59" s="41">
        <f>IF(ISBLANK(L59),"  ",IF(L84&gt;0,L59/L84,IF(L59&gt;0,1,0)))</f>
        <v>0</v>
      </c>
    </row>
    <row r="60" spans="1:13" ht="15" customHeight="1" x14ac:dyDescent="0.2">
      <c r="A60" s="64" t="s">
        <v>46</v>
      </c>
      <c r="B60" s="145">
        <v>0</v>
      </c>
      <c r="C60" s="39">
        <v>0</v>
      </c>
      <c r="D60" s="123">
        <v>0</v>
      </c>
      <c r="E60" s="40">
        <v>0</v>
      </c>
      <c r="F60" s="138">
        <f t="shared" si="14"/>
        <v>0</v>
      </c>
      <c r="G60" s="41">
        <f>IF(ISBLANK(F60),"  ",IF(F84&gt;0,F60/F84,IF(F60&gt;0,1,0)))</f>
        <v>0</v>
      </c>
      <c r="H60" s="145">
        <v>0</v>
      </c>
      <c r="I60" s="39">
        <v>0</v>
      </c>
      <c r="J60" s="123">
        <v>0</v>
      </c>
      <c r="K60" s="40">
        <v>0</v>
      </c>
      <c r="L60" s="138">
        <f t="shared" si="15"/>
        <v>0</v>
      </c>
      <c r="M60" s="41">
        <f>IF(ISBLANK(L60),"  ",IF(L84&gt;0,L60/L84,IF(L60&gt;0,1,0)))</f>
        <v>0</v>
      </c>
    </row>
    <row r="61" spans="1:13" ht="15" customHeight="1" x14ac:dyDescent="0.2">
      <c r="A61" s="64" t="s">
        <v>47</v>
      </c>
      <c r="B61" s="145">
        <v>0</v>
      </c>
      <c r="C61" s="39">
        <v>0</v>
      </c>
      <c r="D61" s="123">
        <v>0</v>
      </c>
      <c r="E61" s="40">
        <v>0</v>
      </c>
      <c r="F61" s="138">
        <f t="shared" si="14"/>
        <v>0</v>
      </c>
      <c r="G61" s="41">
        <f>IF(ISBLANK(F61),"  ",IF(F84&gt;0,F61/F84,IF(F61&gt;0,1,0)))</f>
        <v>0</v>
      </c>
      <c r="H61" s="145">
        <v>0</v>
      </c>
      <c r="I61" s="39">
        <v>0</v>
      </c>
      <c r="J61" s="123">
        <v>0</v>
      </c>
      <c r="K61" s="40">
        <v>0</v>
      </c>
      <c r="L61" s="138">
        <f t="shared" si="15"/>
        <v>0</v>
      </c>
      <c r="M61" s="41">
        <f>IF(ISBLANK(L61),"  ",IF(L84&gt;0,L61/L84,IF(L61&gt;0,1,0)))</f>
        <v>0</v>
      </c>
    </row>
    <row r="62" spans="1:13" ht="15" customHeight="1" x14ac:dyDescent="0.2">
      <c r="A62" s="25" t="s">
        <v>48</v>
      </c>
      <c r="B62" s="116">
        <v>0</v>
      </c>
      <c r="C62" s="39">
        <v>0</v>
      </c>
      <c r="D62" s="124">
        <v>0</v>
      </c>
      <c r="E62" s="40">
        <v>0</v>
      </c>
      <c r="F62" s="137">
        <f t="shared" si="14"/>
        <v>0</v>
      </c>
      <c r="G62" s="41">
        <f>IF(ISBLANK(F62),"  ",IF(F84&gt;0,F62/F84,IF(F62&gt;0,1,0)))</f>
        <v>0</v>
      </c>
      <c r="H62" s="116">
        <v>0</v>
      </c>
      <c r="I62" s="39">
        <v>0</v>
      </c>
      <c r="J62" s="124">
        <v>0</v>
      </c>
      <c r="K62" s="40">
        <v>0</v>
      </c>
      <c r="L62" s="137">
        <f t="shared" si="15"/>
        <v>0</v>
      </c>
      <c r="M62" s="41">
        <f>IF(ISBLANK(L62),"  ",IF(L84&gt;0,L62/L84,IF(L62&gt;0,1,0)))</f>
        <v>0</v>
      </c>
    </row>
    <row r="63" spans="1:13" s="55" customFormat="1" ht="15" customHeight="1" x14ac:dyDescent="0.25">
      <c r="A63" s="60" t="s">
        <v>49</v>
      </c>
      <c r="B63" s="146">
        <v>0</v>
      </c>
      <c r="C63" s="59">
        <v>0</v>
      </c>
      <c r="D63" s="128">
        <v>0</v>
      </c>
      <c r="E63" s="54">
        <v>0</v>
      </c>
      <c r="F63" s="139">
        <f>F62+F60+F59+F58+F57+F61</f>
        <v>0</v>
      </c>
      <c r="G63" s="53">
        <f>IF(ISBLANK(F63),"  ",IF(F84&gt;0,F63/F84,IF(F63&gt;0,1,0)))</f>
        <v>0</v>
      </c>
      <c r="H63" s="146">
        <v>0</v>
      </c>
      <c r="I63" s="59">
        <v>0</v>
      </c>
      <c r="J63" s="128">
        <v>0</v>
      </c>
      <c r="K63" s="54">
        <v>0</v>
      </c>
      <c r="L63" s="137">
        <f t="shared" si="15"/>
        <v>0</v>
      </c>
      <c r="M63" s="53">
        <f>IF(ISBLANK(L63),"  ",IF(L84&gt;0,L63/L84,IF(L63&gt;0,1,0)))</f>
        <v>0</v>
      </c>
    </row>
    <row r="64" spans="1:13" ht="15" customHeight="1" x14ac:dyDescent="0.2">
      <c r="A64" s="34" t="s">
        <v>50</v>
      </c>
      <c r="B64" s="147">
        <v>0</v>
      </c>
      <c r="C64" s="39">
        <v>0</v>
      </c>
      <c r="D64" s="148">
        <v>0</v>
      </c>
      <c r="E64" s="40">
        <v>0</v>
      </c>
      <c r="F64" s="140">
        <f t="shared" ref="F64:F73" si="16">D64+B64</f>
        <v>0</v>
      </c>
      <c r="G64" s="41">
        <f>IF(ISBLANK(F64),"  ",IF(F84&gt;0,F64/F84,IF(F64&gt;0,1,0)))</f>
        <v>0</v>
      </c>
      <c r="H64" s="147">
        <v>0</v>
      </c>
      <c r="I64" s="39">
        <v>0</v>
      </c>
      <c r="J64" s="148">
        <v>0</v>
      </c>
      <c r="K64" s="40">
        <v>0</v>
      </c>
      <c r="L64" s="140">
        <f t="shared" si="15"/>
        <v>0</v>
      </c>
      <c r="M64" s="41">
        <f>IF(ISBLANK(L64),"  ",IF(L84&gt;0,L64/L84,IF(L64&gt;0,1,0)))</f>
        <v>0</v>
      </c>
    </row>
    <row r="65" spans="1:13" ht="15" customHeight="1" x14ac:dyDescent="0.2">
      <c r="A65" s="65" t="s">
        <v>51</v>
      </c>
      <c r="B65" s="114">
        <v>0</v>
      </c>
      <c r="C65" s="39">
        <v>0</v>
      </c>
      <c r="D65" s="124">
        <v>0</v>
      </c>
      <c r="E65" s="40">
        <v>0</v>
      </c>
      <c r="F65" s="133">
        <f t="shared" si="16"/>
        <v>0</v>
      </c>
      <c r="G65" s="41">
        <f>IF(ISBLANK(F65),"  ",IF(F84&gt;0,F65/F84,IF(F65&gt;0,1,0)))</f>
        <v>0</v>
      </c>
      <c r="H65" s="114">
        <v>0</v>
      </c>
      <c r="I65" s="39">
        <v>0</v>
      </c>
      <c r="J65" s="124">
        <v>0</v>
      </c>
      <c r="K65" s="40">
        <v>0</v>
      </c>
      <c r="L65" s="133">
        <f t="shared" si="15"/>
        <v>0</v>
      </c>
      <c r="M65" s="41">
        <f>IF(ISBLANK(L65),"  ",IF(L84&gt;0,L65/L84,IF(L65&gt;0,1,0)))</f>
        <v>0</v>
      </c>
    </row>
    <row r="66" spans="1:13" ht="15" customHeight="1" x14ac:dyDescent="0.2">
      <c r="A66" s="7" t="s">
        <v>52</v>
      </c>
      <c r="B66" s="114">
        <v>0</v>
      </c>
      <c r="C66" s="39">
        <v>0</v>
      </c>
      <c r="D66" s="124">
        <v>0</v>
      </c>
      <c r="E66" s="40">
        <v>0</v>
      </c>
      <c r="F66" s="133">
        <f t="shared" si="16"/>
        <v>0</v>
      </c>
      <c r="G66" s="41">
        <f>IF(ISBLANK(F66),"  ",IF(F84&gt;0,F66/F84,IF(F66&gt;0,1,0)))</f>
        <v>0</v>
      </c>
      <c r="H66" s="114">
        <v>0</v>
      </c>
      <c r="I66" s="39">
        <v>0</v>
      </c>
      <c r="J66" s="124">
        <v>0</v>
      </c>
      <c r="K66" s="40">
        <v>0</v>
      </c>
      <c r="L66" s="133">
        <f t="shared" si="15"/>
        <v>0</v>
      </c>
      <c r="M66" s="41">
        <f>IF(ISBLANK(L66),"  ",IF(L84&gt;0,L66/L84,IF(L66&gt;0,1,0)))</f>
        <v>0</v>
      </c>
    </row>
    <row r="67" spans="1:13" ht="15" customHeight="1" x14ac:dyDescent="0.2">
      <c r="A67" s="58" t="s">
        <v>53</v>
      </c>
      <c r="B67" s="114">
        <v>0</v>
      </c>
      <c r="C67" s="39">
        <v>0</v>
      </c>
      <c r="D67" s="124">
        <v>0</v>
      </c>
      <c r="E67" s="40">
        <v>0</v>
      </c>
      <c r="F67" s="133">
        <f t="shared" si="16"/>
        <v>0</v>
      </c>
      <c r="G67" s="41">
        <f>IF(ISBLANK(F67),"  ",IF(F84&gt;0,F67/F84,IF(F67&gt;0,1,0)))</f>
        <v>0</v>
      </c>
      <c r="H67" s="114">
        <v>0</v>
      </c>
      <c r="I67" s="39">
        <v>0</v>
      </c>
      <c r="J67" s="124">
        <v>0</v>
      </c>
      <c r="K67" s="40">
        <v>0</v>
      </c>
      <c r="L67" s="133">
        <f t="shared" si="15"/>
        <v>0</v>
      </c>
      <c r="M67" s="41">
        <f>IF(ISBLANK(L67),"  ",IF(L84&gt;0,L67/L84,IF(L67&gt;0,1,0)))</f>
        <v>0</v>
      </c>
    </row>
    <row r="68" spans="1:13" ht="15" customHeight="1" x14ac:dyDescent="0.2">
      <c r="A68" s="65" t="s">
        <v>54</v>
      </c>
      <c r="B68" s="114">
        <v>0</v>
      </c>
      <c r="C68" s="39">
        <v>0</v>
      </c>
      <c r="D68" s="124">
        <v>0</v>
      </c>
      <c r="E68" s="40">
        <v>0</v>
      </c>
      <c r="F68" s="133">
        <f t="shared" si="16"/>
        <v>0</v>
      </c>
      <c r="G68" s="41">
        <f>IF(ISBLANK(F68),"  ",IF(F84&gt;0,F68/F84,IF(F68&gt;0,1,0)))</f>
        <v>0</v>
      </c>
      <c r="H68" s="114">
        <v>0</v>
      </c>
      <c r="I68" s="39">
        <v>0</v>
      </c>
      <c r="J68" s="124">
        <v>0</v>
      </c>
      <c r="K68" s="40">
        <v>0</v>
      </c>
      <c r="L68" s="133">
        <f t="shared" si="15"/>
        <v>0</v>
      </c>
      <c r="M68" s="41">
        <f>IF(ISBLANK(L68),"  ",IF(L84&gt;0,L68/L84,IF(L68&gt;0,1,0)))</f>
        <v>0</v>
      </c>
    </row>
    <row r="69" spans="1:13" ht="15" customHeight="1" x14ac:dyDescent="0.2">
      <c r="A69" s="65" t="s">
        <v>55</v>
      </c>
      <c r="B69" s="114">
        <v>0</v>
      </c>
      <c r="C69" s="39">
        <v>0</v>
      </c>
      <c r="D69" s="124">
        <v>0</v>
      </c>
      <c r="E69" s="40">
        <v>0</v>
      </c>
      <c r="F69" s="133">
        <f t="shared" si="16"/>
        <v>0</v>
      </c>
      <c r="G69" s="41">
        <f>IF(ISBLANK(F69),"  ",IF(F84&gt;0,F69/F84,IF(F69&gt;0,1,0)))</f>
        <v>0</v>
      </c>
      <c r="H69" s="114">
        <v>0</v>
      </c>
      <c r="I69" s="39">
        <v>0</v>
      </c>
      <c r="J69" s="124">
        <v>0</v>
      </c>
      <c r="K69" s="40">
        <v>0</v>
      </c>
      <c r="L69" s="133">
        <f t="shared" si="15"/>
        <v>0</v>
      </c>
      <c r="M69" s="41">
        <f>IF(ISBLANK(L69),"  ",IF(L84&gt;0,L69/L84,IF(L69&gt;0,1,0)))</f>
        <v>0</v>
      </c>
    </row>
    <row r="70" spans="1:13" ht="15" customHeight="1" x14ac:dyDescent="0.2">
      <c r="A70" s="34" t="s">
        <v>56</v>
      </c>
      <c r="B70" s="114">
        <v>0</v>
      </c>
      <c r="C70" s="39">
        <v>0</v>
      </c>
      <c r="D70" s="124">
        <v>0</v>
      </c>
      <c r="E70" s="40">
        <v>0</v>
      </c>
      <c r="F70" s="133">
        <f t="shared" si="16"/>
        <v>0</v>
      </c>
      <c r="G70" s="41">
        <f>IF(ISBLANK(F70),"  ",IF(F84&gt;0,F70/F84,IF(F70&gt;0,1,0)))</f>
        <v>0</v>
      </c>
      <c r="H70" s="114">
        <v>0</v>
      </c>
      <c r="I70" s="39">
        <v>0</v>
      </c>
      <c r="J70" s="124">
        <v>0</v>
      </c>
      <c r="K70" s="40">
        <v>0</v>
      </c>
      <c r="L70" s="133">
        <f t="shared" si="15"/>
        <v>0</v>
      </c>
      <c r="M70" s="41">
        <f>IF(ISBLANK(L70),"  ",IF(L84&gt;0,L70/L84,IF(L70&gt;0,1,0)))</f>
        <v>0</v>
      </c>
    </row>
    <row r="71" spans="1:13" ht="15" customHeight="1" x14ac:dyDescent="0.2">
      <c r="A71" s="34" t="s">
        <v>57</v>
      </c>
      <c r="B71" s="114">
        <v>0</v>
      </c>
      <c r="C71" s="39">
        <v>0</v>
      </c>
      <c r="D71" s="124">
        <v>0</v>
      </c>
      <c r="E71" s="40">
        <v>0</v>
      </c>
      <c r="F71" s="133">
        <f t="shared" si="16"/>
        <v>0</v>
      </c>
      <c r="G71" s="41">
        <f>IF(ISBLANK(F71),"  ",IF(F84&gt;0,F71/F84,IF(F71&gt;0,1,0)))</f>
        <v>0</v>
      </c>
      <c r="H71" s="114">
        <v>0</v>
      </c>
      <c r="I71" s="39">
        <v>0</v>
      </c>
      <c r="J71" s="124">
        <v>0</v>
      </c>
      <c r="K71" s="40">
        <v>0</v>
      </c>
      <c r="L71" s="133">
        <f t="shared" si="15"/>
        <v>0</v>
      </c>
      <c r="M71" s="41">
        <f>IF(ISBLANK(L71),"  ",IF(L84&gt;0,L71/L84,IF(L71&gt;0,1,0)))</f>
        <v>0</v>
      </c>
    </row>
    <row r="72" spans="1:13" ht="15" customHeight="1" x14ac:dyDescent="0.2">
      <c r="A72" s="7" t="s">
        <v>58</v>
      </c>
      <c r="B72" s="114">
        <v>0</v>
      </c>
      <c r="C72" s="39">
        <v>0</v>
      </c>
      <c r="D72" s="124">
        <v>0</v>
      </c>
      <c r="E72" s="40">
        <v>0</v>
      </c>
      <c r="F72" s="133">
        <f t="shared" si="16"/>
        <v>0</v>
      </c>
      <c r="G72" s="41">
        <f>IF(ISBLANK(F72),"  ",IF(F84&gt;0,F72/F84,IF(F72&gt;0,1,0)))</f>
        <v>0</v>
      </c>
      <c r="H72" s="114">
        <v>0</v>
      </c>
      <c r="I72" s="39">
        <v>0</v>
      </c>
      <c r="J72" s="124">
        <v>0</v>
      </c>
      <c r="K72" s="40">
        <v>0</v>
      </c>
      <c r="L72" s="133">
        <f t="shared" si="15"/>
        <v>0</v>
      </c>
      <c r="M72" s="41">
        <f>IF(ISBLANK(L72),"  ",IF(L84&gt;0,L72/L84,IF(L72&gt;0,1,0)))</f>
        <v>0</v>
      </c>
    </row>
    <row r="73" spans="1:13" ht="15" customHeight="1" x14ac:dyDescent="0.2">
      <c r="A73" s="58" t="s">
        <v>59</v>
      </c>
      <c r="B73" s="114">
        <v>0</v>
      </c>
      <c r="C73" s="39">
        <v>0</v>
      </c>
      <c r="D73" s="124">
        <v>0</v>
      </c>
      <c r="E73" s="40">
        <v>0</v>
      </c>
      <c r="F73" s="133">
        <f t="shared" si="16"/>
        <v>0</v>
      </c>
      <c r="G73" s="41">
        <f>IF(ISBLANK(F73),"  ",IF(F84&gt;0,F73/F84,IF(F73&gt;0,1,0)))</f>
        <v>0</v>
      </c>
      <c r="H73" s="114">
        <v>0</v>
      </c>
      <c r="I73" s="39">
        <v>0</v>
      </c>
      <c r="J73" s="124">
        <v>0</v>
      </c>
      <c r="K73" s="40">
        <v>0</v>
      </c>
      <c r="L73" s="133">
        <f t="shared" si="15"/>
        <v>0</v>
      </c>
      <c r="M73" s="41">
        <f>IF(ISBLANK(L73),"  ",IF(L84&gt;0,L73/L84,IF(L73&gt;0,1,0)))</f>
        <v>0</v>
      </c>
    </row>
    <row r="74" spans="1:13" ht="15" customHeight="1" x14ac:dyDescent="0.2">
      <c r="A74" s="34" t="s">
        <v>186</v>
      </c>
      <c r="B74" s="114">
        <v>0</v>
      </c>
      <c r="C74" s="39">
        <v>0</v>
      </c>
      <c r="D74" s="124">
        <v>0</v>
      </c>
      <c r="E74" s="40">
        <v>0</v>
      </c>
      <c r="F74" s="133">
        <f t="shared" ref="F74" si="17">D74+B74</f>
        <v>0</v>
      </c>
      <c r="G74" s="41">
        <f>IF(ISBLANK(F74),"  ",IF(F85&gt;0,F74/F85,IF(F74&gt;0,1,0)))</f>
        <v>0</v>
      </c>
      <c r="H74" s="114">
        <v>0</v>
      </c>
      <c r="I74" s="39">
        <v>0</v>
      </c>
      <c r="J74" s="124">
        <v>0</v>
      </c>
      <c r="K74" s="40">
        <v>0</v>
      </c>
      <c r="L74" s="114"/>
      <c r="M74" s="41" t="str">
        <f>IF(ISBLANK(L74),"  ",IF(L85&gt;0,L74/L85,IF(L74&gt;0,1,0)))</f>
        <v xml:space="preserve">  </v>
      </c>
    </row>
    <row r="75" spans="1:13" s="55" customFormat="1" ht="15" customHeight="1" x14ac:dyDescent="0.25">
      <c r="A75" s="66" t="s">
        <v>60</v>
      </c>
      <c r="B75" s="115">
        <v>0</v>
      </c>
      <c r="C75" s="59">
        <v>0</v>
      </c>
      <c r="D75" s="128">
        <v>0</v>
      </c>
      <c r="E75" s="54">
        <v>0</v>
      </c>
      <c r="F75" s="115">
        <f>F74+F73+F72+F71+F70+F69+F68+F67+F66+F65+F64+F63</f>
        <v>0</v>
      </c>
      <c r="G75" s="53">
        <f>IF(ISBLANK(F75),"  ",IF(F84&gt;0,F75/F84,IF(F75&gt;0,1,0)))</f>
        <v>0</v>
      </c>
      <c r="H75" s="115">
        <v>0</v>
      </c>
      <c r="I75" s="59">
        <v>0</v>
      </c>
      <c r="J75" s="128">
        <v>0</v>
      </c>
      <c r="K75" s="54">
        <v>0</v>
      </c>
      <c r="L75" s="115">
        <f>L74+L73+L72+L71+L70+L69+L68+L67+L66+L65+L64+L63</f>
        <v>0</v>
      </c>
      <c r="M75" s="53">
        <f>IF(ISBLANK(L75),"  ",IF(L84&gt;0,L75/L84,IF(L75&gt;0,1,0)))</f>
        <v>0</v>
      </c>
    </row>
    <row r="76" spans="1:13" ht="15" customHeight="1" x14ac:dyDescent="0.25">
      <c r="A76" s="9" t="s">
        <v>61</v>
      </c>
      <c r="B76" s="116"/>
      <c r="C76" s="48" t="s">
        <v>4</v>
      </c>
      <c r="D76" s="124"/>
      <c r="E76" s="49" t="s">
        <v>10</v>
      </c>
      <c r="F76" s="133"/>
      <c r="G76" s="50" t="s">
        <v>4</v>
      </c>
      <c r="H76" s="116"/>
      <c r="I76" s="48" t="s">
        <v>4</v>
      </c>
      <c r="J76" s="124"/>
      <c r="K76" s="49" t="s">
        <v>4</v>
      </c>
      <c r="L76" s="133"/>
      <c r="M76" s="50" t="s">
        <v>4</v>
      </c>
    </row>
    <row r="77" spans="1:13" ht="15" customHeight="1" x14ac:dyDescent="0.2">
      <c r="A77" s="7" t="s">
        <v>62</v>
      </c>
      <c r="B77" s="142">
        <v>3654209</v>
      </c>
      <c r="C77" s="35">
        <v>1</v>
      </c>
      <c r="D77" s="127">
        <v>0</v>
      </c>
      <c r="E77" s="36">
        <v>0</v>
      </c>
      <c r="F77" s="132">
        <f>D77+B77</f>
        <v>3654209</v>
      </c>
      <c r="G77" s="37">
        <f>IF(ISBLANK(F77),"  ",IF(F84&gt;0,F77/F84,IF(F77&gt;0,1,0)))</f>
        <v>0.21953889160156043</v>
      </c>
      <c r="H77" s="142">
        <v>13654209</v>
      </c>
      <c r="I77" s="35">
        <v>1</v>
      </c>
      <c r="J77" s="127">
        <v>0</v>
      </c>
      <c r="K77" s="36">
        <v>0</v>
      </c>
      <c r="L77" s="132">
        <f>J77+H77</f>
        <v>13654209</v>
      </c>
      <c r="M77" s="37">
        <f>IF(ISBLANK(L77),"  ",IF(L84&gt;0,L77/L84,IF(L77&gt;0,1,0)))</f>
        <v>0.5021577115169068</v>
      </c>
    </row>
    <row r="78" spans="1:13" ht="15" customHeight="1" x14ac:dyDescent="0.2">
      <c r="A78" s="25" t="s">
        <v>63</v>
      </c>
      <c r="B78" s="114">
        <v>0</v>
      </c>
      <c r="C78" s="39">
        <v>0</v>
      </c>
      <c r="D78" s="124">
        <v>0</v>
      </c>
      <c r="E78" s="40">
        <v>0</v>
      </c>
      <c r="F78" s="133">
        <f>D78+B78</f>
        <v>0</v>
      </c>
      <c r="G78" s="41">
        <f>IF(ISBLANK(F78),"  ",IF(F84&gt;0,F78/F84,IF(F78&gt;0,1,0)))</f>
        <v>0</v>
      </c>
      <c r="H78" s="114">
        <v>0</v>
      </c>
      <c r="I78" s="39">
        <v>0</v>
      </c>
      <c r="J78" s="124">
        <v>0</v>
      </c>
      <c r="K78" s="40">
        <v>0</v>
      </c>
      <c r="L78" s="133">
        <f>J78+H78</f>
        <v>0</v>
      </c>
      <c r="M78" s="41">
        <f>IF(ISBLANK(L78),"  ",IF(L84&gt;0,L78/L84,IF(L78&gt;0,1,0)))</f>
        <v>0</v>
      </c>
    </row>
    <row r="79" spans="1:13" ht="15" customHeight="1" x14ac:dyDescent="0.25">
      <c r="A79" s="56" t="s">
        <v>64</v>
      </c>
      <c r="B79" s="116"/>
      <c r="C79" s="48" t="s">
        <v>4</v>
      </c>
      <c r="D79" s="124"/>
      <c r="E79" s="49" t="s">
        <v>10</v>
      </c>
      <c r="F79" s="133"/>
      <c r="G79" s="50" t="s">
        <v>4</v>
      </c>
      <c r="H79" s="116"/>
      <c r="I79" s="48" t="s">
        <v>4</v>
      </c>
      <c r="J79" s="124"/>
      <c r="K79" s="49" t="s">
        <v>4</v>
      </c>
      <c r="L79" s="133"/>
      <c r="M79" s="50" t="s">
        <v>4</v>
      </c>
    </row>
    <row r="80" spans="1:13" ht="15" customHeight="1" x14ac:dyDescent="0.2">
      <c r="A80" s="7" t="s">
        <v>65</v>
      </c>
      <c r="B80" s="142">
        <v>0</v>
      </c>
      <c r="C80" s="35">
        <v>0</v>
      </c>
      <c r="D80" s="127">
        <v>0</v>
      </c>
      <c r="E80" s="36">
        <v>0</v>
      </c>
      <c r="F80" s="132">
        <f>D80+B80</f>
        <v>0</v>
      </c>
      <c r="G80" s="37">
        <f>IF(ISBLANK(F80),"  ",IF(F84&gt;0,F80/F84,IF(F80&gt;0,1,0)))</f>
        <v>0</v>
      </c>
      <c r="H80" s="142">
        <v>0</v>
      </c>
      <c r="I80" s="35">
        <v>0</v>
      </c>
      <c r="J80" s="127">
        <v>0</v>
      </c>
      <c r="K80" s="36">
        <v>0</v>
      </c>
      <c r="L80" s="132">
        <f>J80+H80</f>
        <v>0</v>
      </c>
      <c r="M80" s="37">
        <f>IF(ISBLANK(L80),"  ",IF(L84&gt;0,L80/L84,IF(L80&gt;0,1,0)))</f>
        <v>0</v>
      </c>
    </row>
    <row r="81" spans="1:13" ht="15" customHeight="1" x14ac:dyDescent="0.2">
      <c r="A81" s="25" t="s">
        <v>66</v>
      </c>
      <c r="B81" s="114">
        <v>0</v>
      </c>
      <c r="C81" s="39">
        <v>0</v>
      </c>
      <c r="D81" s="124">
        <v>0</v>
      </c>
      <c r="E81" s="40">
        <v>0</v>
      </c>
      <c r="F81" s="133">
        <f>D81+B81</f>
        <v>0</v>
      </c>
      <c r="G81" s="41">
        <f>IF(ISBLANK(F81),"  ",IF(F84&gt;0,F81/F84,IF(F81&gt;0,1,0)))</f>
        <v>0</v>
      </c>
      <c r="H81" s="114">
        <v>0</v>
      </c>
      <c r="I81" s="39">
        <v>0</v>
      </c>
      <c r="J81" s="124">
        <v>0</v>
      </c>
      <c r="K81" s="40">
        <v>0</v>
      </c>
      <c r="L81" s="133">
        <f>J81+H81</f>
        <v>0</v>
      </c>
      <c r="M81" s="41">
        <f>IF(ISBLANK(L81),"  ",IF(L84&gt;0,L81/L84,IF(L81&gt;0,1,0)))</f>
        <v>0</v>
      </c>
    </row>
    <row r="82" spans="1:13" s="55" customFormat="1" ht="15" customHeight="1" x14ac:dyDescent="0.25">
      <c r="A82" s="56" t="s">
        <v>67</v>
      </c>
      <c r="B82" s="120">
        <v>3654209</v>
      </c>
      <c r="C82" s="59">
        <v>1</v>
      </c>
      <c r="D82" s="129">
        <v>0</v>
      </c>
      <c r="E82" s="54">
        <v>0</v>
      </c>
      <c r="F82" s="134">
        <f>F81+F80+F79+F78+F77</f>
        <v>3654209</v>
      </c>
      <c r="G82" s="53">
        <f>IF(ISBLANK(F82),"  ",IF(F84&gt;0,F82/F84,IF(F82&gt;0,1,0)))</f>
        <v>0.21953889160156043</v>
      </c>
      <c r="H82" s="120">
        <v>13654209</v>
      </c>
      <c r="I82" s="59">
        <v>1</v>
      </c>
      <c r="J82" s="129">
        <v>0</v>
      </c>
      <c r="K82" s="54">
        <v>0</v>
      </c>
      <c r="L82" s="134">
        <f>L81+L80+L79+L78+L77</f>
        <v>13654209</v>
      </c>
      <c r="M82" s="53">
        <f>IF(ISBLANK(L82),"  ",IF(L84&gt;0,L82/L84,IF(L82&gt;0,1,0)))</f>
        <v>0.5021577115169068</v>
      </c>
    </row>
    <row r="83" spans="1:13" s="55" customFormat="1" ht="15" customHeight="1" x14ac:dyDescent="0.25">
      <c r="A83" s="56" t="s">
        <v>68</v>
      </c>
      <c r="B83" s="120">
        <v>0</v>
      </c>
      <c r="C83" s="59">
        <v>0</v>
      </c>
      <c r="D83" s="129">
        <v>0</v>
      </c>
      <c r="E83" s="54">
        <v>0</v>
      </c>
      <c r="F83" s="141">
        <f>D83+B83</f>
        <v>0</v>
      </c>
      <c r="G83" s="53">
        <f>IF(ISBLANK(F83),"  ",IF(F84&gt;0,F83/F84,IF(F83&gt;0,1,0)))</f>
        <v>0</v>
      </c>
      <c r="H83" s="120">
        <v>0</v>
      </c>
      <c r="I83" s="59">
        <v>0</v>
      </c>
      <c r="J83" s="129">
        <v>0</v>
      </c>
      <c r="K83" s="54">
        <v>0</v>
      </c>
      <c r="L83" s="141">
        <f>J83+H83</f>
        <v>0</v>
      </c>
      <c r="M83" s="53">
        <f>IF(ISBLANK(L83),"  ",IF(L84&gt;0,L83/L84,IF(L83&gt;0,1,0)))</f>
        <v>0</v>
      </c>
    </row>
    <row r="84" spans="1:13" s="55" customFormat="1" ht="15" customHeight="1" thickBot="1" x14ac:dyDescent="0.3">
      <c r="A84" s="67" t="s">
        <v>69</v>
      </c>
      <c r="B84" s="121">
        <v>16644927.800000001</v>
      </c>
      <c r="C84" s="68">
        <v>1</v>
      </c>
      <c r="D84" s="121">
        <v>0</v>
      </c>
      <c r="E84" s="69">
        <v>0</v>
      </c>
      <c r="F84" s="121">
        <f>F82+F75+F54+F47+F55+F83</f>
        <v>16644927.800000001</v>
      </c>
      <c r="G84" s="70">
        <f>IF(ISBLANK(F84),"  ",IF(F84&gt;0,F84/F84,IF(F84&gt;0,1,0)))</f>
        <v>1</v>
      </c>
      <c r="H84" s="121">
        <v>27191077</v>
      </c>
      <c r="I84" s="68">
        <v>1</v>
      </c>
      <c r="J84" s="121">
        <v>0</v>
      </c>
      <c r="K84" s="69">
        <v>0</v>
      </c>
      <c r="L84" s="121">
        <f>L82+L75+L54+L47+L55+L83</f>
        <v>27191077</v>
      </c>
      <c r="M84" s="70">
        <f>IF(ISBLANK(L84),"  ",IF(L84&gt;0,L84/L84,IF(L84&gt;0,1,0)))</f>
        <v>1</v>
      </c>
    </row>
    <row r="85" spans="1:13" ht="15" thickTop="1" x14ac:dyDescent="0.2"/>
    <row r="86" spans="1:13" ht="16.5" customHeight="1" x14ac:dyDescent="0.2">
      <c r="A86" s="2" t="s">
        <v>4</v>
      </c>
    </row>
    <row r="87" spans="1:13" x14ac:dyDescent="0.2">
      <c r="A87" s="2" t="s">
        <v>70</v>
      </c>
    </row>
    <row r="104" spans="7:7" x14ac:dyDescent="0.2">
      <c r="G104" s="2" t="s">
        <v>4</v>
      </c>
    </row>
  </sheetData>
  <hyperlinks>
    <hyperlink ref="O2" location="Home!A1" tooltip="Home" display="Home" xr:uid="{00000000-0004-0000-25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tabColor theme="8" tint="0.79998168889431442"/>
  </sheetPr>
  <dimension ref="A1:O87"/>
  <sheetViews>
    <sheetView zoomScale="75" zoomScaleNormal="75" workbookViewId="0">
      <pane xSplit="1" ySplit="10" topLeftCell="B11" activePane="bottomRight" state="frozen"/>
      <selection activeCell="D29" sqref="D29"/>
      <selection pane="topRight" activeCell="D29" sqref="D29"/>
      <selection pane="bottomLeft" activeCell="D29" sqref="D29"/>
      <selection pane="bottomRight" activeCell="A37" sqref="A37:XFD37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96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190</v>
      </c>
      <c r="C6" s="11"/>
      <c r="D6" s="12"/>
      <c r="E6" s="11"/>
      <c r="F6" s="12"/>
      <c r="G6" s="13"/>
      <c r="H6" s="10" t="s">
        <v>191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f>LCTCBoard!B13+Online!B13+AE!B13+RR!B13+BRCC!B13+BPCC!B13+Delgado!B13+CentLATCC!B13+Fletcher!B13+LDCC!B13+Northshore!B13+Nunez!B13+RPCC!B13+SLCC!B13+SOWELA!B13+NWLTC!B13</f>
        <v>165735434</v>
      </c>
      <c r="C13" s="35">
        <f t="shared" ref="C13:C84" si="0">IF(ISBLANK(B13),"  ",IF(F13&gt;0,B13/F13,IF(B13&gt;0,1,0)))</f>
        <v>1</v>
      </c>
      <c r="D13" s="122">
        <f>LCTCBoard!D13+Online!D13+AE!D13+RR!D13+BRCC!D13+BPCC!D13+Delgado!D13+CentLATCC!D13+Fletcher!D13+LDCC!D13+Northshore!D13+Nunez!D13+RPCC!D13+SLCC!D13+SOWELA!D13+NWLTC!D13</f>
        <v>0</v>
      </c>
      <c r="E13" s="36">
        <f>IF(ISBLANK(D13),"  ",IF(F13&gt;0,D13/F13,IF(D13&gt;0,1,0)))</f>
        <v>0</v>
      </c>
      <c r="F13" s="130">
        <f>D13+B13</f>
        <v>165735434</v>
      </c>
      <c r="G13" s="37">
        <f>IF(ISBLANK(F13),"  ",IF(F84&gt;0,F13/F84,IF(F13&gt;0,1,0)))</f>
        <v>0.23328308032993936</v>
      </c>
      <c r="H13" s="112">
        <f>LCTCBoard!H13+Online!H13+AE!H13+RR!H13+BRCC!H13+BPCC!H13+Delgado!H13+CentLATCC!H13+Fletcher!H13+LDCC!H13+Northshore!H13+Nunez!H13+RPCC!H13+SLCC!H13+SOWELA!H13+NWLTC!H13</f>
        <v>155291612</v>
      </c>
      <c r="I13" s="35">
        <f>IF(ISBLANK(H13),"  ",IF(L13&gt;0,H13/L13,IF(H13&gt;0,1,0)))</f>
        <v>1</v>
      </c>
      <c r="J13" s="122">
        <f>LCTCBoard!J13+Online!J13+AE!J13+RR!J13+BRCC!J13+BPCC!J13+Delgado!J13+CentLATCC!J13+Fletcher!J13+LDCC!J13+Northshore!J13+Nunez!J13+RPCC!J13+SLCC!J13+SOWELA!J13+NWLTC!J13</f>
        <v>0</v>
      </c>
      <c r="K13" s="36">
        <f>IF(ISBLANK(J13),"  ",IF(L13&gt;0,J13/L13,IF(J13&gt;0,1,0)))</f>
        <v>0</v>
      </c>
      <c r="L13" s="130">
        <f t="shared" ref="L13:L34" si="1">J13+H13</f>
        <v>155291612</v>
      </c>
      <c r="M13" s="38">
        <f>IF(ISBLANK(L13),"  ",IF(L84&gt;0,L13/L84,IF(L13&gt;0,1,0)))</f>
        <v>0.23444351466853897</v>
      </c>
    </row>
    <row r="14" spans="1:15" ht="15" customHeight="1" x14ac:dyDescent="0.2">
      <c r="A14" s="7" t="s">
        <v>13</v>
      </c>
      <c r="B14" s="112">
        <f>LCTCBoard!B14+Online!B14+AE!B14+RR!B14+BRCC!B14+BPCC!B14+Delgado!B14+CentLATCC!B14+Fletcher!B14+LDCC!B14+Northshore!B14+Nunez!B14+RPCC!B14+SLCC!B14+SOWELA!B14+NWLTC!B14</f>
        <v>0</v>
      </c>
      <c r="C14" s="39">
        <f t="shared" si="0"/>
        <v>0</v>
      </c>
      <c r="D14" s="122">
        <f>LCTCBoard!D14+Online!D14+AE!D14+RR!D14+BRCC!D14+BPCC!D14+Delgado!D14+CentLATCC!D14+Fletcher!D14+LDCC!D14+Northshore!D14+Nunez!D14+RPCC!D14+SLCC!D14+SOWELA!D14+NWLTC!D14</f>
        <v>0</v>
      </c>
      <c r="E14" s="40">
        <f>IF(ISBLANK(D14),"  ",IF(F14&gt;0,D14/F14,IF(D14&gt;0,1,0)))</f>
        <v>0</v>
      </c>
      <c r="F14" s="131">
        <f>D14+B14</f>
        <v>0</v>
      </c>
      <c r="G14" s="41">
        <f>IF(ISBLANK(F14),"  ",IF(F84&gt;0,F14/F84,IF(F14&gt;0,1,0)))</f>
        <v>0</v>
      </c>
      <c r="H14" s="112">
        <f>LCTCBoard!H14+Online!H14+AE!H14+RR!H14+BRCC!H14+BPCC!H14+Delgado!H14+CentLATCC!H14+Fletcher!H14+LDCC!H14+Northshore!H14+Nunez!H14+RPCC!H14+SLCC!H14+SOWELA!H14+NWLTC!H14</f>
        <v>0</v>
      </c>
      <c r="I14" s="39">
        <f>IF(ISBLANK(H14),"  ",IF(L14&gt;0,H14/L14,IF(H14&gt;0,1,0)))</f>
        <v>0</v>
      </c>
      <c r="J14" s="122">
        <f>LCTCBoard!J14+Online!J14+AE!J14+RR!J14+BRCC!J14+BPCC!J14+Delgado!J14+CentLATCC!J14+Fletcher!J14+LDCC!J14+Northshore!J14+Nunez!J14+RPCC!J14+SLCC!J14+SOWELA!J14+NWLTC!J14</f>
        <v>0</v>
      </c>
      <c r="K14" s="40">
        <f>IF(ISBLANK(J14),"  ",IF(L14&gt;0,J14/L14,IF(J14&gt;0,1,0)))</f>
        <v>0</v>
      </c>
      <c r="L14" s="131">
        <f t="shared" si="1"/>
        <v>0</v>
      </c>
      <c r="M14" s="41">
        <f>IF(ISBLANK(L14),"  ",IF(L84&gt;0,L14/L84,IF(L14&gt;0,1,0)))</f>
        <v>0</v>
      </c>
    </row>
    <row r="15" spans="1:15" ht="15" customHeight="1" x14ac:dyDescent="0.2">
      <c r="A15" s="169" t="s">
        <v>14</v>
      </c>
      <c r="B15" s="112">
        <f>LCTCBoard!B15+Online!B15+AE!B15+RR!B15+BRCC!B15+BPCC!B15+Delgado!B15+CentLATCC!B15+Fletcher!B15+LDCC!B15+Northshore!B15+Nunez!B15+RPCC!B15+SLCC!B15+SOWELA!B15+NWLTC!B15</f>
        <v>39064142.829999998</v>
      </c>
      <c r="C15" s="74">
        <f t="shared" si="0"/>
        <v>0.99808801844164152</v>
      </c>
      <c r="D15" s="122">
        <f>LCTCBoard!D15+Online!D15+AE!D15+RR!D15+BRCC!D15+BPCC!D15+Delgado!D15+CentLATCC!D15+Fletcher!D15+LDCC!D15+Northshore!D15+Nunez!D15+RPCC!D15+SLCC!D15+SOWELA!D15+NWLTC!D15</f>
        <v>74833</v>
      </c>
      <c r="E15" s="74">
        <f>IF(ISBLANK(D15),"  ",IF(F15&gt;0,D15/F15,IF(D15&gt;0,1,0)))</f>
        <v>1.911981558358524E-3</v>
      </c>
      <c r="F15" s="150">
        <f>D15+B15</f>
        <v>39138975.829999998</v>
      </c>
      <c r="G15" s="44">
        <f>IF(ISBLANK(F15),"  ",IF(F84&gt;0,F15/F84,IF(F15&gt;0,1,0)))</f>
        <v>5.5090577930253855E-2</v>
      </c>
      <c r="H15" s="112">
        <f>LCTCBoard!H15+Online!H15+AE!H15+RR!H15+BRCC!H15+BPCC!H15+Delgado!H15+CentLATCC!H15+Fletcher!H15+LDCC!H15+Northshore!H15+Nunez!H15+RPCC!H15+SLCC!H15+SOWELA!H15+NWLTC!H15</f>
        <v>16030143</v>
      </c>
      <c r="I15" s="74">
        <f>IF(ISBLANK(H15),"  ",IF(L15&gt;0,H15/L15,IF(H15&gt;0,1,0)))</f>
        <v>0.97863266517270331</v>
      </c>
      <c r="J15" s="122">
        <f>LCTCBoard!J15+Online!J15+AE!J15+RR!J15+BRCC!J15+BPCC!J15+Delgado!J15+CentLATCC!J15+Fletcher!J15+LDCC!J15+Northshore!J15+Nunez!J15+RPCC!J15+SLCC!J15+SOWELA!J15+NWLTC!J15</f>
        <v>350000</v>
      </c>
      <c r="K15" s="74">
        <f>IF(ISBLANK(J15),"  ",IF(L15&gt;0,J15/L15,IF(J15&gt;0,1,0)))</f>
        <v>2.1367334827296684E-2</v>
      </c>
      <c r="L15" s="150">
        <f t="shared" si="1"/>
        <v>16380143</v>
      </c>
      <c r="M15" s="44">
        <f>IF(ISBLANK(L15),"  ",IF(L84&gt;0,L15/L84,IF(L15&gt;0,1,0)))</f>
        <v>2.4729077419154269E-2</v>
      </c>
    </row>
    <row r="16" spans="1:15" ht="15" customHeight="1" x14ac:dyDescent="0.2">
      <c r="A16" s="170" t="s">
        <v>15</v>
      </c>
      <c r="B16" s="112">
        <f>LCTCBoard!B16+Online!B16+AE!B16+RR!B16+BRCC!B16+BPCC!B16+Delgado!B16+CentLATCC!B16+Fletcher!B16+LDCC!B16+Northshore!B16+Nunez!B16+RPCC!B16+SLCC!B16+SOWELA!B16+NWLTC!B16</f>
        <v>0</v>
      </c>
      <c r="C16" s="75">
        <f t="shared" si="0"/>
        <v>0</v>
      </c>
      <c r="D16" s="122">
        <f>LCTCBoard!D16+Online!D16+AE!D16+RR!D16+BRCC!D16+BPCC!D16+Delgado!D16+CentLATCC!D16+Fletcher!D16+LDCC!D16+Northshore!D16+Nunez!D16+RPCC!D16+SLCC!D16+SOWELA!D16+NWLTC!D16</f>
        <v>0</v>
      </c>
      <c r="E16" s="75">
        <f>IF(ISBLANK(D16),"  ",IF(F16&gt;0,D16/F16,IF(D16&gt;0,1,0)))</f>
        <v>0</v>
      </c>
      <c r="F16" s="150">
        <f t="shared" ref="F16:F46" si="2">D16+B16</f>
        <v>0</v>
      </c>
      <c r="G16" s="37">
        <f>IF(ISBLANK(F16),"  ",IF(F84&gt;0,F16/F84,IF(F16&gt;0,1,0)))</f>
        <v>0</v>
      </c>
      <c r="H16" s="112">
        <f>LCTCBoard!H16+Online!H16+AE!H16+RR!H16+BRCC!H16+BPCC!H16+Delgado!H16+CentLATCC!H16+Fletcher!H16+LDCC!H16+Northshore!H16+Nunez!H16+RPCC!H16+SLCC!H16+SOWELA!H16+NWLTC!H16</f>
        <v>0</v>
      </c>
      <c r="I16" s="75">
        <f t="shared" ref="I16:I34" si="3">IF(ISBLANK(H16),"  ",IF(L16&gt;0,H16/L16,IF(H16&gt;0,1,0)))</f>
        <v>0</v>
      </c>
      <c r="J16" s="122">
        <f>LCTCBoard!J16+Online!J16+AE!J16+RR!J16+BRCC!J16+BPCC!J16+Delgado!J16+CentLATCC!J16+Fletcher!J16+LDCC!J16+Northshore!J16+Nunez!J16+RPCC!J16+SLCC!J16+SOWELA!J16+NWLTC!J16</f>
        <v>0</v>
      </c>
      <c r="K16" s="75">
        <f t="shared" ref="K16:K34" si="4">IF(ISBLANK(J16),"  ",IF(L16&gt;0,J16/L16,IF(J16&gt;0,1,0)))</f>
        <v>0</v>
      </c>
      <c r="L16" s="150">
        <f t="shared" si="1"/>
        <v>0</v>
      </c>
      <c r="M16" s="37">
        <f>IF(ISBLANK(L16),"  ",IF(L84&gt;0,L16/L84,IF(L16&gt;0,1,0)))</f>
        <v>0</v>
      </c>
    </row>
    <row r="17" spans="1:13" ht="15" customHeight="1" x14ac:dyDescent="0.2">
      <c r="A17" s="171" t="s">
        <v>16</v>
      </c>
      <c r="B17" s="112">
        <f>LCTCBoard!B17+Online!B17+AE!B17+RR!B17+BRCC!B17+BPCC!B17+Delgado!B17+CentLATCC!B17+Fletcher!B17+LDCC!B17+Northshore!B17+Nunez!B17+RPCC!B17+SLCC!B17+SOWELA!B17+NWLTC!B17</f>
        <v>5092628</v>
      </c>
      <c r="C17" s="39">
        <f t="shared" si="0"/>
        <v>1</v>
      </c>
      <c r="D17" s="122">
        <f>LCTCBoard!D17+Online!D17+AE!D17+RR!D17+BRCC!D17+BPCC!D17+Delgado!D17+CentLATCC!D17+Fletcher!D17+LDCC!D17+Northshore!D17+Nunez!D17+RPCC!D17+SLCC!D17+SOWELA!D17+NWLTC!D17</f>
        <v>0</v>
      </c>
      <c r="E17" s="36">
        <f t="shared" ref="E17:E34" si="5">IF(ISBLANK(D17),"  ",IF(F17&gt;0,D17/F17,IF(D17&gt;0,1,0)))</f>
        <v>0</v>
      </c>
      <c r="F17" s="133">
        <f t="shared" si="2"/>
        <v>5092628</v>
      </c>
      <c r="G17" s="41">
        <f>IF(ISBLANK(F17),"  ",IF(F84&gt;0,F17/F84,IF(F17&gt;0,1,0)))</f>
        <v>7.1681952262211976E-3</v>
      </c>
      <c r="H17" s="112">
        <f>LCTCBoard!H17+Online!H17+AE!H17+RR!H17+BRCC!H17+BPCC!H17+Delgado!H17+CentLATCC!H17+Fletcher!H17+LDCC!H17+Northshore!H17+Nunez!H17+RPCC!H17+SLCC!H17+SOWELA!H17+NWLTC!H17</f>
        <v>4986088</v>
      </c>
      <c r="I17" s="39">
        <f t="shared" si="3"/>
        <v>1</v>
      </c>
      <c r="J17" s="122">
        <f>LCTCBoard!J17+Online!J17+AE!J17+RR!J17+BRCC!J17+BPCC!J17+Delgado!J17+CentLATCC!J17+Fletcher!J17+LDCC!J17+Northshore!J17+Nunez!J17+RPCC!J17+SLCC!J17+SOWELA!J17+NWLTC!J17</f>
        <v>0</v>
      </c>
      <c r="K17" s="40">
        <f t="shared" si="4"/>
        <v>0</v>
      </c>
      <c r="L17" s="133">
        <f t="shared" si="1"/>
        <v>4986088</v>
      </c>
      <c r="M17" s="41">
        <f>IF(ISBLANK(L17),"  ",IF(L84&gt;0,L17/L84,IF(L17&gt;0,1,0)))</f>
        <v>7.5274896055984412E-3</v>
      </c>
    </row>
    <row r="18" spans="1:13" ht="15" customHeight="1" x14ac:dyDescent="0.2">
      <c r="A18" s="171" t="s">
        <v>17</v>
      </c>
      <c r="B18" s="112">
        <f>LCTCBoard!B18+Online!B18+AE!B18+RR!B18+BRCC!B18+BPCC!B18+Delgado!B18+CentLATCC!B18+Fletcher!B18+LDCC!B18+Northshore!B18+Nunez!B18+RPCC!B18+SLCC!B18+SOWELA!B18+NWLTC!B18</f>
        <v>0</v>
      </c>
      <c r="C18" s="39">
        <f t="shared" si="0"/>
        <v>0</v>
      </c>
      <c r="D18" s="122">
        <f>LCTCBoard!D18+Online!D18+AE!D18+RR!D18+BRCC!D18+BPCC!D18+Delgado!D18+CentLATCC!D18+Fletcher!D18+LDCC!D18+Northshore!D18+Nunez!D18+RPCC!D18+SLCC!D18+SOWELA!D18+NWLTC!D18</f>
        <v>0</v>
      </c>
      <c r="E18" s="36">
        <f t="shared" si="5"/>
        <v>0</v>
      </c>
      <c r="F18" s="133">
        <f t="shared" si="2"/>
        <v>0</v>
      </c>
      <c r="G18" s="41">
        <f>IF(ISBLANK(F18),"  ",IF(F84&gt;0,F18/F84,IF(F18&gt;0,1,0)))</f>
        <v>0</v>
      </c>
      <c r="H18" s="112">
        <f>LCTCBoard!H18+Online!H18+AE!H18+RR!H18+BRCC!H18+BPCC!H18+Delgado!H18+CentLATCC!H18+Fletcher!H18+LDCC!H18+Northshore!H18+Nunez!H18+RPCC!H18+SLCC!H18+SOWELA!H18+NWLTC!H18</f>
        <v>0</v>
      </c>
      <c r="I18" s="39">
        <f t="shared" si="3"/>
        <v>0</v>
      </c>
      <c r="J18" s="122">
        <f>LCTCBoard!J18+Online!J18+AE!J18+RR!J18+BRCC!J18+BPCC!J18+Delgado!J18+CentLATCC!J18+Fletcher!J18+LDCC!J18+Northshore!J18+Nunez!J18+RPCC!J18+SLCC!J18+SOWELA!J18+NWLTC!J18</f>
        <v>0</v>
      </c>
      <c r="K18" s="40">
        <f t="shared" si="4"/>
        <v>0</v>
      </c>
      <c r="L18" s="133">
        <f t="shared" si="1"/>
        <v>0</v>
      </c>
      <c r="M18" s="41">
        <f>IF(ISBLANK(L18),"  ",IF(L84&gt;0,L18/L84,IF(L18&gt;0,1,0)))</f>
        <v>0</v>
      </c>
    </row>
    <row r="19" spans="1:13" ht="15" customHeight="1" x14ac:dyDescent="0.2">
      <c r="A19" s="171" t="s">
        <v>18</v>
      </c>
      <c r="B19" s="112">
        <f>LCTCBoard!B19+Online!B19+AE!B19+RR!B19+BRCC!B19+BPCC!B19+Delgado!B19+CentLATCC!B19+Fletcher!B19+LDCC!B19+Northshore!B19+Nunez!B19+RPCC!B19+SLCC!B19+SOWELA!B19+NWLTC!B19</f>
        <v>114540</v>
      </c>
      <c r="C19" s="39">
        <f t="shared" si="0"/>
        <v>1</v>
      </c>
      <c r="D19" s="122">
        <f>LCTCBoard!D19+Online!D19+AE!D19+RR!D19+BRCC!D19+BPCC!D19+Delgado!D19+CentLATCC!D19+Fletcher!D19+LDCC!D19+Northshore!D19+Nunez!D19+RPCC!D19+SLCC!D19+SOWELA!D19+NWLTC!D19</f>
        <v>0</v>
      </c>
      <c r="E19" s="36">
        <f t="shared" si="5"/>
        <v>0</v>
      </c>
      <c r="F19" s="133">
        <f t="shared" si="2"/>
        <v>114540</v>
      </c>
      <c r="G19" s="41">
        <f>IF(ISBLANK(F19),"  ",IF(F84&gt;0,F19/F84,IF(F19&gt;0,1,0)))</f>
        <v>1.6122227683062183E-4</v>
      </c>
      <c r="H19" s="112">
        <f>LCTCBoard!H19+Online!H19+AE!H19+RR!H19+BRCC!H19+BPCC!H19+Delgado!H19+CentLATCC!H19+Fletcher!H19+LDCC!H19+Northshore!H19+Nunez!H19+RPCC!H19+SLCC!H19+SOWELA!H19+NWLTC!H19</f>
        <v>227259</v>
      </c>
      <c r="I19" s="39">
        <f t="shared" si="3"/>
        <v>1</v>
      </c>
      <c r="J19" s="122">
        <f>LCTCBoard!J19+Online!J19+AE!J19+RR!J19+BRCC!J19+BPCC!J19+Delgado!J19+CentLATCC!J19+Fletcher!J19+LDCC!J19+Northshore!J19+Nunez!J19+RPCC!J19+SLCC!J19+SOWELA!J19+NWLTC!J19</f>
        <v>0</v>
      </c>
      <c r="K19" s="40">
        <f t="shared" si="4"/>
        <v>0</v>
      </c>
      <c r="L19" s="133">
        <f t="shared" si="1"/>
        <v>227259</v>
      </c>
      <c r="M19" s="41">
        <f>IF(ISBLANK(L19),"  ",IF(L84&gt;0,L19/L84,IF(L19&gt;0,1,0)))</f>
        <v>3.4309257283038249E-4</v>
      </c>
    </row>
    <row r="20" spans="1:13" ht="15" customHeight="1" x14ac:dyDescent="0.2">
      <c r="A20" s="171" t="s">
        <v>19</v>
      </c>
      <c r="B20" s="112">
        <f>LCTCBoard!B20+Online!B20+AE!B20+RR!B20+BRCC!B20+BPCC!B20+Delgado!B20+CentLATCC!B20+Fletcher!B20+LDCC!B20+Northshore!B20+Nunez!B20+RPCC!B20+SLCC!B20+SOWELA!B20+NWLTC!B20</f>
        <v>564257.82999999996</v>
      </c>
      <c r="C20" s="39">
        <f t="shared" si="0"/>
        <v>1</v>
      </c>
      <c r="D20" s="122">
        <f>LCTCBoard!D20+Online!D20+AE!D20+RR!D20+BRCC!D20+BPCC!D20+Delgado!D20+CentLATCC!D20+Fletcher!D20+LDCC!D20+Northshore!D20+Nunez!D20+RPCC!D20+SLCC!D20+SOWELA!D20+NWLTC!D20</f>
        <v>0</v>
      </c>
      <c r="E20" s="36">
        <f t="shared" si="5"/>
        <v>0</v>
      </c>
      <c r="F20" s="133">
        <f>D20+B20</f>
        <v>564257.82999999996</v>
      </c>
      <c r="G20" s="41">
        <f>IF(ISBLANK(F20),"  ",IF(F84&gt;0,F20/F84,IF(F20&gt;0,1,0)))</f>
        <v>7.9422849722460232E-4</v>
      </c>
      <c r="H20" s="112">
        <f>LCTCBoard!H20+Online!H20+AE!H20+RR!H20+BRCC!H20+BPCC!H20+Delgado!H20+CentLATCC!H20+Fletcher!H20+LDCC!H20+Northshore!H20+Nunez!H20+RPCC!H20+SLCC!H20+SOWELA!H20+NWLTC!H20</f>
        <v>484025</v>
      </c>
      <c r="I20" s="39">
        <f t="shared" si="3"/>
        <v>1</v>
      </c>
      <c r="J20" s="122">
        <f>LCTCBoard!J20+Online!J20+AE!J20+RR!J20+BRCC!J20+BPCC!J20+Delgado!J20+CentLATCC!J20+Fletcher!J20+LDCC!J20+Northshore!J20+Nunez!J20+RPCC!J20+SLCC!J20+SOWELA!J20+NWLTC!J20</f>
        <v>0</v>
      </c>
      <c r="K20" s="40">
        <f t="shared" si="4"/>
        <v>0</v>
      </c>
      <c r="L20" s="133">
        <f t="shared" si="1"/>
        <v>484025</v>
      </c>
      <c r="M20" s="41">
        <f>IF(ISBLANK(L20),"  ",IF(L84&gt;0,L20/L84,IF(L20&gt;0,1,0)))</f>
        <v>7.3073181948449077E-4</v>
      </c>
    </row>
    <row r="21" spans="1:13" ht="15" customHeight="1" x14ac:dyDescent="0.2">
      <c r="A21" s="171" t="s">
        <v>20</v>
      </c>
      <c r="B21" s="112">
        <f>LCTCBoard!B21+Online!B21+AE!B21+RR!B21+BRCC!B21+BPCC!B21+Delgado!B21+CentLATCC!B21+Fletcher!B21+LDCC!B21+Northshore!B21+Nunez!B21+RPCC!B21+SLCC!B21+SOWELA!B21+NWLTC!B21</f>
        <v>0</v>
      </c>
      <c r="C21" s="39">
        <f t="shared" si="0"/>
        <v>0</v>
      </c>
      <c r="D21" s="122">
        <f>LCTCBoard!D21+Online!D21+AE!D21+RR!D21+BRCC!D21+BPCC!D21+Delgado!D21+CentLATCC!D21+Fletcher!D21+LDCC!D21+Northshore!D21+Nunez!D21+RPCC!D21+SLCC!D21+SOWELA!D21+NWLTC!D21</f>
        <v>0</v>
      </c>
      <c r="E21" s="36">
        <f t="shared" si="5"/>
        <v>0</v>
      </c>
      <c r="F21" s="133">
        <f t="shared" si="2"/>
        <v>0</v>
      </c>
      <c r="G21" s="41">
        <f>IF(ISBLANK(F21),"  ",IF(F84&gt;0,F21/F84,IF(F21&gt;0,1,0)))</f>
        <v>0</v>
      </c>
      <c r="H21" s="112">
        <f>LCTCBoard!H21+Online!H21+AE!H21+RR!H21+BRCC!H21+BPCC!H21+Delgado!H21+CentLATCC!H21+Fletcher!H21+LDCC!H21+Northshore!H21+Nunez!H21+RPCC!H21+SLCC!H21+SOWELA!H21+NWLTC!H21</f>
        <v>0</v>
      </c>
      <c r="I21" s="39">
        <f t="shared" si="3"/>
        <v>0</v>
      </c>
      <c r="J21" s="122">
        <f>LCTCBoard!J21+Online!J21+AE!J21+RR!J21+BRCC!J21+BPCC!J21+Delgado!J21+CentLATCC!J21+Fletcher!J21+LDCC!J21+Northshore!J21+Nunez!J21+RPCC!J21+SLCC!J21+SOWELA!J21+NWLTC!J21</f>
        <v>0</v>
      </c>
      <c r="K21" s="40">
        <f t="shared" si="4"/>
        <v>0</v>
      </c>
      <c r="L21" s="133">
        <f t="shared" si="1"/>
        <v>0</v>
      </c>
      <c r="M21" s="41">
        <f>IF(ISBLANK(L21),"  ",IF(L84&gt;0,L21/L84,IF(L21&gt;0,1,0)))</f>
        <v>0</v>
      </c>
    </row>
    <row r="22" spans="1:13" ht="15" customHeight="1" x14ac:dyDescent="0.2">
      <c r="A22" s="171" t="s">
        <v>21</v>
      </c>
      <c r="B22" s="112">
        <f>LCTCBoard!B22+Online!B22+AE!B22+RR!B22+BRCC!B22+BPCC!B22+Delgado!B22+CentLATCC!B22+Fletcher!B22+LDCC!B22+Northshore!B22+Nunez!B22+RPCC!B22+SLCC!B22+SOWELA!B22+NWLTC!B22</f>
        <v>0</v>
      </c>
      <c r="C22" s="39">
        <f t="shared" si="0"/>
        <v>0</v>
      </c>
      <c r="D22" s="122">
        <f>LCTCBoard!D22+Online!D22+AE!D22+RR!D22+BRCC!D22+BPCC!D22+Delgado!D22+CentLATCC!D22+Fletcher!D22+LDCC!D22+Northshore!D22+Nunez!D22+RPCC!D22+SLCC!D22+SOWELA!D22+NWLTC!D22</f>
        <v>0</v>
      </c>
      <c r="E22" s="36">
        <f t="shared" si="5"/>
        <v>0</v>
      </c>
      <c r="F22" s="133">
        <f t="shared" si="2"/>
        <v>0</v>
      </c>
      <c r="G22" s="41">
        <f>IF(ISBLANK(F22),"  ",IF(F84&gt;0,F22/F84,IF(F22&gt;0,1,0)))</f>
        <v>0</v>
      </c>
      <c r="H22" s="112">
        <f>LCTCBoard!H22+Online!H22+AE!H22+RR!H22+BRCC!H22+BPCC!H22+Delgado!H22+CentLATCC!H22+Fletcher!H22+LDCC!H22+Northshore!H22+Nunez!H22+RPCC!H22+SLCC!H22+SOWELA!H22+NWLTC!H22</f>
        <v>0</v>
      </c>
      <c r="I22" s="39">
        <f t="shared" si="3"/>
        <v>0</v>
      </c>
      <c r="J22" s="122">
        <f>LCTCBoard!J22+Online!J22+AE!J22+RR!J22+BRCC!J22+BPCC!J22+Delgado!J22+CentLATCC!J22+Fletcher!J22+LDCC!J22+Northshore!J22+Nunez!J22+RPCC!J22+SLCC!J22+SOWELA!J22+NWLTC!J22</f>
        <v>0</v>
      </c>
      <c r="K22" s="40">
        <f t="shared" si="4"/>
        <v>0</v>
      </c>
      <c r="L22" s="133">
        <f t="shared" si="1"/>
        <v>0</v>
      </c>
      <c r="M22" s="41">
        <f>IF(ISBLANK(L22),"  ",IF(L84&gt;0,L22/L84,IF(L22&gt;0,1,0)))</f>
        <v>0</v>
      </c>
    </row>
    <row r="23" spans="1:13" ht="15" customHeight="1" x14ac:dyDescent="0.2">
      <c r="A23" s="171" t="s">
        <v>22</v>
      </c>
      <c r="B23" s="112">
        <f>LCTCBoard!B23+Online!B23+AE!B23+RR!B23+BRCC!B23+BPCC!B23+Delgado!B23+CentLATCC!B23+Fletcher!B23+LDCC!B23+Northshore!B23+Nunez!B23+RPCC!B23+SLCC!B23+SOWELA!B23+NWLTC!B23</f>
        <v>0</v>
      </c>
      <c r="C23" s="39">
        <f t="shared" si="0"/>
        <v>0</v>
      </c>
      <c r="D23" s="122">
        <f>LCTCBoard!D23+Online!D23+AE!D23+RR!D23+BRCC!D23+BPCC!D23+Delgado!D23+CentLATCC!D23+Fletcher!D23+LDCC!D23+Northshore!D23+Nunez!D23+RPCC!D23+SLCC!D23+SOWELA!D23+NWLTC!D23</f>
        <v>0</v>
      </c>
      <c r="E23" s="36">
        <f t="shared" si="5"/>
        <v>0</v>
      </c>
      <c r="F23" s="133">
        <f t="shared" si="2"/>
        <v>0</v>
      </c>
      <c r="G23" s="41">
        <f>IF(ISBLANK(F23),"  ",IF(F84&gt;0,F23/F84,IF(F23&gt;0,1,0)))</f>
        <v>0</v>
      </c>
      <c r="H23" s="112">
        <f>LCTCBoard!H23+Online!H23+AE!H23+RR!H23+BRCC!H23+BPCC!H23+Delgado!H23+CentLATCC!H23+Fletcher!H23+LDCC!H23+Northshore!H23+Nunez!H23+RPCC!H23+SLCC!H23+SOWELA!H23+NWLTC!H23</f>
        <v>0</v>
      </c>
      <c r="I23" s="39">
        <f t="shared" si="3"/>
        <v>0</v>
      </c>
      <c r="J23" s="122">
        <f>LCTCBoard!J23+Online!J23+AE!J23+RR!J23+BRCC!J23+BPCC!J23+Delgado!J23+CentLATCC!J23+Fletcher!J23+LDCC!J23+Northshore!J23+Nunez!J23+RPCC!J23+SLCC!J23+SOWELA!J23+NWLTC!J23</f>
        <v>0</v>
      </c>
      <c r="K23" s="40">
        <f t="shared" si="4"/>
        <v>0</v>
      </c>
      <c r="L23" s="133">
        <f t="shared" si="1"/>
        <v>0</v>
      </c>
      <c r="M23" s="41">
        <f>IF(ISBLANK(L23),"  ",IF(L84&gt;0,L23/L84,IF(L23&gt;0,1,0)))</f>
        <v>0</v>
      </c>
    </row>
    <row r="24" spans="1:13" ht="15" customHeight="1" x14ac:dyDescent="0.2">
      <c r="A24" s="171" t="s">
        <v>23</v>
      </c>
      <c r="B24" s="112">
        <f>LCTCBoard!B24+Online!B24+AE!B24+RR!B24+BRCC!B24+BPCC!B24+Delgado!B24+CentLATCC!B24+Fletcher!B24+LDCC!B24+Northshore!B24+Nunez!B24+RPCC!B24+SLCC!B24+SOWELA!B24+NWLTC!B24</f>
        <v>0</v>
      </c>
      <c r="C24" s="39">
        <f t="shared" si="0"/>
        <v>0</v>
      </c>
      <c r="D24" s="122">
        <f>LCTCBoard!D24+Online!D24+AE!D24+RR!D24+BRCC!D24+BPCC!D24+Delgado!D24+CentLATCC!D24+Fletcher!D24+LDCC!D24+Northshore!D24+Nunez!D24+RPCC!D24+SLCC!D24+SOWELA!D24+NWLTC!D24</f>
        <v>0</v>
      </c>
      <c r="E24" s="36">
        <f t="shared" si="5"/>
        <v>0</v>
      </c>
      <c r="F24" s="133">
        <f t="shared" si="2"/>
        <v>0</v>
      </c>
      <c r="G24" s="41">
        <f>IF(ISBLANK(F24),"  ",IF(F84&gt;0,F24/F84,IF(F24&gt;0,1,0)))</f>
        <v>0</v>
      </c>
      <c r="H24" s="112">
        <f>LCTCBoard!H24+Online!H24+AE!H24+RR!H24+BRCC!H24+BPCC!H24+Delgado!H24+CentLATCC!H24+Fletcher!H24+LDCC!H24+Northshore!H24+Nunez!H24+RPCC!H24+SLCC!H24+SOWELA!H24+NWLTC!H24</f>
        <v>0</v>
      </c>
      <c r="I24" s="39">
        <f t="shared" si="3"/>
        <v>0</v>
      </c>
      <c r="J24" s="122">
        <f>LCTCBoard!J24+Online!J24+AE!J24+RR!J24+BRCC!J24+BPCC!J24+Delgado!J24+CentLATCC!J24+Fletcher!J24+LDCC!J24+Northshore!J24+Nunez!J24+RPCC!J24+SLCC!J24+SOWELA!J24+NWLTC!J24</f>
        <v>0</v>
      </c>
      <c r="K24" s="40">
        <f t="shared" si="4"/>
        <v>0</v>
      </c>
      <c r="L24" s="133">
        <f t="shared" si="1"/>
        <v>0</v>
      </c>
      <c r="M24" s="41">
        <f>IF(ISBLANK(L24),"  ",IF(L84&gt;0,L24/L84,IF(L24&gt;0,1,0)))</f>
        <v>0</v>
      </c>
    </row>
    <row r="25" spans="1:13" ht="15" customHeight="1" x14ac:dyDescent="0.2">
      <c r="A25" s="171" t="s">
        <v>24</v>
      </c>
      <c r="B25" s="112">
        <f>LCTCBoard!B25+Online!B25+AE!B25+RR!B25+BRCC!B25+BPCC!B25+Delgado!B25+CentLATCC!B25+Fletcher!B25+LDCC!B25+Northshore!B25+Nunez!B25+RPCC!B25+SLCC!B25+SOWELA!B25+NWLTC!B25</f>
        <v>0</v>
      </c>
      <c r="C25" s="39">
        <f t="shared" si="0"/>
        <v>0</v>
      </c>
      <c r="D25" s="122">
        <f>LCTCBoard!D25+Online!D25+AE!D25+RR!D25+BRCC!D25+BPCC!D25+Delgado!D25+CentLATCC!D25+Fletcher!D25+LDCC!D25+Northshore!D25+Nunez!D25+RPCC!D25+SLCC!D25+SOWELA!D25+NWLTC!D25</f>
        <v>0</v>
      </c>
      <c r="E25" s="36">
        <f t="shared" si="5"/>
        <v>0</v>
      </c>
      <c r="F25" s="133">
        <f t="shared" si="2"/>
        <v>0</v>
      </c>
      <c r="G25" s="41">
        <f>IF(ISBLANK(F25),"  ",IF(F84&gt;0,F25/F84,IF(F25&gt;0,1,0)))</f>
        <v>0</v>
      </c>
      <c r="H25" s="112">
        <f>LCTCBoard!H25+Online!H25+AE!H25+RR!H25+BRCC!H25+BPCC!H25+Delgado!H25+CentLATCC!H25+Fletcher!H25+LDCC!H25+Northshore!H25+Nunez!H25+RPCC!H25+SLCC!H25+SOWELA!H25+NWLTC!H25</f>
        <v>0</v>
      </c>
      <c r="I25" s="39">
        <f t="shared" si="3"/>
        <v>0</v>
      </c>
      <c r="J25" s="122">
        <f>LCTCBoard!J25+Online!J25+AE!J25+RR!J25+BRCC!J25+BPCC!J25+Delgado!J25+CentLATCC!J25+Fletcher!J25+LDCC!J25+Northshore!J25+Nunez!J25+RPCC!J25+SLCC!J25+SOWELA!J25+NWLTC!J25</f>
        <v>0</v>
      </c>
      <c r="K25" s="40">
        <f t="shared" si="4"/>
        <v>0</v>
      </c>
      <c r="L25" s="133">
        <f t="shared" si="1"/>
        <v>0</v>
      </c>
      <c r="M25" s="41">
        <f>IF(ISBLANK(L25),"  ",IF(L84&gt;0,L25/L84,IF(L25&gt;0,1,0)))</f>
        <v>0</v>
      </c>
    </row>
    <row r="26" spans="1:13" ht="15" customHeight="1" x14ac:dyDescent="0.2">
      <c r="A26" s="171" t="s">
        <v>25</v>
      </c>
      <c r="B26" s="112">
        <f>LCTCBoard!B26+Online!B26+AE!B26+RR!B26+BRCC!B26+BPCC!B26+Delgado!B26+CentLATCC!B26+Fletcher!B26+LDCC!B26+Northshore!B26+Nunez!B26+RPCC!B26+SLCC!B26+SOWELA!B26+NWLTC!B26</f>
        <v>33004000</v>
      </c>
      <c r="C26" s="39">
        <f t="shared" si="0"/>
        <v>1</v>
      </c>
      <c r="D26" s="122">
        <f>LCTCBoard!D26+Online!D26+AE!D26+RR!D26+BRCC!D26+BPCC!D26+Delgado!D26+CentLATCC!D26+Fletcher!D26+LDCC!D26+Northshore!D26+Nunez!D26+RPCC!D26+SLCC!D26+SOWELA!D26+NWLTC!D26</f>
        <v>0</v>
      </c>
      <c r="E26" s="36">
        <f t="shared" si="5"/>
        <v>0</v>
      </c>
      <c r="F26" s="133">
        <f t="shared" si="2"/>
        <v>33004000</v>
      </c>
      <c r="G26" s="41">
        <f>IF(ISBLANK(F26),"  ",IF(F84&gt;0,F26/F84,IF(F26&gt;0,1,0)))</f>
        <v>4.6455212367014519E-2</v>
      </c>
      <c r="H26" s="112">
        <f>LCTCBoard!H26+Online!H26+AE!H26+RR!H26+BRCC!H26+BPCC!H26+Delgado!H26+CentLATCC!H26+Fletcher!H26+LDCC!H26+Northshore!H26+Nunez!H26+RPCC!H26+SLCC!H26+SOWELA!H26+NWLTC!H26</f>
        <v>10000000</v>
      </c>
      <c r="I26" s="39">
        <f t="shared" si="3"/>
        <v>0.96618357487922701</v>
      </c>
      <c r="J26" s="122">
        <f>LCTCBoard!J26+Online!J26+AE!J26+RR!J26+BRCC!J26+BPCC!J26+Delgado!J26+CentLATCC!J26+Fletcher!J26+LDCC!J26+Northshore!J26+Nunez!J26+RPCC!J26+SLCC!J26+SOWELA!J26+NWLTC!J26</f>
        <v>350000</v>
      </c>
      <c r="K26" s="40">
        <f t="shared" si="4"/>
        <v>3.3816425120772944E-2</v>
      </c>
      <c r="L26" s="133">
        <f t="shared" si="1"/>
        <v>10350000</v>
      </c>
      <c r="M26" s="41">
        <f>IF(ISBLANK(L26),"  ",IF(L84&gt;0,L26/L84,IF(L26&gt;0,1,0)))</f>
        <v>1.5625379539619812E-2</v>
      </c>
    </row>
    <row r="27" spans="1:13" ht="15" customHeight="1" x14ac:dyDescent="0.2">
      <c r="A27" s="171" t="s">
        <v>26</v>
      </c>
      <c r="B27" s="112">
        <f>LCTCBoard!B27+Online!B27+AE!B27+RR!B27+BRCC!B27+BPCC!B27+Delgado!B27+CentLATCC!B27+Fletcher!B27+LDCC!B27+Northshore!B27+Nunez!B27+RPCC!B27+SLCC!B27+SOWELA!B27+NWLTC!B27</f>
        <v>0</v>
      </c>
      <c r="C27" s="39">
        <f t="shared" si="0"/>
        <v>0</v>
      </c>
      <c r="D27" s="122">
        <f>LCTCBoard!D27+Online!D27+AE!D27+RR!D27+BRCC!D27+BPCC!D27+Delgado!D27+CentLATCC!D27+Fletcher!D27+LDCC!D27+Northshore!D27+Nunez!D27+RPCC!D27+SLCC!D27+SOWELA!D27+NWLTC!D27</f>
        <v>0</v>
      </c>
      <c r="E27" s="36">
        <f t="shared" si="5"/>
        <v>0</v>
      </c>
      <c r="F27" s="133">
        <f t="shared" si="2"/>
        <v>0</v>
      </c>
      <c r="G27" s="41">
        <f>IF(ISBLANK(F27),"  ",IF(F84&gt;0,F27/F84,IF(F27&gt;0,1,0)))</f>
        <v>0</v>
      </c>
      <c r="H27" s="112">
        <f>LCTCBoard!H27+Online!H27+AE!H27+RR!H27+BRCC!H27+BPCC!H27+Delgado!H27+CentLATCC!H27+Fletcher!H27+LDCC!H27+Northshore!H27+Nunez!H27+RPCC!H27+SLCC!H27+SOWELA!H27+NWLTC!H27</f>
        <v>0</v>
      </c>
      <c r="I27" s="39">
        <f t="shared" si="3"/>
        <v>0</v>
      </c>
      <c r="J27" s="122">
        <f>LCTCBoard!J27+Online!J27+AE!J27+RR!J27+BRCC!J27+BPCC!J27+Delgado!J27+CentLATCC!J27+Fletcher!J27+LDCC!J27+Northshore!J27+Nunez!J27+RPCC!J27+SLCC!J27+SOWELA!J27+NWLTC!J27</f>
        <v>0</v>
      </c>
      <c r="K27" s="40">
        <f t="shared" si="4"/>
        <v>0</v>
      </c>
      <c r="L27" s="133">
        <f t="shared" si="1"/>
        <v>0</v>
      </c>
      <c r="M27" s="41">
        <f>IF(ISBLANK(L27),"  ",IF(L84&gt;0,L27/L84,IF(L27&gt;0,1,0)))</f>
        <v>0</v>
      </c>
    </row>
    <row r="28" spans="1:13" ht="15" customHeight="1" x14ac:dyDescent="0.2">
      <c r="A28" s="172" t="s">
        <v>27</v>
      </c>
      <c r="B28" s="112">
        <f>LCTCBoard!B28+Online!B28+AE!B28+RR!B28+BRCC!B28+BPCC!B28+Delgado!B28+CentLATCC!B28+Fletcher!B28+LDCC!B28+Northshore!B28+Nunez!B28+RPCC!B28+SLCC!B28+SOWELA!B28+NWLTC!B28</f>
        <v>288717</v>
      </c>
      <c r="C28" s="39">
        <f t="shared" si="0"/>
        <v>1</v>
      </c>
      <c r="D28" s="122">
        <f>LCTCBoard!D28+Online!D28+AE!D28+RR!D28+BRCC!D28+BPCC!D28+Delgado!D28+CentLATCC!D28+Fletcher!D28+LDCC!D28+Northshore!D28+Nunez!D28+RPCC!D28+SLCC!D28+SOWELA!D28+NWLTC!D28</f>
        <v>0</v>
      </c>
      <c r="E28" s="36">
        <f t="shared" si="5"/>
        <v>0</v>
      </c>
      <c r="F28" s="133">
        <f t="shared" si="2"/>
        <v>288717</v>
      </c>
      <c r="G28" s="41">
        <f>IF(ISBLANK(F28),"  ",IF(F84&gt;0,F28/F84,IF(F28&gt;0,1,0)))</f>
        <v>4.0638739392095897E-4</v>
      </c>
      <c r="H28" s="112">
        <f>LCTCBoard!H28+Online!H28+AE!H28+RR!H28+BRCC!H28+BPCC!H28+Delgado!H28+CentLATCC!H28+Fletcher!H28+LDCC!H28+Northshore!H28+Nunez!H28+RPCC!H28+SLCC!H28+SOWELA!H28+NWLTC!H28</f>
        <v>332771</v>
      </c>
      <c r="I28" s="39">
        <f t="shared" si="3"/>
        <v>1</v>
      </c>
      <c r="J28" s="122">
        <f>LCTCBoard!J28+Online!J28+AE!J28+RR!J28+BRCC!J28+BPCC!J28+Delgado!J28+CentLATCC!J28+Fletcher!J28+LDCC!J28+Northshore!J28+Nunez!J28+RPCC!J28+SLCC!J28+SOWELA!J28+NWLTC!J28</f>
        <v>0</v>
      </c>
      <c r="K28" s="40">
        <f t="shared" si="4"/>
        <v>0</v>
      </c>
      <c r="L28" s="133">
        <f t="shared" si="1"/>
        <v>332771</v>
      </c>
      <c r="M28" s="41">
        <f>IF(ISBLANK(L28),"  ",IF(L84&gt;0,L28/L84,IF(L28&gt;0,1,0)))</f>
        <v>5.0238388162114243E-4</v>
      </c>
    </row>
    <row r="29" spans="1:13" ht="15" customHeight="1" x14ac:dyDescent="0.2">
      <c r="A29" s="172" t="s">
        <v>28</v>
      </c>
      <c r="B29" s="112">
        <f>LCTCBoard!B29+Online!B29+AE!B29+RR!B29+BRCC!B29+BPCC!B29+Delgado!B29+CentLATCC!B29+Fletcher!B29+LDCC!B29+Northshore!B29+Nunez!B29+RPCC!B29+SLCC!B29+SOWELA!B29+NWLTC!B29</f>
        <v>0</v>
      </c>
      <c r="C29" s="39">
        <f t="shared" si="0"/>
        <v>0</v>
      </c>
      <c r="D29" s="122">
        <f>LCTCBoard!D29+Online!D29+AE!D29+RR!D29+BRCC!D29+BPCC!D29+Delgado!D29+CentLATCC!D29+Fletcher!D29+LDCC!D29+Northshore!D29+Nunez!D29+RPCC!D29+SLCC!D29+SOWELA!D29+NWLTC!D29</f>
        <v>0</v>
      </c>
      <c r="E29" s="36">
        <f t="shared" si="5"/>
        <v>0</v>
      </c>
      <c r="F29" s="133">
        <f t="shared" si="2"/>
        <v>0</v>
      </c>
      <c r="G29" s="41">
        <f>IF(ISBLANK(F29),"  ",IF(F84&gt;0,F29/F84,IF(F29&gt;0,1,0)))</f>
        <v>0</v>
      </c>
      <c r="H29" s="112">
        <f>LCTCBoard!H29+Online!H29+AE!H29+RR!H29+BRCC!H29+BPCC!H29+Delgado!H29+CentLATCC!H29+Fletcher!H29+LDCC!H29+Northshore!H29+Nunez!H29+RPCC!H29+SLCC!H29+SOWELA!H29+NWLTC!H29</f>
        <v>0</v>
      </c>
      <c r="I29" s="39">
        <f t="shared" si="3"/>
        <v>0</v>
      </c>
      <c r="J29" s="122">
        <f>LCTCBoard!J29+Online!J29+AE!J29+RR!J29+BRCC!J29+BPCC!J29+Delgado!J29+CentLATCC!J29+Fletcher!J29+LDCC!J29+Northshore!J29+Nunez!J29+RPCC!J29+SLCC!J29+SOWELA!J29+NWLTC!J29</f>
        <v>0</v>
      </c>
      <c r="K29" s="40">
        <f t="shared" si="4"/>
        <v>0</v>
      </c>
      <c r="L29" s="133">
        <f t="shared" si="1"/>
        <v>0</v>
      </c>
      <c r="M29" s="41">
        <f>IF(ISBLANK(L29),"  ",IF(L84&gt;0,L29/L84,IF(L29&gt;0,1,0)))</f>
        <v>0</v>
      </c>
    </row>
    <row r="30" spans="1:13" ht="15" customHeight="1" x14ac:dyDescent="0.2">
      <c r="A30" s="172" t="s">
        <v>71</v>
      </c>
      <c r="B30" s="112">
        <f>LCTCBoard!B30+Online!B30+AE!B30+RR!B30+BRCC!B30+BPCC!B30+Delgado!B30+CentLATCC!B30+Fletcher!B30+LDCC!B30+Northshore!B30+Nunez!B30+RPCC!B30+SLCC!B30+SOWELA!B30+NWLTC!B30</f>
        <v>0</v>
      </c>
      <c r="C30" s="39">
        <f t="shared" si="0"/>
        <v>0</v>
      </c>
      <c r="D30" s="122">
        <f>LCTCBoard!D30+Online!D30+AE!D30+RR!D30+BRCC!D30+BPCC!D30+Delgado!D30+CentLATCC!D30+Fletcher!D30+LDCC!D30+Northshore!D30+Nunez!D30+RPCC!D30+SLCC!D30+SOWELA!D30+NWLTC!D30</f>
        <v>0</v>
      </c>
      <c r="E30" s="36">
        <f>IF(ISBLANK(D30),"  ",IF(F30&gt;0,D30/F30,IF(D30&gt;0,1,0)))</f>
        <v>0</v>
      </c>
      <c r="F30" s="133">
        <f t="shared" si="2"/>
        <v>0</v>
      </c>
      <c r="G30" s="41">
        <f>IF(ISBLANK(F30),"  ",IF(F84&gt;0,F30/F84,IF(F30&gt;0,1,0)))</f>
        <v>0</v>
      </c>
      <c r="H30" s="112">
        <f>LCTCBoard!H30+Online!H30+AE!H30+RR!H30+BRCC!H30+BPCC!H30+Delgado!H30+CentLATCC!H30+Fletcher!H30+LDCC!H30+Northshore!H30+Nunez!H30+RPCC!H30+SLCC!H30+SOWELA!H30+NWLTC!H30</f>
        <v>0</v>
      </c>
      <c r="I30" s="39">
        <f t="shared" si="3"/>
        <v>0</v>
      </c>
      <c r="J30" s="122">
        <f>LCTCBoard!J30+Online!J30+AE!J30+RR!J30+BRCC!J30+BPCC!J30+Delgado!J30+CentLATCC!J30+Fletcher!J30+LDCC!J30+Northshore!J30+Nunez!J30+RPCC!J30+SLCC!J30+SOWELA!J30+NWLTC!J30</f>
        <v>0</v>
      </c>
      <c r="K30" s="40">
        <f>IF(ISBLANK(J30),"  ",IF(L30&gt;0,J30/L30,IF(J30&gt;0,1,0)))</f>
        <v>0</v>
      </c>
      <c r="L30" s="133">
        <f t="shared" si="1"/>
        <v>0</v>
      </c>
      <c r="M30" s="41">
        <f>IF(ISBLANK(L30),"  ",IF(L84&gt;0,L30/L84,IF(L30&gt;0,1,0)))</f>
        <v>0</v>
      </c>
    </row>
    <row r="31" spans="1:13" ht="15" customHeight="1" x14ac:dyDescent="0.2">
      <c r="A31" s="172" t="s">
        <v>182</v>
      </c>
      <c r="B31" s="112">
        <f>LCTCBoard!B31+Online!B31+AE!B31+RR!B31+BRCC!B31+BPCC!B31+Delgado!B31+CentLATCC!B31+Fletcher!B31+LDCC!B31+Northshore!B31+Nunez!B31+RPCC!B31+SLCC!B31+SOWELA!B31+NWLTC!B31</f>
        <v>0</v>
      </c>
      <c r="C31" s="39">
        <f t="shared" si="0"/>
        <v>0</v>
      </c>
      <c r="D31" s="122">
        <f>LCTCBoard!D31+Online!D31+AE!D31+RR!D31+BRCC!D31+BPCC!D31+Delgado!D31+CentLATCC!D31+Fletcher!D31+LDCC!D31+Northshore!D31+Nunez!D31+RPCC!D31+SLCC!D31+SOWELA!D31+NWLTC!D31</f>
        <v>0</v>
      </c>
      <c r="E31" s="36">
        <f>IF(ISBLANK(D31),"  ",IF(F31&gt;0,D31/F31,IF(D31&gt;0,1,0)))</f>
        <v>0</v>
      </c>
      <c r="F31" s="133">
        <f t="shared" si="2"/>
        <v>0</v>
      </c>
      <c r="G31" s="41">
        <f>IF(ISBLANK(F31),"  ",IF(F84&gt;0,F31/F84,IF(F31&gt;0,1,0)))</f>
        <v>0</v>
      </c>
      <c r="H31" s="112">
        <f>LCTCBoard!H31+Online!H31+AE!H31+RR!H31+BRCC!H31+BPCC!H31+Delgado!H31+CentLATCC!H31+Fletcher!H31+LDCC!H31+Northshore!H31+Nunez!H31+RPCC!H31+SLCC!H31+SOWELA!H31+NWLTC!H31</f>
        <v>0</v>
      </c>
      <c r="I31" s="39">
        <f t="shared" si="3"/>
        <v>0</v>
      </c>
      <c r="J31" s="122">
        <f>LCTCBoard!J31+Online!J31+AE!J31+RR!J31+BRCC!J31+BPCC!J31+Delgado!J31+CentLATCC!J31+Fletcher!J31+LDCC!J31+Northshore!J31+Nunez!J31+RPCC!J31+SLCC!J31+SOWELA!J31+NWLTC!J31</f>
        <v>0</v>
      </c>
      <c r="K31" s="40">
        <f>IF(ISBLANK(J31),"  ",IF(L31&gt;0,J31/L31,IF(J31&gt;0,1,0)))</f>
        <v>0</v>
      </c>
      <c r="L31" s="133">
        <f t="shared" si="1"/>
        <v>0</v>
      </c>
      <c r="M31" s="41">
        <f>IF(ISBLANK(L31),"  ",IF(L84&gt;0,L31/L84,IF(L31&gt;0,1,0)))</f>
        <v>0</v>
      </c>
    </row>
    <row r="32" spans="1:13" ht="15" customHeight="1" x14ac:dyDescent="0.2">
      <c r="A32" s="173" t="s">
        <v>183</v>
      </c>
      <c r="B32" s="112">
        <f>LCTCBoard!B32+Online!B32+AE!B32+RR!B32+BRCC!B32+BPCC!B32+Delgado!B32+CentLATCC!B32+Fletcher!B32+LDCC!B32+Northshore!B32+Nunez!B32+RPCC!B32+SLCC!B32+SOWELA!B32+NWLTC!B32</f>
        <v>0</v>
      </c>
      <c r="C32" s="39">
        <f t="shared" si="0"/>
        <v>0</v>
      </c>
      <c r="D32" s="122">
        <f>LCTCBoard!D32+Online!D32+AE!D32+RR!D32+BRCC!D32+BPCC!D32+Delgado!D32+CentLATCC!D32+Fletcher!D32+LDCC!D32+Northshore!D32+Nunez!D32+RPCC!D32+SLCC!D32+SOWELA!D32+NWLTC!D32</f>
        <v>0</v>
      </c>
      <c r="E32" s="36">
        <f>IF(ISBLANK(D32),"  ",IF(F32&gt;0,D32/F32,IF(D32&gt;0,1,0)))</f>
        <v>0</v>
      </c>
      <c r="F32" s="133">
        <f t="shared" si="2"/>
        <v>0</v>
      </c>
      <c r="G32" s="41">
        <f>IF(ISBLANK(F32),"  ",IF(F84&gt;0,F32/F84,IF(F32&gt;0,1,0)))</f>
        <v>0</v>
      </c>
      <c r="H32" s="112">
        <f>LCTCBoard!H32+Online!H32+AE!H32+RR!H32+BRCC!H32+BPCC!H32+Delgado!H32+CentLATCC!H32+Fletcher!H32+LDCC!H32+Northshore!H32+Nunez!H32+RPCC!H32+SLCC!H32+SOWELA!H32+NWLTC!H32</f>
        <v>0</v>
      </c>
      <c r="I32" s="39">
        <f t="shared" si="3"/>
        <v>0</v>
      </c>
      <c r="J32" s="122">
        <f>LCTCBoard!J32+Online!J32+AE!J32+RR!J32+BRCC!J32+BPCC!J32+Delgado!J32+CentLATCC!J32+Fletcher!J32+LDCC!J32+Northshore!J32+Nunez!J32+RPCC!J32+SLCC!J32+SOWELA!J32+NWLTC!J32</f>
        <v>0</v>
      </c>
      <c r="K32" s="40">
        <f>IF(ISBLANK(J32),"  ",IF(L32&gt;0,J32/L32,IF(J32&gt;0,1,0)))</f>
        <v>0</v>
      </c>
      <c r="L32" s="133">
        <f t="shared" si="1"/>
        <v>0</v>
      </c>
      <c r="M32" s="41">
        <f>IF(ISBLANK(L32),"  ",IF(L84&gt;0,L32/L84,IF(L32&gt;0,1,0)))</f>
        <v>0</v>
      </c>
    </row>
    <row r="33" spans="1:13" ht="15" customHeight="1" x14ac:dyDescent="0.2">
      <c r="A33" s="172" t="s">
        <v>175</v>
      </c>
      <c r="B33" s="112">
        <f>LCTCBoard!B33+Online!B33+AE!B33+RR!B33+BRCC!B33+BPCC!B33+Delgado!B33+CentLATCC!B33+Fletcher!B33+LDCC!B33+Northshore!B33+Nunez!B33+RPCC!B33+SLCC!B33+SOWELA!B33+NWLTC!B33</f>
        <v>0</v>
      </c>
      <c r="C33" s="39">
        <f>IF(ISBLANK(B33),"  ",IF(F33&gt;0,B33/F33,IF(B33&gt;0,1,0)))</f>
        <v>0</v>
      </c>
      <c r="D33" s="122">
        <f>LCTCBoard!D33+Online!D33+AE!D33+RR!D33+BRCC!D33+BPCC!D33+Delgado!D33+CentLATCC!D33+Fletcher!D33+LDCC!D33+Northshore!D33+Nunez!D33+RPCC!D33+SLCC!D33+SOWELA!D33+NWLTC!D33</f>
        <v>0</v>
      </c>
      <c r="E33" s="36">
        <f>IF(ISBLANK(D33),"  ",IF(F33&gt;0,D33/F33,IF(D33&gt;0,1,0)))</f>
        <v>0</v>
      </c>
      <c r="F33" s="133">
        <f t="shared" si="2"/>
        <v>0</v>
      </c>
      <c r="G33" s="41">
        <f>IF(ISBLANK(F33),"  ",IF(F84&gt;0,F33/F84,IF(F33&gt;0,1,0)))</f>
        <v>0</v>
      </c>
      <c r="H33" s="112">
        <f>LCTCBoard!H33+Online!H33+AE!H33+RR!H33+BRCC!H33+BPCC!H33+Delgado!H33+CentLATCC!H33+Fletcher!H33+LDCC!H33+Northshore!H33+Nunez!H33+RPCC!H33+SLCC!H33+SOWELA!H33+NWLTC!H33</f>
        <v>0</v>
      </c>
      <c r="I33" s="39">
        <f>IF(ISBLANK(H33),"  ",IF(L33&gt;0,H33/L33,IF(H33&gt;0,1,0)))</f>
        <v>0</v>
      </c>
      <c r="J33" s="122">
        <f>LCTCBoard!J33+Online!J33+AE!J33+RR!J33+BRCC!J33+BPCC!J33+Delgado!J33+CentLATCC!J33+Fletcher!J33+LDCC!J33+Northshore!J33+Nunez!J33+RPCC!J33+SLCC!J33+SOWELA!J33+NWLTC!J33</f>
        <v>0</v>
      </c>
      <c r="K33" s="40">
        <f>IF(ISBLANK(J33),"  ",IF(L33&gt;0,J33/L33,IF(J33&gt;0,1,0)))</f>
        <v>0</v>
      </c>
      <c r="L33" s="133">
        <f t="shared" si="1"/>
        <v>0</v>
      </c>
      <c r="M33" s="41">
        <f>IF(ISBLANK(L33),"  ",IF(L84&gt;0,L33/L84,IF(L33&gt;0,1,0)))</f>
        <v>0</v>
      </c>
    </row>
    <row r="34" spans="1:13" ht="15" customHeight="1" x14ac:dyDescent="0.2">
      <c r="A34" s="171" t="s">
        <v>184</v>
      </c>
      <c r="B34" s="112">
        <f>LCTCBoard!B34+Online!B34+AE!B34+RR!B34+BRCC!B34+BPCC!B34+Delgado!B34+CentLATCC!B34+Fletcher!B34+LDCC!B34+Northshore!B34+Nunez!B34+RPCC!B34+SLCC!B34+SOWELA!B34+NWLTC!B34</f>
        <v>0</v>
      </c>
      <c r="C34" s="39">
        <f t="shared" si="0"/>
        <v>0</v>
      </c>
      <c r="D34" s="122">
        <f>LCTCBoard!D34+Online!D34+AE!D34+RR!D34+BRCC!D34+BPCC!D34+Delgado!D34+CentLATCC!D34+Fletcher!D34+LDCC!D34+Northshore!D34+Nunez!D34+RPCC!D34+SLCC!D34+SOWELA!D34+NWLTC!D34</f>
        <v>0</v>
      </c>
      <c r="E34" s="36">
        <f t="shared" si="5"/>
        <v>0</v>
      </c>
      <c r="F34" s="133">
        <f t="shared" si="2"/>
        <v>0</v>
      </c>
      <c r="G34" s="41">
        <f>IF(ISBLANK(F34),"  ",IF(F84&gt;0,F34/F84,IF(F34&gt;0,1,0)))</f>
        <v>0</v>
      </c>
      <c r="H34" s="112">
        <f>LCTCBoard!H34+Online!H34+AE!H34+RR!H34+BRCC!H34+BPCC!H34+Delgado!H34+CentLATCC!H34+Fletcher!H34+LDCC!H34+Northshore!H34+Nunez!H34+RPCC!H34+SLCC!H34+SOWELA!H34+NWLTC!H34</f>
        <v>0</v>
      </c>
      <c r="I34" s="39">
        <f t="shared" si="3"/>
        <v>0</v>
      </c>
      <c r="J34" s="122">
        <f>LCTCBoard!J34+Online!J34+AE!J34+RR!J34+BRCC!J34+BPCC!J34+Delgado!J34+CentLATCC!J34+Fletcher!J34+LDCC!J34+Northshore!J34+Nunez!J34+RPCC!J34+SLCC!J34+SOWELA!J34+NWLTC!J34</f>
        <v>0</v>
      </c>
      <c r="K34" s="40">
        <f t="shared" si="4"/>
        <v>0</v>
      </c>
      <c r="L34" s="133">
        <f t="shared" si="1"/>
        <v>0</v>
      </c>
      <c r="M34" s="41">
        <f>IF(ISBLANK(L34),"  ",IF(L84&gt;0,L34/L84,IF(L34&gt;0,1,0)))</f>
        <v>0</v>
      </c>
    </row>
    <row r="35" spans="1:13" ht="15" customHeight="1" x14ac:dyDescent="0.2">
      <c r="A35" s="171" t="s">
        <v>185</v>
      </c>
      <c r="B35" s="112">
        <f>LCTCBoard!B35+Online!B35+AE!B35+RR!B35+BRCC!B35+BPCC!B35+Delgado!B35+CentLATCC!B35+Fletcher!B35+LDCC!B35+Northshore!B35+Nunez!B35+RPCC!B35+SLCC!B35+SOWELA!B35+NWLTC!B35</f>
        <v>0</v>
      </c>
      <c r="C35" s="39">
        <f t="shared" ref="C35:C38" si="6">IF(ISBLANK(B35),"  ",IF(F35&gt;0,B35/F35,IF(B35&gt;0,1,0)))</f>
        <v>0</v>
      </c>
      <c r="D35" s="122">
        <f>LCTCBoard!D35+Online!D35+AE!D35+RR!D35+BRCC!D35+BPCC!D35+Delgado!D35+CentLATCC!D35+Fletcher!D35+LDCC!D35+Northshore!D35+Nunez!D35+RPCC!D35+SLCC!D35+SOWELA!D35+NWLTC!D35</f>
        <v>74833</v>
      </c>
      <c r="E35" s="36">
        <f t="shared" ref="E35:E38" si="7">IF(ISBLANK(D35),"  ",IF(F35&gt;0,D35/F35,IF(D35&gt;0,1,0)))</f>
        <v>1</v>
      </c>
      <c r="F35" s="133">
        <f t="shared" ref="F35" si="8">D35+B35</f>
        <v>74833</v>
      </c>
      <c r="G35" s="41">
        <f>IF(ISBLANK(F35),"  ",IF(F85&gt;0,F35/F85,IF(F35&gt;0,1,0)))</f>
        <v>1</v>
      </c>
      <c r="H35" s="112">
        <f>LCTCBoard!H35+Online!H35+AE!H35+RR!H35+BRCC!H35+BPCC!H35+Delgado!H35+CentLATCC!H35+Fletcher!H35+LDCC!H35+Northshore!H35+Nunez!H35+RPCC!H35+SLCC!H35+SOWELA!H35+NWLTC!H35</f>
        <v>0</v>
      </c>
      <c r="I35" s="39">
        <f t="shared" ref="I35" si="9">IF(ISBLANK(H35),"  ",IF(L35&gt;0,H35/L35,IF(H35&gt;0,1,0)))</f>
        <v>0</v>
      </c>
      <c r="J35" s="122">
        <f>LCTCBoard!J35+Online!J35+AE!J35+RR!J35+BRCC!J35+BPCC!J35+Delgado!J35+CentLATCC!J35+Fletcher!J35+LDCC!J35+Northshore!J35+Nunez!J35+RPCC!J35+SLCC!J35+SOWELA!J35+NWLTC!J35</f>
        <v>0</v>
      </c>
      <c r="K35" s="40">
        <f t="shared" ref="K35" si="10">IF(ISBLANK(J35),"  ",IF(L35&gt;0,J35/L35,IF(J35&gt;0,1,0)))</f>
        <v>0</v>
      </c>
      <c r="L35" s="133">
        <f t="shared" ref="L35" si="11">J35+H35</f>
        <v>0</v>
      </c>
      <c r="M35" s="41">
        <f>IF(ISBLANK(L35),"  ",IF(L85&gt;0,L35/L85,IF(L35&gt;0,1,0)))</f>
        <v>0</v>
      </c>
    </row>
    <row r="36" spans="1:13" ht="15" customHeight="1" x14ac:dyDescent="0.2">
      <c r="A36" s="218" t="s">
        <v>193</v>
      </c>
      <c r="B36" s="112">
        <f>LCTCBoard!B36+Online!B36+AE!B36+RR!B36+BRCC!B36+BPCC!B36+Delgado!B36+CentLATCC!B36+Fletcher!B36+LDCC!B36+Northshore!B36+Nunez!B36+RPCC!B36+SLCC!B36+SOWELA!B36+NWLTC!B36</f>
        <v>0</v>
      </c>
      <c r="C36" s="39">
        <f t="shared" ref="C36:C37" si="12">IF(ISBLANK(B36),"  ",IF(F36&gt;0,B36/F36,IF(B36&gt;0,1,0)))</f>
        <v>0</v>
      </c>
      <c r="D36" s="122">
        <f>LCTCBoard!D36+Online!D36+AE!D36+RR!D36+BRCC!D36+BPCC!D36+Delgado!D36+CentLATCC!D36+Fletcher!D36+LDCC!D36+Northshore!D36+Nunez!D36+RPCC!D36+SLCC!D36+SOWELA!D36+NWLTC!D36</f>
        <v>0</v>
      </c>
      <c r="E36" s="36">
        <f t="shared" ref="E36:E37" si="13">IF(ISBLANK(D36),"  ",IF(F36&gt;0,D36/F36,IF(D36&gt;0,1,0)))</f>
        <v>0</v>
      </c>
      <c r="F36" s="133">
        <f t="shared" ref="F36:F37" si="14">D36+B36</f>
        <v>0</v>
      </c>
      <c r="G36" s="41">
        <f t="shared" ref="G36:G37" si="15">IF(ISBLANK(F36),"  ",IF(F86&gt;0,F36/F86,IF(F36&gt;0,1,0)))</f>
        <v>0</v>
      </c>
      <c r="H36" s="112">
        <f>LCTCBoard!H36+Online!H36+AE!H36+RR!H36+BRCC!H36+BPCC!H36+Delgado!H36+CentLATCC!H36+Fletcher!H36+LDCC!H36+Northshore!H36+Nunez!H36+RPCC!H36+SLCC!H36+SOWELA!H36+NWLTC!H36</f>
        <v>0</v>
      </c>
      <c r="I36" s="39">
        <f t="shared" ref="I36:I37" si="16">IF(ISBLANK(H36),"  ",IF(L36&gt;0,H36/L36,IF(H36&gt;0,1,0)))</f>
        <v>0</v>
      </c>
      <c r="J36" s="122">
        <f>LCTCBoard!J36+Online!J36+AE!J36+RR!J36+BRCC!J36+BPCC!J36+Delgado!J36+CentLATCC!J36+Fletcher!J36+LDCC!J36+Northshore!J36+Nunez!J36+RPCC!J36+SLCC!J36+SOWELA!J36+NWLTC!J36</f>
        <v>0</v>
      </c>
      <c r="K36" s="40">
        <f t="shared" ref="K36:K37" si="17">IF(ISBLANK(J36),"  ",IF(L36&gt;0,J36/L36,IF(J36&gt;0,1,0)))</f>
        <v>0</v>
      </c>
      <c r="L36" s="133">
        <f t="shared" ref="L36:L37" si="18">J36+H36</f>
        <v>0</v>
      </c>
      <c r="M36" s="41">
        <f t="shared" ref="M36:M37" si="19">IF(ISBLANK(L36),"  ",IF(L86&gt;0,L36/L86,IF(L36&gt;0,1,0)))</f>
        <v>0</v>
      </c>
    </row>
    <row r="37" spans="1:13" ht="15" customHeight="1" x14ac:dyDescent="0.2">
      <c r="A37" s="218" t="s">
        <v>194</v>
      </c>
      <c r="B37" s="112">
        <f>LCTCBoard!B37+Online!B37+AE!B37+RR!B37+BRCC!B37+BPCC!B37+Delgado!B37+CentLATCC!B37+Fletcher!B37+LDCC!B37+Northshore!B37+Nunez!B37+RPCC!B37+SLCC!B37+SOWELA!B37+NWLTC!B37</f>
        <v>0</v>
      </c>
      <c r="C37" s="39">
        <f t="shared" si="12"/>
        <v>0</v>
      </c>
      <c r="D37" s="122">
        <f>LCTCBoard!D37+Online!D37+AE!D37+RR!D37+BRCC!D37+BPCC!D37+Delgado!D37+CentLATCC!D37+Fletcher!D37+LDCC!D37+Northshore!D37+Nunez!D37+RPCC!D37+SLCC!D37+SOWELA!D37+NWLTC!D37</f>
        <v>0</v>
      </c>
      <c r="E37" s="36">
        <f t="shared" si="13"/>
        <v>0</v>
      </c>
      <c r="F37" s="133">
        <f t="shared" si="14"/>
        <v>0</v>
      </c>
      <c r="G37" s="41">
        <f t="shared" si="15"/>
        <v>0</v>
      </c>
      <c r="H37" s="112">
        <f>LCTCBoard!H37+Online!H37+AE!H37+RR!H37+BRCC!H37+BPCC!H37+Delgado!H37+CentLATCC!H37+Fletcher!H37+LDCC!H37+Northshore!H37+Nunez!H37+RPCC!H37+SLCC!H37+SOWELA!H37+NWLTC!H37</f>
        <v>0</v>
      </c>
      <c r="I37" s="39">
        <f t="shared" si="16"/>
        <v>0</v>
      </c>
      <c r="J37" s="122">
        <f>LCTCBoard!J37+Online!J37+AE!J37+RR!J37+BRCC!J37+BPCC!J37+Delgado!J37+CentLATCC!J37+Fletcher!J37+LDCC!J37+Northshore!J37+Nunez!J37+RPCC!J37+SLCC!J37+SOWELA!J37+NWLTC!J37</f>
        <v>0</v>
      </c>
      <c r="K37" s="40">
        <f t="shared" si="17"/>
        <v>0</v>
      </c>
      <c r="L37" s="133">
        <f t="shared" si="18"/>
        <v>0</v>
      </c>
      <c r="M37" s="41">
        <f t="shared" si="19"/>
        <v>0</v>
      </c>
    </row>
    <row r="38" spans="1:13" ht="15" customHeight="1" x14ac:dyDescent="0.2">
      <c r="A38" s="171" t="s">
        <v>187</v>
      </c>
      <c r="B38" s="112">
        <f>LCTCBoard!B38+Online!B38+AE!B38+RR!B38+BRCC!B38+BPCC!B38+Delgado!B38+CentLATCC!B38+Fletcher!B38+LDCC!B38+Northshore!B38+Nunez!B38+RPCC!B38+SLCC!B38+SOWELA!B38+NWLTC!B38</f>
        <v>0</v>
      </c>
      <c r="C38" s="39">
        <f t="shared" si="6"/>
        <v>0</v>
      </c>
      <c r="D38" s="122">
        <f>LCTCBoard!D38+Online!D38+AE!D38+RR!D38+BRCC!D38+BPCC!D38+Delgado!D38+CentLATCC!D38+Fletcher!D38+LDCC!D38+Northshore!D38+Nunez!D38+RPCC!D38+SLCC!D38+SOWELA!D38+NWLTC!D38</f>
        <v>0</v>
      </c>
      <c r="E38" s="36">
        <f t="shared" si="7"/>
        <v>0</v>
      </c>
      <c r="F38" s="133">
        <f t="shared" ref="F38" si="20">D38+B38</f>
        <v>0</v>
      </c>
      <c r="G38" s="41">
        <f>IF(ISBLANK(F38),"  ",IF(F86&gt;0,F38/F86,IF(F38&gt;0,1,0)))</f>
        <v>0</v>
      </c>
      <c r="H38" s="112">
        <f>LCTCBoard!H38+Online!H38+AE!H38+RR!H38+BRCC!H38+BPCC!H38+Delgado!H38+CentLATCC!H38+Fletcher!H38+LDCC!H38+Northshore!H38+Nunez!H38+RPCC!H38+SLCC!H38+SOWELA!H38+NWLTC!H38</f>
        <v>0</v>
      </c>
      <c r="I38" s="39">
        <f t="shared" ref="I38" si="21">IF(ISBLANK(H38),"  ",IF(L38&gt;0,H38/L38,IF(H38&gt;0,1,0)))</f>
        <v>0</v>
      </c>
      <c r="J38" s="122">
        <f>LCTCBoard!J38+Online!J38+AE!J38+RR!J38+BRCC!J38+BPCC!J38+Delgado!J38+CentLATCC!J38+Fletcher!J38+LDCC!J38+Northshore!J38+Nunez!J38+RPCC!J38+SLCC!J38+SOWELA!J38+NWLTC!J38</f>
        <v>0</v>
      </c>
      <c r="K38" s="40">
        <f t="shared" ref="K38" si="22">IF(ISBLANK(J38),"  ",IF(L38&gt;0,J38/L38,IF(J38&gt;0,1,0)))</f>
        <v>0</v>
      </c>
      <c r="L38" s="133">
        <f t="shared" ref="L38" si="23">J38+H38</f>
        <v>0</v>
      </c>
      <c r="M38" s="41">
        <f>IF(ISBLANK(L38),"  ",IF(L86&gt;0,L38/L86,IF(L38&gt;0,1,0)))</f>
        <v>0</v>
      </c>
    </row>
    <row r="39" spans="1:13" ht="15" customHeight="1" x14ac:dyDescent="0.2">
      <c r="A39" s="171" t="s">
        <v>192</v>
      </c>
      <c r="B39" s="112">
        <f>LCTCBoard!B39+Online!B39+AE!B39+RR!B39+BRCC!B39+BPCC!B39+Delgado!B39+CentLATCC!B39+Fletcher!B39+LDCC!B39+Northshore!B39+Nunez!B39+RPCC!B39+SLCC!B39+SOWELA!B39+NWLTC!B39</f>
        <v>0</v>
      </c>
      <c r="C39" s="39">
        <f t="shared" ref="C39" si="24">IF(ISBLANK(B39),"  ",IF(F39&gt;0,B39/F39,IF(B39&gt;0,1,0)))</f>
        <v>0</v>
      </c>
      <c r="D39" s="122">
        <f>LCTCBoard!D39+Online!D39+AE!D39+RR!D39+BRCC!D39+BPCC!D39+Delgado!D39+CentLATCC!D39+Fletcher!D39+LDCC!D39+Northshore!D39+Nunez!D39+RPCC!D39+SLCC!D39+SOWELA!D39+NWLTC!D39</f>
        <v>0</v>
      </c>
      <c r="E39" s="36">
        <f t="shared" ref="E39" si="25">IF(ISBLANK(D39),"  ",IF(F39&gt;0,D39/F39,IF(D39&gt;0,1,0)))</f>
        <v>0</v>
      </c>
      <c r="F39" s="133">
        <f t="shared" ref="F39" si="26">D39+B39</f>
        <v>0</v>
      </c>
      <c r="G39" s="41">
        <f>IF(ISBLANK(F39),"  ",IF(F87&gt;0,F39/F87,IF(F39&gt;0,1,0)))</f>
        <v>0</v>
      </c>
      <c r="H39" s="112">
        <f>LCTCBoard!H39+Online!H39+AE!H39+RR!H39+BRCC!H39+BPCC!H39+Delgado!H39+CentLATCC!H39+Fletcher!H39+LDCC!H39+Northshore!H39+Nunez!H39+RPCC!H39+SLCC!H39+SOWELA!H39+NWLTC!H39</f>
        <v>0</v>
      </c>
      <c r="I39" s="39">
        <f t="shared" ref="I39" si="27">IF(ISBLANK(H39),"  ",IF(L39&gt;0,H39/L39,IF(H39&gt;0,1,0)))</f>
        <v>0</v>
      </c>
      <c r="J39" s="122">
        <f>LCTCBoard!J39+Online!J39+AE!J39+RR!J39+BRCC!J39+BPCC!J39+Delgado!J39+CentLATCC!J39+Fletcher!J39+LDCC!J39+Northshore!J39+Nunez!J39+RPCC!J39+SLCC!J39+SOWELA!J39+NWLTC!J39</f>
        <v>0</v>
      </c>
      <c r="K39" s="40">
        <f t="shared" ref="K39" si="28">IF(ISBLANK(J39),"  ",IF(L39&gt;0,J39/L39,IF(J39&gt;0,1,0)))</f>
        <v>0</v>
      </c>
      <c r="L39" s="133">
        <f t="shared" ref="L39" si="29">J39+H39</f>
        <v>0</v>
      </c>
      <c r="M39" s="41">
        <f>IF(ISBLANK(L39),"  ",IF(L87&gt;0,L39/L87,IF(L39&gt;0,1,0)))</f>
        <v>0</v>
      </c>
    </row>
    <row r="40" spans="1:13" ht="15" customHeight="1" x14ac:dyDescent="0.2">
      <c r="A40" s="171" t="s">
        <v>188</v>
      </c>
      <c r="B40" s="112">
        <f>LCTCBoard!B40+Online!B40+AE!B40+RR!B40+BRCC!B40+BPCC!B40+Delgado!B40+CentLATCC!B40+Fletcher!B40+LDCC!B40+Northshore!B40+Nunez!B40+RPCC!B40+SLCC!B40+SOWELA!B40+NWLTC!B40</f>
        <v>0</v>
      </c>
      <c r="C40" s="39">
        <f t="shared" ref="C40" si="30">IF(ISBLANK(B40),"  ",IF(F40&gt;0,B40/F40,IF(B40&gt;0,1,0)))</f>
        <v>0</v>
      </c>
      <c r="D40" s="122">
        <f>LCTCBoard!D40+Online!D40+AE!D40+RR!D40+BRCC!D40+BPCC!D40+Delgado!D40+CentLATCC!D40+Fletcher!D40+LDCC!D40+Northshore!D40+Nunez!D40+RPCC!D40+SLCC!D40+SOWELA!D40+NWLTC!D40</f>
        <v>0</v>
      </c>
      <c r="E40" s="36">
        <f t="shared" ref="E40" si="31">IF(ISBLANK(D40),"  ",IF(F40&gt;0,D40/F40,IF(D40&gt;0,1,0)))</f>
        <v>0</v>
      </c>
      <c r="F40" s="133">
        <f t="shared" ref="F40" si="32">D40+B40</f>
        <v>0</v>
      </c>
      <c r="G40" s="41">
        <f>IF(ISBLANK(F40),"  ",IF(F87&gt;0,F40/F87,IF(F40&gt;0,1,0)))</f>
        <v>0</v>
      </c>
      <c r="H40" s="112">
        <f>LCTCBoard!H40+Online!H40+AE!H40+RR!H40+BRCC!H40+BPCC!H40+Delgado!H40+CentLATCC!H40+Fletcher!H40+LDCC!H40+Northshore!H40+Nunez!H40+RPCC!H40+SLCC!H40+SOWELA!H40+NWLTC!H40</f>
        <v>0</v>
      </c>
      <c r="I40" s="39">
        <f t="shared" ref="I40" si="33">IF(ISBLANK(H40),"  ",IF(L40&gt;0,H40/L40,IF(H40&gt;0,1,0)))</f>
        <v>0</v>
      </c>
      <c r="J40" s="122">
        <f>LCTCBoard!J40+Online!J40+AE!J40+RR!J40+BRCC!J40+BPCC!J40+Delgado!J40+CentLATCC!J40+Fletcher!J40+LDCC!J40+Northshore!J40+Nunez!J40+RPCC!J40+SLCC!J40+SOWELA!J40+NWLTC!J40</f>
        <v>0</v>
      </c>
      <c r="K40" s="40">
        <f t="shared" ref="K40" si="34">IF(ISBLANK(J40),"  ",IF(L40&gt;0,J40/L40,IF(J40&gt;0,1,0)))</f>
        <v>0</v>
      </c>
      <c r="L40" s="133">
        <f t="shared" ref="L40" si="35">J40+H40</f>
        <v>0</v>
      </c>
      <c r="M40" s="41">
        <f>IF(ISBLANK(L40),"  ",IF(L87&gt;0,L40/L87,IF(L40&gt;0,1,0)))</f>
        <v>0</v>
      </c>
    </row>
    <row r="41" spans="1:13" ht="15" customHeight="1" x14ac:dyDescent="0.2">
      <c r="A41" s="171" t="s">
        <v>189</v>
      </c>
      <c r="B41" s="112">
        <f>LCTCBoard!B41+Online!B41+AE!B41+RR!B41+BRCC!B41+BPCC!B41+Delgado!B41+CentLATCC!B41+Fletcher!B41+LDCC!B41+Northshore!B41+Nunez!B41+RPCC!B41+SLCC!B41+SOWELA!B41+NWLTC!B41</f>
        <v>0</v>
      </c>
      <c r="C41" s="39">
        <f t="shared" ref="C41" si="36">IF(ISBLANK(B41),"  ",IF(F41&gt;0,B41/F41,IF(B41&gt;0,1,0)))</f>
        <v>0</v>
      </c>
      <c r="D41" s="122">
        <f>LCTCBoard!D41+Online!D41+AE!D41+RR!D41+BRCC!D41+BPCC!D41+Delgado!D41+CentLATCC!D41+Fletcher!D41+LDCC!D41+Northshore!D41+Nunez!D41+RPCC!D41+SLCC!D41+SOWELA!D41+NWLTC!D41</f>
        <v>0</v>
      </c>
      <c r="E41" s="36">
        <f t="shared" ref="E41" si="37">IF(ISBLANK(D41),"  ",IF(F41&gt;0,D41/F41,IF(D41&gt;0,1,0)))</f>
        <v>0</v>
      </c>
      <c r="F41" s="133">
        <f t="shared" ref="F41" si="38">D41+B41</f>
        <v>0</v>
      </c>
      <c r="G41" s="41">
        <f>IF(ISBLANK(F41),"  ",IF(F88&gt;0,F41/F88,IF(F41&gt;0,1,0)))</f>
        <v>0</v>
      </c>
      <c r="H41" s="112">
        <f>LCTCBoard!H41+Online!H41+AE!H41+RR!H41+BRCC!H41+BPCC!H41+Delgado!H41+CentLATCC!H41+Fletcher!H41+LDCC!H41+Northshore!H41+Nunez!H41+RPCC!H41+SLCC!H41+SOWELA!H41+NWLTC!H41</f>
        <v>0</v>
      </c>
      <c r="I41" s="39">
        <f t="shared" ref="I41" si="39">IF(ISBLANK(H41),"  ",IF(L41&gt;0,H41/L41,IF(H41&gt;0,1,0)))</f>
        <v>0</v>
      </c>
      <c r="J41" s="122">
        <f>LCTCBoard!J41+Online!J41+AE!J41+RR!J41+BRCC!J41+BPCC!J41+Delgado!J41+CentLATCC!J41+Fletcher!J41+LDCC!J41+Northshore!J41+Nunez!J41+RPCC!J41+SLCC!J41+SOWELA!J41+NWLTC!J41</f>
        <v>0</v>
      </c>
      <c r="K41" s="40">
        <f t="shared" ref="K41" si="40">IF(ISBLANK(J41),"  ",IF(L41&gt;0,J41/L41,IF(J41&gt;0,1,0)))</f>
        <v>0</v>
      </c>
      <c r="L41" s="133">
        <f t="shared" ref="L41" si="41">J41+H41</f>
        <v>0</v>
      </c>
      <c r="M41" s="41">
        <f>IF(ISBLANK(L41),"  ",IF(L88&gt;0,L41/L88,IF(L41&gt;0,1,0)))</f>
        <v>0</v>
      </c>
    </row>
    <row r="42" spans="1:13" ht="15" customHeight="1" x14ac:dyDescent="0.25">
      <c r="A42" s="47" t="s">
        <v>29</v>
      </c>
      <c r="B42" s="159"/>
      <c r="C42" s="48"/>
      <c r="D42" s="127"/>
      <c r="E42" s="49" t="s">
        <v>4</v>
      </c>
      <c r="F42" s="133"/>
      <c r="G42" s="50" t="s">
        <v>4</v>
      </c>
      <c r="H42" s="142"/>
      <c r="I42" s="48"/>
      <c r="J42" s="127"/>
      <c r="K42" s="49" t="s">
        <v>4</v>
      </c>
      <c r="L42" s="133"/>
      <c r="M42" s="50" t="s">
        <v>4</v>
      </c>
    </row>
    <row r="43" spans="1:13" ht="15" customHeight="1" x14ac:dyDescent="0.2">
      <c r="A43" s="45" t="s">
        <v>30</v>
      </c>
      <c r="B43" s="112">
        <f>LCTCBoard!B43+Online!B43+AE!B43+RR!B43+BRCC!B43+BPCC!B43+Delgado!B43+CentLATCC!B43+Fletcher!B43+LDCC!B43+Northshore!B43+Nunez!B43+RPCC!B43+SLCC!B43+SOWELA!B43+NWLTC!B43</f>
        <v>0</v>
      </c>
      <c r="C43" s="35">
        <f t="shared" si="0"/>
        <v>0</v>
      </c>
      <c r="D43" s="122">
        <f>LCTCBoard!D43+Online!D43+AE!D43+RR!D43+BRCC!D43+BPCC!D43+Delgado!D43+CentLATCC!D43+Fletcher!D43+LDCC!D43+Northshore!D43+Nunez!D43+RPCC!D43+SLCC!D43+SOWELA!D43+NWLTC!D43</f>
        <v>0</v>
      </c>
      <c r="E43" s="36">
        <f>IF(ISBLANK(D43),"  ",IF(F43&gt;0,D43/F43,IF(D43&gt;0,1,0)))</f>
        <v>0</v>
      </c>
      <c r="F43" s="132">
        <f t="shared" si="2"/>
        <v>0</v>
      </c>
      <c r="G43" s="37">
        <f>IF(ISBLANK(F43),"  ",IF(F84&gt;0,F43/F84,IF(F43&gt;0,1,0)))</f>
        <v>0</v>
      </c>
      <c r="H43" s="112">
        <f>LCTCBoard!H43+Online!H43+AE!H43+RR!H43+BRCC!H43+BPCC!H43+Delgado!H43+CentLATCC!H43+Fletcher!H43+LDCC!H43+Northshore!H43+Nunez!H43+RPCC!H43+SLCC!H43+SOWELA!H43+NWLTC!H43</f>
        <v>0</v>
      </c>
      <c r="I43" s="35">
        <f>IF(ISBLANK(H43),"  ",IF(L43&gt;0,H43/L43,IF(H43&gt;0,1,0)))</f>
        <v>0</v>
      </c>
      <c r="J43" s="122">
        <f>LCTCBoard!J43+Online!J43+AE!J43+RR!J43+BRCC!J43+BPCC!J43+Delgado!J43+CentLATCC!J43+Fletcher!J43+LDCC!J43+Northshore!J43+Nunez!J43+RPCC!J43+SLCC!J43+SOWELA!J43+NWLTC!J43</f>
        <v>0</v>
      </c>
      <c r="K43" s="36">
        <f>IF(ISBLANK(J43),"  ",IF(L43&gt;0,J43/L43,IF(J43&gt;0,1,0)))</f>
        <v>0</v>
      </c>
      <c r="L43" s="132">
        <f>J43+H43</f>
        <v>0</v>
      </c>
      <c r="M43" s="37">
        <f>IF(ISBLANK(L43),"  ",IF(L84&gt;0,L43/L84,IF(L43&gt;0,1,0)))</f>
        <v>0</v>
      </c>
    </row>
    <row r="44" spans="1:13" ht="15" customHeight="1" x14ac:dyDescent="0.25">
      <c r="A44" s="104" t="s">
        <v>31</v>
      </c>
      <c r="B44" s="142"/>
      <c r="C44" s="48"/>
      <c r="D44" s="127"/>
      <c r="E44" s="49" t="s">
        <v>4</v>
      </c>
      <c r="F44" s="133"/>
      <c r="G44" s="50" t="s">
        <v>4</v>
      </c>
      <c r="H44" s="142">
        <f>LCTCBoard!H44+Online!H44+AE!H44+RR!H44+BRCC!H44+BPCC!H44+Delgado!H44+CentLATCC!H44+Fletcher!H44+LDCC!H44+Northshore!H44+Nunez!H44+RPCC!H44+SLCC!H44+SOWELA!H44+NWLTC!H44</f>
        <v>0</v>
      </c>
      <c r="I44" s="48" t="s">
        <v>4</v>
      </c>
      <c r="J44" s="127">
        <f>LCTCBoard!J44+Online!J44+AE!J44+RR!J44+BRCC!J44+BPCC!J44+Delgado!J44+CentLATCC!J44+Fletcher!J44+LDCC!J44+Northshore!J44+Nunez!J44+RPCC!J44+SLCC!J44+SOWELA!J44+NWLTC!J44</f>
        <v>0</v>
      </c>
      <c r="K44" s="49" t="s">
        <v>4</v>
      </c>
      <c r="L44" s="133"/>
      <c r="M44" s="50" t="s">
        <v>4</v>
      </c>
    </row>
    <row r="45" spans="1:13" ht="15" customHeight="1" x14ac:dyDescent="0.2">
      <c r="A45" s="45" t="s">
        <v>30</v>
      </c>
      <c r="B45" s="112">
        <f>LCTCBoard!B45+Online!B45+AE!B45+RR!B45+BRCC!B45+BPCC!B45+Delgado!B45+CentLATCC!B45+Fletcher!B45+LDCC!B45+Northshore!B45+Nunez!B45+RPCC!B45+SLCC!B45+SOWELA!B45+NWLTC!B45</f>
        <v>0</v>
      </c>
      <c r="C45" s="35">
        <f t="shared" si="0"/>
        <v>0</v>
      </c>
      <c r="D45" s="122">
        <f>LCTCBoard!D45+Online!D45+AE!D45+RR!D45+BRCC!D45+BPCC!D45+Delgado!D45+CentLATCC!D45+Fletcher!D45+LDCC!D45+Northshore!D45+Nunez!D45+RPCC!D45+SLCC!D45+SOWELA!D45+NWLTC!D45</f>
        <v>0</v>
      </c>
      <c r="E45" s="36">
        <f>IF(ISBLANK(D45),"  ",IF(F45&gt;0,D45/F45,IF(D45&gt;0,1,0)))</f>
        <v>0</v>
      </c>
      <c r="F45" s="132">
        <f t="shared" si="2"/>
        <v>0</v>
      </c>
      <c r="G45" s="37">
        <f>IF(ISBLANK(F45),"  ",IF(F84&gt;0,F45/F84,IF(F45&gt;0,1,0)))</f>
        <v>0</v>
      </c>
      <c r="H45" s="112">
        <f>LCTCBoard!H45+Online!H45+AE!H45+RR!H45+BRCC!H45+BPCC!H45+Delgado!H45+CentLATCC!H45+Fletcher!H45+LDCC!H45+Northshore!H45+Nunez!H45+RPCC!H45+SLCC!H45+SOWELA!H45+NWLTC!H45</f>
        <v>0</v>
      </c>
      <c r="I45" s="35">
        <f>IF(ISBLANK(H45),"  ",IF(L45&gt;0,H45/L45,IF(H45&gt;0,1,0)))</f>
        <v>0</v>
      </c>
      <c r="J45" s="122">
        <f>LCTCBoard!J45+Online!J45+AE!J45+RR!J45+BRCC!J45+BPCC!J45+Delgado!J45+CentLATCC!J45+Fletcher!J45+LDCC!J45+Northshore!J45+Nunez!J45+RPCC!J45+SLCC!J45+SOWELA!J45+NWLTC!J45</f>
        <v>0</v>
      </c>
      <c r="K45" s="36">
        <f>IF(ISBLANK(J45),"  ",IF(L45&gt;0,J45/L45,IF(J45&gt;0,1,0)))</f>
        <v>0</v>
      </c>
      <c r="L45" s="132">
        <f>J45+H45</f>
        <v>0</v>
      </c>
      <c r="M45" s="37">
        <f>IF(ISBLANK(L45),"  ",IF(L84&gt;0,L45/L84,IF(L45&gt;0,1,0)))</f>
        <v>0</v>
      </c>
    </row>
    <row r="46" spans="1:13" ht="15" customHeight="1" x14ac:dyDescent="0.2">
      <c r="A46" s="46" t="s">
        <v>32</v>
      </c>
      <c r="B46" s="112">
        <f>LCTCBoard!B46+Online!B46+AE!B46+RR!B46+BRCC!B46+BPCC!B46+Delgado!B46+CentLATCC!B46+Fletcher!B46+LDCC!B46+Northshore!B46+Nunez!B46+RPCC!B46+SLCC!B46+SOWELA!B46+NWLTC!B46</f>
        <v>0</v>
      </c>
      <c r="C46" s="39">
        <f t="shared" si="0"/>
        <v>0</v>
      </c>
      <c r="D46" s="122">
        <f>LCTCBoard!D46+Online!D46+AE!D46+RR!D46+BRCC!D46+BPCC!D46+Delgado!D46+CentLATCC!D46+Fletcher!D46+LDCC!D46+Northshore!D46+Nunez!D46+RPCC!D46+SLCC!D46+SOWELA!D46+NWLTC!D46</f>
        <v>0</v>
      </c>
      <c r="E46" s="36">
        <f>IF(ISBLANK(D46),"  ",IF(F46&gt;0,D46/F46,IF(D46&gt;0,1,0)))</f>
        <v>0</v>
      </c>
      <c r="F46" s="133">
        <f t="shared" si="2"/>
        <v>0</v>
      </c>
      <c r="G46" s="41">
        <f>IF(ISBLANK(F46),"  ",IF(F84&gt;0,F46/F84,IF(F46&gt;0,1,0)))</f>
        <v>0</v>
      </c>
      <c r="H46" s="112">
        <f>LCTCBoard!H46+Online!H46+AE!H46+RR!H46+BRCC!H46+BPCC!H46+Delgado!H46+CentLATCC!H46+Fletcher!H46+LDCC!H46+Northshore!H46+Nunez!H46+RPCC!H46+SLCC!H46+SOWELA!H46+NWLTC!H46</f>
        <v>0</v>
      </c>
      <c r="I46" s="39">
        <f>IF(ISBLANK(H46),"  ",IF(L46&gt;0,H46/L46,IF(H46&gt;0,1,0)))</f>
        <v>0</v>
      </c>
      <c r="J46" s="122">
        <f>LCTCBoard!J46+Online!J46+AE!J46+RR!J46+BRCC!J46+BPCC!J46+Delgado!J46+CentLATCC!J46+Fletcher!J46+LDCC!J46+Northshore!J46+Nunez!J46+RPCC!J46+SLCC!J46+SOWELA!J46+NWLTC!J46</f>
        <v>0</v>
      </c>
      <c r="K46" s="40">
        <f>IF(ISBLANK(J46),"  ",IF(L46&gt;0,J46/L46,IF(J46&gt;0,1,0)))</f>
        <v>0</v>
      </c>
      <c r="L46" s="133">
        <f>J46+H46</f>
        <v>0</v>
      </c>
      <c r="M46" s="41">
        <f>IF(ISBLANK(L46),"  ",IF(L84&gt;0,L46/L84,IF(L46&gt;0,1,0)))</f>
        <v>0</v>
      </c>
    </row>
    <row r="47" spans="1:13" s="55" customFormat="1" ht="15" customHeight="1" x14ac:dyDescent="0.25">
      <c r="A47" s="47" t="s">
        <v>33</v>
      </c>
      <c r="B47" s="115">
        <f>SUM(B13:B15,B43,B45,B46)</f>
        <v>204799576.82999998</v>
      </c>
      <c r="C47" s="59">
        <f t="shared" si="0"/>
        <v>0.9996347372028449</v>
      </c>
      <c r="D47" s="128">
        <f>SUM(D13:D15,D43,D45,D46)</f>
        <v>74833</v>
      </c>
      <c r="E47" s="52">
        <f>IF(ISBLANK(D47),"  ",IF(F47&gt;0,D47/F47,IF(D47&gt;0,1,0)))</f>
        <v>3.6526279715507018E-4</v>
      </c>
      <c r="F47" s="115">
        <f>SUM(F13:F15,F43,F45:F46)</f>
        <v>204874409.82999998</v>
      </c>
      <c r="G47" s="53">
        <f>IF(ISBLANK(F47),"  ",IF(F84&gt;0,F47/F84,IF(F47&gt;0,1,0)))</f>
        <v>0.28837365826019318</v>
      </c>
      <c r="H47" s="115">
        <f>SUM(H13:H15,H43,H45:H46)</f>
        <v>171321755</v>
      </c>
      <c r="I47" s="59">
        <f>IF(ISBLANK(H47),"  ",IF(L47&gt;0,H47/L47,IF(H47&gt;0,1,0)))</f>
        <v>0.99796122547940402</v>
      </c>
      <c r="J47" s="128">
        <f>SUM(J13:J15,J43,J45:J46)</f>
        <v>350000</v>
      </c>
      <c r="K47" s="54">
        <f>IF(ISBLANK(J47),"  ",IF(L47&gt;0,J47/L47,IF(J47&gt;0,1,0)))</f>
        <v>2.0387745205960061E-3</v>
      </c>
      <c r="L47" s="115">
        <f>SUM(L13:L15,L43,L45:L46)</f>
        <v>171671755</v>
      </c>
      <c r="M47" s="53">
        <f>IF(ISBLANK(L47),"  ",IF(L84&gt;0,L47/L84,IF(L47&gt;0,1,0)))</f>
        <v>0.25917259208769322</v>
      </c>
    </row>
    <row r="48" spans="1:13" ht="15" customHeight="1" x14ac:dyDescent="0.25">
      <c r="A48" s="56" t="s">
        <v>34</v>
      </c>
      <c r="B48" s="116"/>
      <c r="C48" s="48" t="s">
        <v>4</v>
      </c>
      <c r="D48" s="124"/>
      <c r="E48" s="49" t="s">
        <v>4</v>
      </c>
      <c r="F48" s="133"/>
      <c r="G48" s="50" t="s">
        <v>4</v>
      </c>
      <c r="H48" s="116"/>
      <c r="I48" s="48" t="s">
        <v>4</v>
      </c>
      <c r="J48" s="124"/>
      <c r="K48" s="49" t="s">
        <v>4</v>
      </c>
      <c r="L48" s="133"/>
      <c r="M48" s="50" t="s">
        <v>4</v>
      </c>
    </row>
    <row r="49" spans="1:13" ht="15" customHeight="1" x14ac:dyDescent="0.2">
      <c r="A49" s="7" t="s">
        <v>35</v>
      </c>
      <c r="B49" s="112">
        <f>LCTCBoard!B49+Online!B49+AE!B49+RR!B49+BRCC!B49+BPCC!B49+Delgado!B49+CentLATCC!B49+Fletcher!B49+LDCC!B49+Northshore!B49+Nunez!B49+RPCC!B49+SLCC!B49+SOWELA!B49+NWLTC!B49</f>
        <v>0</v>
      </c>
      <c r="C49" s="35">
        <f t="shared" si="0"/>
        <v>0</v>
      </c>
      <c r="D49" s="122">
        <f>LCTCBoard!D49+Online!D49+AE!D49+RR!D49+BRCC!D49+BPCC!D49+Delgado!D49+CentLATCC!D49+Fletcher!D49+LDCC!D49+Northshore!D49+Nunez!D49+RPCC!D49+SLCC!D49+SOWELA!D49+NWLTC!D49</f>
        <v>0</v>
      </c>
      <c r="E49" s="36">
        <f t="shared" ref="E49:E55" si="42">IF(ISBLANK(D49),"  ",IF(F49&gt;0,D49/F49,IF(D49&gt;0,1,0)))</f>
        <v>0</v>
      </c>
      <c r="F49" s="132">
        <f>D49+B49</f>
        <v>0</v>
      </c>
      <c r="G49" s="37">
        <f>IF(ISBLANK(F49),"  ",IF(D84&gt;0,F49/D84,IF(F49&gt;0,1,0)))</f>
        <v>0</v>
      </c>
      <c r="H49" s="112">
        <f>LCTCBoard!H49+Online!H49+AE!H49+RR!H49+BRCC!H49+BPCC!H49+Delgado!H49+CentLATCC!H49+Fletcher!H49+LDCC!H49+Northshore!H49+Nunez!H49+RPCC!H49+SLCC!H49+SOWELA!H49+NWLTC!H49</f>
        <v>0</v>
      </c>
      <c r="I49" s="35">
        <f t="shared" ref="I49:I55" si="43">IF(ISBLANK(H49),"  ",IF(L49&gt;0,H49/L49,IF(H49&gt;0,1,0)))</f>
        <v>0</v>
      </c>
      <c r="J49" s="122">
        <f>LCTCBoard!J49+Online!J49+AE!J49+RR!J49+BRCC!J49+BPCC!J49+Delgado!J49+CentLATCC!J49+Fletcher!J49+LDCC!J49+Northshore!J49+Nunez!J49+RPCC!J49+SLCC!J49+SOWELA!J49+NWLTC!J49</f>
        <v>0</v>
      </c>
      <c r="K49" s="36">
        <f t="shared" ref="K49:K55" si="44">IF(ISBLANK(J49),"  ",IF(L49&gt;0,J49/L49,IF(J49&gt;0,1,0)))</f>
        <v>0</v>
      </c>
      <c r="L49" s="132">
        <f>J49+H49</f>
        <v>0</v>
      </c>
      <c r="M49" s="37">
        <f>IF(ISBLANK(L49),"  ",IF(J84&gt;0,L49/J84,IF(L49&gt;0,1,0)))</f>
        <v>0</v>
      </c>
    </row>
    <row r="50" spans="1:13" ht="15" customHeight="1" x14ac:dyDescent="0.2">
      <c r="A50" s="58" t="s">
        <v>36</v>
      </c>
      <c r="B50" s="112">
        <f>LCTCBoard!B50+Online!B50+AE!B50+RR!B50+BRCC!B50+BPCC!B50+Delgado!B50+CentLATCC!B50+Fletcher!B50+LDCC!B50+Northshore!B50+Nunez!B50+RPCC!B50+SLCC!B50+SOWELA!B50+NWLTC!B50</f>
        <v>0</v>
      </c>
      <c r="C50" s="39">
        <f t="shared" si="0"/>
        <v>0</v>
      </c>
      <c r="D50" s="122">
        <f>LCTCBoard!D50+Online!D50+AE!D50+RR!D50+BRCC!D50+BPCC!D50+Delgado!D50+CentLATCC!D50+Fletcher!D50+LDCC!D50+Northshore!D50+Nunez!D50+RPCC!D50+SLCC!D50+SOWELA!D50+NWLTC!D50</f>
        <v>0</v>
      </c>
      <c r="E50" s="40">
        <f t="shared" si="42"/>
        <v>0</v>
      </c>
      <c r="F50" s="133">
        <f>D50+B50</f>
        <v>0</v>
      </c>
      <c r="G50" s="41">
        <f>IF(ISBLANK(F50),"  ",IF(D84&gt;0,F50/D84,IF(F50&gt;0,1,0)))</f>
        <v>0</v>
      </c>
      <c r="H50" s="112">
        <f>LCTCBoard!H50+Online!H50+AE!H50+RR!H50+BRCC!H50+BPCC!H50+Delgado!H50+CentLATCC!H50+Fletcher!H50+LDCC!H50+Northshore!H50+Nunez!H50+RPCC!H50+SLCC!H50+SOWELA!H50+NWLTC!H50</f>
        <v>0</v>
      </c>
      <c r="I50" s="39">
        <f t="shared" si="43"/>
        <v>0</v>
      </c>
      <c r="J50" s="122">
        <f>LCTCBoard!J50+Online!J50+AE!J50+RR!J50+BRCC!J50+BPCC!J50+Delgado!J50+CentLATCC!J50+Fletcher!J50+LDCC!J50+Northshore!J50+Nunez!J50+RPCC!J50+SLCC!J50+SOWELA!J50+NWLTC!J50</f>
        <v>0</v>
      </c>
      <c r="K50" s="40">
        <f t="shared" si="44"/>
        <v>0</v>
      </c>
      <c r="L50" s="133">
        <f>J50+H50</f>
        <v>0</v>
      </c>
      <c r="M50" s="41">
        <f>IF(ISBLANK(L50),"  ",IF(J84&gt;0,L50/J84,IF(L50&gt;0,1,0)))</f>
        <v>0</v>
      </c>
    </row>
    <row r="51" spans="1:13" ht="15" customHeight="1" x14ac:dyDescent="0.2">
      <c r="A51" s="7" t="s">
        <v>37</v>
      </c>
      <c r="B51" s="112">
        <f>LCTCBoard!B51+Online!B51+AE!B51+RR!B51+BRCC!B51+BPCC!B51+Delgado!B51+CentLATCC!B51+Fletcher!B51+LDCC!B51+Northshore!B51+Nunez!B51+RPCC!B51+SLCC!B51+SOWELA!B51+NWLTC!B51</f>
        <v>0</v>
      </c>
      <c r="C51" s="39">
        <f t="shared" si="0"/>
        <v>0</v>
      </c>
      <c r="D51" s="122">
        <f>LCTCBoard!D51+Online!D51+AE!D51+RR!D51+BRCC!D51+BPCC!D51+Delgado!D51+CentLATCC!D51+Fletcher!D51+LDCC!D51+Northshore!D51+Nunez!D51+RPCC!D51+SLCC!D51+SOWELA!D51+NWLTC!D51</f>
        <v>0</v>
      </c>
      <c r="E51" s="40">
        <f t="shared" si="42"/>
        <v>0</v>
      </c>
      <c r="F51" s="133">
        <f>D51+B51</f>
        <v>0</v>
      </c>
      <c r="G51" s="41">
        <f>IF(ISBLANK(F51),"  ",IF(D84&gt;0,F51/D84,IF(F51&gt;0,1,0)))</f>
        <v>0</v>
      </c>
      <c r="H51" s="112">
        <f>LCTCBoard!H51+Online!H51+AE!H51+RR!H51+BRCC!H51+BPCC!H51+Delgado!H51+CentLATCC!H51+Fletcher!H51+LDCC!H51+Northshore!H51+Nunez!H51+RPCC!H51+SLCC!H51+SOWELA!H51+NWLTC!H51</f>
        <v>0</v>
      </c>
      <c r="I51" s="39">
        <f t="shared" si="43"/>
        <v>0</v>
      </c>
      <c r="J51" s="122">
        <f>LCTCBoard!J51+Online!J51+AE!J51+RR!J51+BRCC!J51+BPCC!J51+Delgado!J51+CentLATCC!J51+Fletcher!J51+LDCC!J51+Northshore!J51+Nunez!J51+RPCC!J51+SLCC!J51+SOWELA!J51+NWLTC!J51</f>
        <v>0</v>
      </c>
      <c r="K51" s="40">
        <f t="shared" si="44"/>
        <v>0</v>
      </c>
      <c r="L51" s="133">
        <f>J51+H51</f>
        <v>0</v>
      </c>
      <c r="M51" s="41">
        <f>IF(ISBLANK(L51),"  ",IF(J84&gt;0,L51/J84,IF(L51&gt;0,1,0)))</f>
        <v>0</v>
      </c>
    </row>
    <row r="52" spans="1:13" ht="15" customHeight="1" x14ac:dyDescent="0.2">
      <c r="A52" s="25" t="s">
        <v>38</v>
      </c>
      <c r="B52" s="112">
        <f>LCTCBoard!B52+Online!B52+AE!B52+RR!B52+BRCC!B52+BPCC!B52+Delgado!B52+CentLATCC!B52+Fletcher!B52+LDCC!B52+Northshore!B52+Nunez!B52+RPCC!B52+SLCC!B52+SOWELA!B52+NWLTC!B52</f>
        <v>0</v>
      </c>
      <c r="C52" s="39">
        <f t="shared" si="0"/>
        <v>0</v>
      </c>
      <c r="D52" s="122">
        <f>LCTCBoard!D52+Online!D52+AE!D52+RR!D52+BRCC!D52+BPCC!D52+Delgado!D52+CentLATCC!D52+Fletcher!D52+LDCC!D52+Northshore!D52+Nunez!D52+RPCC!D52+SLCC!D52+SOWELA!D52+NWLTC!D52</f>
        <v>0</v>
      </c>
      <c r="E52" s="40">
        <f t="shared" si="42"/>
        <v>0</v>
      </c>
      <c r="F52" s="133">
        <f>D52+B52</f>
        <v>0</v>
      </c>
      <c r="G52" s="41">
        <f>IF(ISBLANK(F52),"  ",IF(D84&gt;0,F52/D84,IF(F52&gt;0,1,0)))</f>
        <v>0</v>
      </c>
      <c r="H52" s="112">
        <f>LCTCBoard!H52+Online!H52+AE!H52+RR!H52+BRCC!H52+BPCC!H52+Delgado!H52+CentLATCC!H52+Fletcher!H52+LDCC!H52+Northshore!H52+Nunez!H52+RPCC!H52+SLCC!H52+SOWELA!H52+NWLTC!H52</f>
        <v>0</v>
      </c>
      <c r="I52" s="39">
        <f t="shared" si="43"/>
        <v>0</v>
      </c>
      <c r="J52" s="122">
        <f>LCTCBoard!J52+Online!J52+AE!J52+RR!J52+BRCC!J52+BPCC!J52+Delgado!J52+CentLATCC!J52+Fletcher!J52+LDCC!J52+Northshore!J52+Nunez!J52+RPCC!J52+SLCC!J52+SOWELA!J52+NWLTC!J52</f>
        <v>0</v>
      </c>
      <c r="K52" s="40">
        <f t="shared" si="44"/>
        <v>0</v>
      </c>
      <c r="L52" s="133">
        <f>J52+H52</f>
        <v>0</v>
      </c>
      <c r="M52" s="41">
        <f>IF(ISBLANK(L52),"  ",IF(J84&gt;0,L52/J84,IF(L52&gt;0,1,0)))</f>
        <v>0</v>
      </c>
    </row>
    <row r="53" spans="1:13" ht="15" customHeight="1" x14ac:dyDescent="0.2">
      <c r="A53" s="58" t="s">
        <v>39</v>
      </c>
      <c r="B53" s="112">
        <f>LCTCBoard!B53+Online!B53+AE!B53+RR!B53+BRCC!B53+BPCC!B53+Delgado!B53+CentLATCC!B53+Fletcher!B53+LDCC!B53+Northshore!B53+Nunez!B53+RPCC!B53+SLCC!B53+SOWELA!B53+NWLTC!B53</f>
        <v>0</v>
      </c>
      <c r="C53" s="39">
        <f t="shared" si="0"/>
        <v>0</v>
      </c>
      <c r="D53" s="122">
        <f>LCTCBoard!D53+Online!D53+AE!D53+RR!D53+BRCC!D53+BPCC!D53+Delgado!D53+CentLATCC!D53+Fletcher!D53+LDCC!D53+Northshore!D53+Nunez!D53+RPCC!D53+SLCC!D53+SOWELA!D53+NWLTC!D53</f>
        <v>522408</v>
      </c>
      <c r="E53" s="40">
        <f t="shared" si="42"/>
        <v>1</v>
      </c>
      <c r="F53" s="133">
        <f>D53+B53</f>
        <v>522408</v>
      </c>
      <c r="G53" s="41">
        <f>IF(ISBLANK(F53),"  ",IF(F84&gt;0,F53/F84,IF(F53&gt;0,1,0)))</f>
        <v>7.3532222101040242E-4</v>
      </c>
      <c r="H53" s="112">
        <f>LCTCBoard!H53+Online!H53+AE!H53+RR!H53+BRCC!H53+BPCC!H53+Delgado!H53+CentLATCC!H53+Fletcher!H53+LDCC!H53+Northshore!H53+Nunez!H53+RPCC!H53+SLCC!H53+SOWELA!H53+NWLTC!H53</f>
        <v>0</v>
      </c>
      <c r="I53" s="39">
        <f t="shared" si="43"/>
        <v>0</v>
      </c>
      <c r="J53" s="122">
        <f>LCTCBoard!J53+Online!J53+AE!J53+RR!J53+BRCC!J53+BPCC!J53+Delgado!J53+CentLATCC!J53+Fletcher!J53+LDCC!J53+Northshore!J53+Nunez!J53+RPCC!J53+SLCC!J53+SOWELA!J53+NWLTC!J53</f>
        <v>1000</v>
      </c>
      <c r="K53" s="40">
        <f t="shared" si="44"/>
        <v>1</v>
      </c>
      <c r="L53" s="133">
        <f>J53+H53</f>
        <v>1000</v>
      </c>
      <c r="M53" s="41">
        <f>IF(ISBLANK(L53),"  ",IF(L84&gt;0,L53/L84,IF(L53&gt;0,1,0)))</f>
        <v>1.5096985062434599E-6</v>
      </c>
    </row>
    <row r="54" spans="1:13" s="55" customFormat="1" ht="15" customHeight="1" x14ac:dyDescent="0.25">
      <c r="A54" s="56" t="s">
        <v>40</v>
      </c>
      <c r="B54" s="117">
        <f>B53+B52+B51+B50+B49</f>
        <v>0</v>
      </c>
      <c r="C54" s="59">
        <f t="shared" si="0"/>
        <v>0</v>
      </c>
      <c r="D54" s="125">
        <f>D53+D52+D51+D50+D49</f>
        <v>522408</v>
      </c>
      <c r="E54" s="54">
        <f t="shared" si="42"/>
        <v>1</v>
      </c>
      <c r="F54" s="134">
        <f>F53+F52+F51+F50+F49</f>
        <v>522408</v>
      </c>
      <c r="G54" s="53">
        <f>IF(ISBLANK(F54),"  ",IF(F84&gt;0,F54/F84,IF(F54&gt;0,1,0)))</f>
        <v>7.3532222101040242E-4</v>
      </c>
      <c r="H54" s="117">
        <f>H53+H52+H51+H50+H49</f>
        <v>0</v>
      </c>
      <c r="I54" s="59">
        <f t="shared" si="43"/>
        <v>0</v>
      </c>
      <c r="J54" s="125">
        <f>J53+J52+J51+J50+J49</f>
        <v>1000</v>
      </c>
      <c r="K54" s="54">
        <f t="shared" si="44"/>
        <v>1</v>
      </c>
      <c r="L54" s="134">
        <f>L53+L52+L51+L50+L49</f>
        <v>1000</v>
      </c>
      <c r="M54" s="53">
        <f>IF(ISBLANK(L54),"  ",IF(L84&gt;0,L54/L84,IF(L54&gt;0,1,0)))</f>
        <v>1.5096985062434599E-6</v>
      </c>
    </row>
    <row r="55" spans="1:13" s="55" customFormat="1" ht="15" customHeight="1" x14ac:dyDescent="0.25">
      <c r="A55" s="60" t="s">
        <v>41</v>
      </c>
      <c r="B55" s="118">
        <f>LCTCBoard!B55+Online!B55+AE!B55+RR!B55+BRCC!B55+BPCC!B55+Delgado!B55+CentLATCC!B55+Fletcher!B55+LDCC!B55+Northshore!B55+Nunez!B55+RPCC!B55+SLCC!B55+SOWELA!B55+NWLTC!B55</f>
        <v>1256353</v>
      </c>
      <c r="C55" s="59">
        <f t="shared" si="0"/>
        <v>1</v>
      </c>
      <c r="D55" s="126">
        <f>LCTCBoard!D55+Online!D55+AE!D55+RR!D55+BRCC!D55+BPCC!D55+Delgado!D55+CentLATCC!D55+Fletcher!D55+LDCC!D55+Northshore!D55+Nunez!D55+RPCC!D55+SLCC!D55+SOWELA!D55+NWLTC!D55</f>
        <v>0</v>
      </c>
      <c r="E55" s="54">
        <f t="shared" si="42"/>
        <v>0</v>
      </c>
      <c r="F55" s="135">
        <f>D55+B55</f>
        <v>1256353</v>
      </c>
      <c r="G55" s="53">
        <f>IF(ISBLANK(F55),"  ",IF(F84&gt;0,F55/F84,IF(F55&gt;0,1,0)))</f>
        <v>1.7683961163172885E-3</v>
      </c>
      <c r="H55" s="118">
        <f>LCTCBoard!H55+Online!H55+AE!H55+RR!H55+BRCC!H55+BPCC!H55+Delgado!H55+CentLATCC!H55+Fletcher!H55+LDCC!H55+Northshore!H55+Nunez!H55+RPCC!H55+SLCC!H55+SOWELA!H55+NWLTC!H55</f>
        <v>0</v>
      </c>
      <c r="I55" s="59">
        <f t="shared" si="43"/>
        <v>0</v>
      </c>
      <c r="J55" s="126">
        <f>LCTCBoard!J55+Online!J55+AE!J55+RR!J55+BRCC!J55+BPCC!J55+Delgado!J55+CentLATCC!J55+Fletcher!J55+LDCC!J55+Northshore!J55+Nunez!J55+RPCC!J55+SLCC!J55+SOWELA!J55+NWLTC!J55</f>
        <v>0</v>
      </c>
      <c r="K55" s="54">
        <f t="shared" si="44"/>
        <v>0</v>
      </c>
      <c r="L55" s="135">
        <f>J55+H55</f>
        <v>0</v>
      </c>
      <c r="M55" s="53">
        <f>IF(ISBLANK(L55),"  ",IF(L84&gt;0,L55/L84,IF(L55&gt;0,1,0)))</f>
        <v>0</v>
      </c>
    </row>
    <row r="56" spans="1:13" ht="15" customHeight="1" x14ac:dyDescent="0.25">
      <c r="A56" s="9" t="s">
        <v>42</v>
      </c>
      <c r="B56" s="119"/>
      <c r="C56" s="61" t="s">
        <v>4</v>
      </c>
      <c r="D56" s="127"/>
      <c r="E56" s="62" t="s">
        <v>4</v>
      </c>
      <c r="F56" s="132"/>
      <c r="G56" s="63" t="s">
        <v>4</v>
      </c>
      <c r="H56" s="119"/>
      <c r="I56" s="61" t="s">
        <v>4</v>
      </c>
      <c r="J56" s="127"/>
      <c r="K56" s="62" t="s">
        <v>4</v>
      </c>
      <c r="L56" s="132"/>
      <c r="M56" s="63" t="s">
        <v>4</v>
      </c>
    </row>
    <row r="57" spans="1:13" ht="15" customHeight="1" x14ac:dyDescent="0.2">
      <c r="A57" s="7" t="s">
        <v>43</v>
      </c>
      <c r="B57" s="112">
        <f>LCTCBoard!B57+Online!B57+AE!B57+RR!B57+BRCC!B57+BPCC!B57+Delgado!B57+CentLATCC!B57+Fletcher!B57+LDCC!B57+Northshore!B57+Nunez!B57+RPCC!B57+SLCC!B57+SOWELA!B57+NWLTC!B57</f>
        <v>136718673.56999999</v>
      </c>
      <c r="C57" s="35">
        <f t="shared" si="0"/>
        <v>1.0249346358293168</v>
      </c>
      <c r="D57" s="122">
        <f>LCTCBoard!D57+Online!D57+AE!D57+RR!D57+BRCC!D57+BPCC!D57+Delgado!D57+CentLATCC!D57+Fletcher!D57+LDCC!D57+Northshore!D57+Nunez!D57+RPCC!D57+SLCC!D57+SOWELA!D57+NWLTC!D57</f>
        <v>-3326095.3599999999</v>
      </c>
      <c r="E57" s="36">
        <f t="shared" ref="E57:E75" si="45">IF(ISBLANK(D57),"  ",IF(F57&gt;0,D57/F57,IF(D57&gt;0,1,0)))</f>
        <v>-2.493463582931673E-2</v>
      </c>
      <c r="F57" s="136">
        <f t="shared" ref="F57:F62" si="46">D57+B57</f>
        <v>133392578.20999999</v>
      </c>
      <c r="G57" s="37">
        <f>IF(ISBLANK(F57),"  ",IF(F84&gt;0,F57/F84,IF(F57&gt;0,1,0)))</f>
        <v>0.1877584701529858</v>
      </c>
      <c r="H57" s="112">
        <f>LCTCBoard!H57+Online!H57+AE!H57+RR!H57+BRCC!H57+BPCC!H57+Delgado!H57+CentLATCC!H57+Fletcher!H57+LDCC!H57+Northshore!H57+Nunez!H57+RPCC!H57+SLCC!H57+SOWELA!H57+NWLTC!H57</f>
        <v>150848895</v>
      </c>
      <c r="I57" s="35">
        <f t="shared" ref="I57:I75" si="47">IF(ISBLANK(H57),"  ",IF(L57&gt;0,H57/L57,IF(H57&gt;0,1,0)))</f>
        <v>0.9871335669228456</v>
      </c>
      <c r="J57" s="122">
        <f>LCTCBoard!J57+Online!J57+AE!J57+RR!J57+BRCC!J57+BPCC!J57+Delgado!J57+CentLATCC!J57+Fletcher!J57+LDCC!J57+Northshore!J57+Nunez!J57+RPCC!J57+SLCC!J57+SOWELA!J57+NWLTC!J57</f>
        <v>1966185</v>
      </c>
      <c r="K57" s="36">
        <f t="shared" ref="K57:K75" si="48">IF(ISBLANK(J57),"  ",IF(L57&gt;0,J57/L57,IF(J57&gt;0,1,0)))</f>
        <v>1.2866433077154427E-2</v>
      </c>
      <c r="L57" s="136">
        <f t="shared" ref="L57:L74" si="49">J57+H57</f>
        <v>152815080</v>
      </c>
      <c r="M57" s="37">
        <f>IF(ISBLANK(L57),"  ",IF(L84&gt;0,L57/L84,IF(L57&gt;0,1,0)))</f>
        <v>0.23070469800747484</v>
      </c>
    </row>
    <row r="58" spans="1:13" ht="15" customHeight="1" x14ac:dyDescent="0.2">
      <c r="A58" s="25" t="s">
        <v>44</v>
      </c>
      <c r="B58" s="112">
        <f>LCTCBoard!B58+Online!B58+AE!B58+RR!B58+BRCC!B58+BPCC!B58+Delgado!B58+CentLATCC!B58+Fletcher!B58+LDCC!B58+Northshore!B58+Nunez!B58+RPCC!B58+SLCC!B58+SOWELA!B58+NWLTC!B58</f>
        <v>0</v>
      </c>
      <c r="C58" s="39">
        <f t="shared" si="0"/>
        <v>0</v>
      </c>
      <c r="D58" s="122">
        <f>LCTCBoard!D58+Online!D58+AE!D58+RR!D58+BRCC!D58+BPCC!D58+Delgado!D58+CentLATCC!D58+Fletcher!D58+LDCC!D58+Northshore!D58+Nunez!D58+RPCC!D58+SLCC!D58+SOWELA!D58+NWLTC!D58</f>
        <v>0</v>
      </c>
      <c r="E58" s="40">
        <f t="shared" si="45"/>
        <v>0</v>
      </c>
      <c r="F58" s="137">
        <f t="shared" si="46"/>
        <v>0</v>
      </c>
      <c r="G58" s="41">
        <f>IF(ISBLANK(F58),"  ",IF(F84&gt;0,F58/F84,IF(F58&gt;0,1,0)))</f>
        <v>0</v>
      </c>
      <c r="H58" s="112">
        <f>LCTCBoard!H58+Online!H58+AE!H58+RR!H58+BRCC!H58+BPCC!H58+Delgado!H58+CentLATCC!H58+Fletcher!H58+LDCC!H58+Northshore!H58+Nunez!H58+RPCC!H58+SLCC!H58+SOWELA!H58+NWLTC!H58</f>
        <v>0</v>
      </c>
      <c r="I58" s="39">
        <f t="shared" si="47"/>
        <v>0</v>
      </c>
      <c r="J58" s="122">
        <f>LCTCBoard!J58+Online!J58+AE!J58+RR!J58+BRCC!J58+BPCC!J58+Delgado!J58+CentLATCC!J58+Fletcher!J58+LDCC!J58+Northshore!J58+Nunez!J58+RPCC!J58+SLCC!J58+SOWELA!J58+NWLTC!J58</f>
        <v>0</v>
      </c>
      <c r="K58" s="40">
        <f t="shared" si="48"/>
        <v>0</v>
      </c>
      <c r="L58" s="137">
        <f t="shared" si="49"/>
        <v>0</v>
      </c>
      <c r="M58" s="41">
        <f>IF(ISBLANK(L58),"  ",IF(L84&gt;0,L58/L84,IF(L58&gt;0,1,0)))</f>
        <v>0</v>
      </c>
    </row>
    <row r="59" spans="1:13" ht="15" customHeight="1" x14ac:dyDescent="0.2">
      <c r="A59" s="64" t="s">
        <v>45</v>
      </c>
      <c r="B59" s="112">
        <f>LCTCBoard!B59+Online!B59+AE!B59+RR!B59+BRCC!B59+BPCC!B59+Delgado!B59+CentLATCC!B59+Fletcher!B59+LDCC!B59+Northshore!B59+Nunez!B59+RPCC!B59+SLCC!B59+SOWELA!B59+NWLTC!B59</f>
        <v>0</v>
      </c>
      <c r="C59" s="39">
        <f t="shared" si="0"/>
        <v>0</v>
      </c>
      <c r="D59" s="122">
        <f>LCTCBoard!D59+Online!D59+AE!D59+RR!D59+BRCC!D59+BPCC!D59+Delgado!D59+CentLATCC!D59+Fletcher!D59+LDCC!D59+Northshore!D59+Nunez!D59+RPCC!D59+SLCC!D59+SOWELA!D59+NWLTC!D59</f>
        <v>7277818.7700000005</v>
      </c>
      <c r="E59" s="40">
        <f t="shared" si="45"/>
        <v>1</v>
      </c>
      <c r="F59" s="138">
        <f t="shared" si="46"/>
        <v>7277818.7700000005</v>
      </c>
      <c r="G59" s="41">
        <f>IF(ISBLANK(F59),"  ",IF(F84&gt;0,F59/F84,IF(F59&gt;0,1,0)))</f>
        <v>1.0243989108259436E-2</v>
      </c>
      <c r="H59" s="112">
        <f>LCTCBoard!H59+Online!H59+AE!H59+RR!H59+BRCC!H59+BPCC!H59+Delgado!H59+CentLATCC!H59+Fletcher!H59+LDCC!H59+Northshore!H59+Nunez!H59+RPCC!H59+SLCC!H59+SOWELA!H59+NWLTC!H59</f>
        <v>0</v>
      </c>
      <c r="I59" s="39">
        <f t="shared" si="47"/>
        <v>0</v>
      </c>
      <c r="J59" s="122">
        <f>LCTCBoard!J59+Online!J59+AE!J59+RR!J59+BRCC!J59+BPCC!J59+Delgado!J59+CentLATCC!J59+Fletcher!J59+LDCC!J59+Northshore!J59+Nunez!J59+RPCC!J59+SLCC!J59+SOWELA!J59+NWLTC!J59</f>
        <v>7522001.1000000006</v>
      </c>
      <c r="K59" s="40">
        <f t="shared" si="48"/>
        <v>1</v>
      </c>
      <c r="L59" s="138">
        <f t="shared" si="49"/>
        <v>7522001.1000000006</v>
      </c>
      <c r="M59" s="41">
        <f>IF(ISBLANK(L59),"  ",IF(L84&gt;0,L59/L84,IF(L59&gt;0,1,0)))</f>
        <v>1.1355953824631664E-2</v>
      </c>
    </row>
    <row r="60" spans="1:13" ht="15" customHeight="1" x14ac:dyDescent="0.2">
      <c r="A60" s="64" t="s">
        <v>46</v>
      </c>
      <c r="B60" s="112">
        <f>LCTCBoard!B60+Online!B60+AE!B60+RR!B60+BRCC!B60+BPCC!B60+Delgado!B60+CentLATCC!B60+Fletcher!B60+LDCC!B60+Northshore!B60+Nunez!B60+RPCC!B60+SLCC!B60+SOWELA!B60+NWLTC!B60</f>
        <v>2231198.08</v>
      </c>
      <c r="C60" s="39">
        <f t="shared" si="0"/>
        <v>0.71424552399244079</v>
      </c>
      <c r="D60" s="122">
        <f>LCTCBoard!D60+Online!D60+AE!D60+RR!D60+BRCC!D60+BPCC!D60+Delgado!D60+CentLATCC!D60+Fletcher!D60+LDCC!D60+Northshore!D60+Nunez!D60+RPCC!D60+SLCC!D60+SOWELA!D60+NWLTC!D60</f>
        <v>892655</v>
      </c>
      <c r="E60" s="40">
        <f t="shared" si="45"/>
        <v>0.28575447600755921</v>
      </c>
      <c r="F60" s="138">
        <f t="shared" si="46"/>
        <v>3123853.08</v>
      </c>
      <c r="G60" s="41">
        <f>IF(ISBLANK(F60),"  ",IF(F84&gt;0,F60/F84,IF(F60&gt;0,1,0)))</f>
        <v>4.3970203076824747E-3</v>
      </c>
      <c r="H60" s="112">
        <f>LCTCBoard!H60+Online!H60+AE!H60+RR!H60+BRCC!H60+BPCC!H60+Delgado!H60+CentLATCC!H60+Fletcher!H60+LDCC!H60+Northshore!H60+Nunez!H60+RPCC!H60+SLCC!H60+SOWELA!H60+NWLTC!H60</f>
        <v>2423323</v>
      </c>
      <c r="I60" s="39">
        <f t="shared" si="47"/>
        <v>0.73409894019693522</v>
      </c>
      <c r="J60" s="122">
        <f>LCTCBoard!J60+Online!J60+AE!J60+RR!J60+BRCC!J60+BPCC!J60+Delgado!J60+CentLATCC!J60+Fletcher!J60+LDCC!J60+Northshore!J60+Nunez!J60+RPCC!J60+SLCC!J60+SOWELA!J60+NWLTC!J60</f>
        <v>877762</v>
      </c>
      <c r="K60" s="40">
        <f t="shared" si="48"/>
        <v>0.26590105980306478</v>
      </c>
      <c r="L60" s="138">
        <f t="shared" si="49"/>
        <v>3301085</v>
      </c>
      <c r="M60" s="41">
        <f>IF(ISBLANK(L60),"  ",IF(L84&gt;0,L60/L84,IF(L60&gt;0,1,0)))</f>
        <v>4.9836430934826923E-3</v>
      </c>
    </row>
    <row r="61" spans="1:13" ht="15" customHeight="1" x14ac:dyDescent="0.2">
      <c r="A61" s="64" t="s">
        <v>47</v>
      </c>
      <c r="B61" s="112">
        <f>LCTCBoard!B61+Online!B61+AE!B61+RR!B61+BRCC!B61+BPCC!B61+Delgado!B61+CentLATCC!B61+Fletcher!B61+LDCC!B61+Northshore!B61+Nunez!B61+RPCC!B61+SLCC!B61+SOWELA!B61+NWLTC!B61</f>
        <v>0</v>
      </c>
      <c r="C61" s="39">
        <f>IF(ISBLANK(B61),"  ",IF(F61&gt;0,B61/F61,IF(B61&gt;0,1,0)))</f>
        <v>0</v>
      </c>
      <c r="D61" s="122">
        <f>LCTCBoard!D61+Online!D61+AE!D61+RR!D61+BRCC!D61+BPCC!D61+Delgado!D61+CentLATCC!D61+Fletcher!D61+LDCC!D61+Northshore!D61+Nunez!D61+RPCC!D61+SLCC!D61+SOWELA!D61+NWLTC!D61</f>
        <v>1793726.45</v>
      </c>
      <c r="E61" s="40">
        <f>IF(ISBLANK(D61),"  ",IF(F61&gt;0,D61/F61,IF(D61&gt;0,1,0)))</f>
        <v>1</v>
      </c>
      <c r="F61" s="138">
        <f t="shared" si="46"/>
        <v>1793726.45</v>
      </c>
      <c r="G61" s="41">
        <f>IF(ISBLANK(F61),"  ",IF(F84&gt;0,F61/F84,IF(F61&gt;0,1,0)))</f>
        <v>2.5247831524385241E-3</v>
      </c>
      <c r="H61" s="112">
        <f>LCTCBoard!H61+Online!H61+AE!H61+RR!H61+BRCC!H61+BPCC!H61+Delgado!H61+CentLATCC!H61+Fletcher!H61+LDCC!H61+Northshore!H61+Nunez!H61+RPCC!H61+SLCC!H61+SOWELA!H61+NWLTC!H61</f>
        <v>0</v>
      </c>
      <c r="I61" s="39">
        <f>IF(ISBLANK(H61),"  ",IF(L61&gt;0,H61/L61,IF(H61&gt;0,1,0)))</f>
        <v>0</v>
      </c>
      <c r="J61" s="122">
        <f>LCTCBoard!J61+Online!J61+AE!J61+RR!J61+BRCC!J61+BPCC!J61+Delgado!J61+CentLATCC!J61+Fletcher!J61+LDCC!J61+Northshore!J61+Nunez!J61+RPCC!J61+SLCC!J61+SOWELA!J61+NWLTC!J61</f>
        <v>1125524</v>
      </c>
      <c r="K61" s="40">
        <f>IF(ISBLANK(J61),"  ",IF(L61&gt;0,J61/L61,IF(J61&gt;0,1,0)))</f>
        <v>1</v>
      </c>
      <c r="L61" s="138">
        <f t="shared" si="49"/>
        <v>1125524</v>
      </c>
      <c r="M61" s="41">
        <f>IF(ISBLANK(L61),"  ",IF(L84&gt;0,L61/L84,IF(L61&gt;0,1,0)))</f>
        <v>1.699201901541164E-3</v>
      </c>
    </row>
    <row r="62" spans="1:13" ht="15" customHeight="1" x14ac:dyDescent="0.2">
      <c r="A62" s="25" t="s">
        <v>48</v>
      </c>
      <c r="B62" s="112">
        <f>LCTCBoard!B62+Online!B62+AE!B62+RR!B62+BRCC!B62+BPCC!B62+Delgado!B62+CentLATCC!B62+Fletcher!B62+LDCC!B62+Northshore!B62+Nunez!B62+RPCC!B62+SLCC!B62+SOWELA!B62+NWLTC!B62</f>
        <v>13979297.279999999</v>
      </c>
      <c r="C62" s="39">
        <f t="shared" si="0"/>
        <v>0.3278594871205609</v>
      </c>
      <c r="D62" s="122">
        <f>LCTCBoard!D62+Online!D62+AE!D62+RR!D62+BRCC!D62+BPCC!D62+Delgado!D62+CentLATCC!D62+Fletcher!D62+LDCC!D62+Northshore!D62+Nunez!D62+RPCC!D62+SLCC!D62+SOWELA!D62+NWLTC!D62</f>
        <v>28658777.350000001</v>
      </c>
      <c r="E62" s="40">
        <f t="shared" si="45"/>
        <v>0.6721405128794391</v>
      </c>
      <c r="F62" s="137">
        <f t="shared" si="46"/>
        <v>42638074.630000003</v>
      </c>
      <c r="G62" s="41">
        <f>IF(ISBLANK(F62),"  ",IF(F84&gt;0,F62/F84,IF(F62&gt;0,1,0)))</f>
        <v>6.001578026473349E-2</v>
      </c>
      <c r="H62" s="112">
        <f>LCTCBoard!H62+Online!H62+AE!H62+RR!H62+BRCC!H62+BPCC!H62+Delgado!H62+CentLATCC!H62+Fletcher!H62+LDCC!H62+Northshore!H62+Nunez!H62+RPCC!H62+SLCC!H62+SOWELA!H62+NWLTC!H62</f>
        <v>13766865</v>
      </c>
      <c r="I62" s="39">
        <f t="shared" si="47"/>
        <v>0.32947282936492156</v>
      </c>
      <c r="J62" s="122">
        <f>LCTCBoard!J62+Online!J62+AE!J62+RR!J62+BRCC!J62+BPCC!J62+Delgado!J62+CentLATCC!J62+Fletcher!J62+LDCC!J62+Northshore!J62+Nunez!J62+RPCC!J62+SLCC!J62+SOWELA!J62+NWLTC!J62</f>
        <v>28017657.949999999</v>
      </c>
      <c r="K62" s="40">
        <f t="shared" si="48"/>
        <v>0.67052717063507838</v>
      </c>
      <c r="L62" s="137">
        <f t="shared" si="49"/>
        <v>41784522.950000003</v>
      </c>
      <c r="M62" s="41">
        <f>IF(ISBLANK(L62),"  ",IF(L84&gt;0,L62/L84,IF(L62&gt;0,1,0)))</f>
        <v>6.3082031881710576E-2</v>
      </c>
    </row>
    <row r="63" spans="1:13" s="55" customFormat="1" ht="15" customHeight="1" x14ac:dyDescent="0.25">
      <c r="A63" s="60" t="s">
        <v>49</v>
      </c>
      <c r="B63" s="117">
        <f>B62+B60+B59+B58+B57</f>
        <v>152929168.93000001</v>
      </c>
      <c r="C63" s="59">
        <f t="shared" si="0"/>
        <v>0.81247610521379621</v>
      </c>
      <c r="D63" s="125">
        <f>D62+D60+D59+D58+D57+D61</f>
        <v>35296882.210000008</v>
      </c>
      <c r="E63" s="54">
        <f t="shared" si="45"/>
        <v>0.18752389478620399</v>
      </c>
      <c r="F63" s="139">
        <f>F62+F60+F59+F58+F57+F61</f>
        <v>188226051.13999999</v>
      </c>
      <c r="G63" s="53">
        <f>IF(ISBLANK(F63),"  ",IF(F84&gt;0,F63/F84,IF(F63&gt;0,1,0)))</f>
        <v>0.26494004298609969</v>
      </c>
      <c r="H63" s="117">
        <f>H62+H60+H59+H58+H57</f>
        <v>167039083</v>
      </c>
      <c r="I63" s="59">
        <f t="shared" si="47"/>
        <v>0.80871715389551269</v>
      </c>
      <c r="J63" s="125">
        <f>J62+J60+J59+J58+J57+J61</f>
        <v>39509130.049999997</v>
      </c>
      <c r="K63" s="54">
        <f t="shared" si="48"/>
        <v>0.19128284610448726</v>
      </c>
      <c r="L63" s="137">
        <f t="shared" si="49"/>
        <v>206548213.05000001</v>
      </c>
      <c r="M63" s="53">
        <f>IF(ISBLANK(L63),"  ",IF(L84&gt;0,L63/L84,IF(L63&gt;0,1,0)))</f>
        <v>0.31182552870884095</v>
      </c>
    </row>
    <row r="64" spans="1:13" ht="15" customHeight="1" x14ac:dyDescent="0.2">
      <c r="A64" s="34" t="s">
        <v>50</v>
      </c>
      <c r="B64" s="112">
        <f>LCTCBoard!B64+Online!B64+AE!B64+RR!B64+BRCC!B64+BPCC!B64+Delgado!B64+CentLATCC!B64+Fletcher!B64+LDCC!B64+Northshore!B64+Nunez!B64+RPCC!B64+SLCC!B64+SOWELA!B64+NWLTC!B64</f>
        <v>0</v>
      </c>
      <c r="C64" s="39">
        <f t="shared" si="0"/>
        <v>0</v>
      </c>
      <c r="D64" s="122">
        <f>LCTCBoard!D64+Online!D64+AE!D64+RR!D64+BRCC!D64+BPCC!D64+Delgado!D64+CentLATCC!D64+Fletcher!D64+LDCC!D64+Northshore!D64+Nunez!D64+RPCC!D64+SLCC!D64+SOWELA!D64+NWLTC!D64</f>
        <v>0</v>
      </c>
      <c r="E64" s="40">
        <f t="shared" si="45"/>
        <v>0</v>
      </c>
      <c r="F64" s="140">
        <f t="shared" ref="F64:F74" si="50">D64+B64</f>
        <v>0</v>
      </c>
      <c r="G64" s="41">
        <f>IF(ISBLANK(F64),"  ",IF(F84&gt;0,F64/F84,IF(F64&gt;0,1,0)))</f>
        <v>0</v>
      </c>
      <c r="H64" s="112">
        <f>LCTCBoard!H64+Online!H64+AE!H64+RR!H64+BRCC!H64+BPCC!H64+Delgado!H64+CentLATCC!H64+Fletcher!H64+LDCC!H64+Northshore!H64+Nunez!H64+RPCC!H64+SLCC!H64+SOWELA!H64+NWLTC!H64</f>
        <v>0</v>
      </c>
      <c r="I64" s="39">
        <f t="shared" si="47"/>
        <v>0</v>
      </c>
      <c r="J64" s="122">
        <f>LCTCBoard!J64+Online!J64+AE!J64+RR!J64+BRCC!J64+BPCC!J64+Delgado!J64+CentLATCC!J64+Fletcher!J64+LDCC!J64+Northshore!J64+Nunez!J64+RPCC!J64+SLCC!J64+SOWELA!J64+NWLTC!J64</f>
        <v>0</v>
      </c>
      <c r="K64" s="40">
        <f t="shared" si="48"/>
        <v>0</v>
      </c>
      <c r="L64" s="140">
        <f t="shared" si="49"/>
        <v>0</v>
      </c>
      <c r="M64" s="41">
        <f>IF(ISBLANK(L64),"  ",IF(L84&gt;0,L64/L84,IF(L64&gt;0,1,0)))</f>
        <v>0</v>
      </c>
    </row>
    <row r="65" spans="1:13" ht="15" customHeight="1" x14ac:dyDescent="0.2">
      <c r="A65" s="65" t="s">
        <v>51</v>
      </c>
      <c r="B65" s="112">
        <f>LCTCBoard!B65+Online!B65+AE!B65+RR!B65+BRCC!B65+BPCC!B65+Delgado!B65+CentLATCC!B65+Fletcher!B65+LDCC!B65+Northshore!B65+Nunez!B65+RPCC!B65+SLCC!B65+SOWELA!B65+NWLTC!B65</f>
        <v>0</v>
      </c>
      <c r="C65" s="39">
        <f t="shared" si="0"/>
        <v>0</v>
      </c>
      <c r="D65" s="122">
        <f>LCTCBoard!D65+Online!D65+AE!D65+RR!D65+BRCC!D65+BPCC!D65+Delgado!D65+CentLATCC!D65+Fletcher!D65+LDCC!D65+Northshore!D65+Nunez!D65+RPCC!D65+SLCC!D65+SOWELA!D65+NWLTC!D65</f>
        <v>0</v>
      </c>
      <c r="E65" s="40">
        <f t="shared" si="45"/>
        <v>0</v>
      </c>
      <c r="F65" s="133">
        <f t="shared" si="50"/>
        <v>0</v>
      </c>
      <c r="G65" s="41">
        <f>IF(ISBLANK(F65),"  ",IF(F84&gt;0,F65/F84,IF(F65&gt;0,1,0)))</f>
        <v>0</v>
      </c>
      <c r="H65" s="112">
        <f>LCTCBoard!H65+Online!H65+AE!H65+RR!H65+BRCC!H65+BPCC!H65+Delgado!H65+CentLATCC!H65+Fletcher!H65+LDCC!H65+Northshore!H65+Nunez!H65+RPCC!H65+SLCC!H65+SOWELA!H65+NWLTC!H65</f>
        <v>0</v>
      </c>
      <c r="I65" s="39">
        <f t="shared" si="47"/>
        <v>0</v>
      </c>
      <c r="J65" s="122">
        <f>LCTCBoard!J65+Online!J65+AE!J65+RR!J65+BRCC!J65+BPCC!J65+Delgado!J65+CentLATCC!J65+Fletcher!J65+LDCC!J65+Northshore!J65+Nunez!J65+RPCC!J65+SLCC!J65+SOWELA!J65+NWLTC!J65</f>
        <v>0</v>
      </c>
      <c r="K65" s="40">
        <f t="shared" si="48"/>
        <v>0</v>
      </c>
      <c r="L65" s="133">
        <f t="shared" si="49"/>
        <v>0</v>
      </c>
      <c r="M65" s="41">
        <f>IF(ISBLANK(L65),"  ",IF(L84&gt;0,L65/L84,IF(L65&gt;0,1,0)))</f>
        <v>0</v>
      </c>
    </row>
    <row r="66" spans="1:13" ht="15" customHeight="1" x14ac:dyDescent="0.2">
      <c r="A66" s="7" t="s">
        <v>52</v>
      </c>
      <c r="B66" s="112">
        <f>LCTCBoard!B66+Online!B66+AE!B66+RR!B66+BRCC!B66+BPCC!B66+Delgado!B66+CentLATCC!B66+Fletcher!B66+LDCC!B66+Northshore!B66+Nunez!B66+RPCC!B66+SLCC!B66+SOWELA!B66+NWLTC!B66</f>
        <v>4046.26</v>
      </c>
      <c r="C66" s="39">
        <f t="shared" si="0"/>
        <v>0.13249588391932088</v>
      </c>
      <c r="D66" s="122">
        <f>LCTCBoard!D66+Online!D66+AE!D66+RR!D66+BRCC!D66+BPCC!D66+Delgado!D66+CentLATCC!D66+Fletcher!D66+LDCC!D66+Northshore!D66+Nunez!D66+RPCC!D66+SLCC!D66+SOWELA!D66+NWLTC!D66</f>
        <v>26492.5</v>
      </c>
      <c r="E66" s="40">
        <f t="shared" si="45"/>
        <v>0.86750411608067901</v>
      </c>
      <c r="F66" s="133">
        <f t="shared" si="50"/>
        <v>30538.760000000002</v>
      </c>
      <c r="G66" s="41">
        <f>IF(ISBLANK(F66),"  ",IF(F84&gt;0,F66/F84,IF(F66&gt;0,1,0)))</f>
        <v>4.2985231524217925E-5</v>
      </c>
      <c r="H66" s="112">
        <f>LCTCBoard!H66+Online!H66+AE!H66+RR!H66+BRCC!H66+BPCC!H66+Delgado!H66+CentLATCC!H66+Fletcher!H66+LDCC!H66+Northshore!H66+Nunez!H66+RPCC!H66+SLCC!H66+SOWELA!H66+NWLTC!H66</f>
        <v>6000</v>
      </c>
      <c r="I66" s="39">
        <f t="shared" si="47"/>
        <v>0.12563603241409635</v>
      </c>
      <c r="J66" s="122">
        <f>LCTCBoard!J66+Online!J66+AE!J66+RR!J66+BRCC!J66+BPCC!J66+Delgado!J66+CentLATCC!J66+Fletcher!J66+LDCC!J66+Northshore!J66+Nunez!J66+RPCC!J66+SLCC!J66+SOWELA!J66+NWLTC!J66</f>
        <v>41757</v>
      </c>
      <c r="K66" s="40">
        <f t="shared" si="48"/>
        <v>0.87436396758590362</v>
      </c>
      <c r="L66" s="133">
        <f t="shared" si="49"/>
        <v>47757</v>
      </c>
      <c r="M66" s="41">
        <f>IF(ISBLANK(L66),"  ",IF(L84&gt;0,L66/L84,IF(L66&gt;0,1,0)))</f>
        <v>7.2098671562668919E-5</v>
      </c>
    </row>
    <row r="67" spans="1:13" ht="15" customHeight="1" x14ac:dyDescent="0.2">
      <c r="A67" s="58" t="s">
        <v>53</v>
      </c>
      <c r="B67" s="112">
        <f>LCTCBoard!B67+Online!B67+AE!B67+RR!B67+BRCC!B67+BPCC!B67+Delgado!B67+CentLATCC!B67+Fletcher!B67+LDCC!B67+Northshore!B67+Nunez!B67+RPCC!B67+SLCC!B67+SOWELA!B67+NWLTC!B67</f>
        <v>0</v>
      </c>
      <c r="C67" s="39">
        <f t="shared" si="0"/>
        <v>0</v>
      </c>
      <c r="D67" s="122">
        <f>LCTCBoard!D67+Online!D67+AE!D67+RR!D67+BRCC!D67+BPCC!D67+Delgado!D67+CentLATCC!D67+Fletcher!D67+LDCC!D67+Northshore!D67+Nunez!D67+RPCC!D67+SLCC!D67+SOWELA!D67+NWLTC!D67</f>
        <v>52017612.5</v>
      </c>
      <c r="E67" s="40">
        <f t="shared" si="45"/>
        <v>1</v>
      </c>
      <c r="F67" s="133">
        <f t="shared" si="50"/>
        <v>52017612.5</v>
      </c>
      <c r="G67" s="41">
        <f>IF(ISBLANK(F67),"  ",IF(F84&gt;0,F67/F84,IF(F67&gt;0,1,0)))</f>
        <v>7.3218071612912647E-2</v>
      </c>
      <c r="H67" s="112">
        <f>LCTCBoard!H67+Online!H67+AE!H67+RR!H67+BRCC!H67+BPCC!H67+Delgado!H67+CentLATCC!H67+Fletcher!H67+LDCC!H67+Northshore!H67+Nunez!H67+RPCC!H67+SLCC!H67+SOWELA!H67+NWLTC!H67</f>
        <v>0</v>
      </c>
      <c r="I67" s="39">
        <f t="shared" si="47"/>
        <v>0</v>
      </c>
      <c r="J67" s="122">
        <f>LCTCBoard!J67+Online!J67+AE!J67+RR!J67+BRCC!J67+BPCC!J67+Delgado!J67+CentLATCC!J67+Fletcher!J67+LDCC!J67+Northshore!J67+Nunez!J67+RPCC!J67+SLCC!J67+SOWELA!J67+NWLTC!J67</f>
        <v>48879116.149999999</v>
      </c>
      <c r="K67" s="40">
        <f t="shared" si="48"/>
        <v>1</v>
      </c>
      <c r="L67" s="133">
        <f t="shared" si="49"/>
        <v>48879116.149999999</v>
      </c>
      <c r="M67" s="41">
        <f>IF(ISBLANK(L67),"  ",IF(L84&gt;0,L67/L84,IF(L67&gt;0,1,0)))</f>
        <v>7.3792728638155586E-2</v>
      </c>
    </row>
    <row r="68" spans="1:13" ht="15" customHeight="1" x14ac:dyDescent="0.2">
      <c r="A68" s="65" t="s">
        <v>54</v>
      </c>
      <c r="B68" s="112">
        <f>LCTCBoard!B68+Online!B68+AE!B68+RR!B68+BRCC!B68+BPCC!B68+Delgado!B68+CentLATCC!B68+Fletcher!B68+LDCC!B68+Northshore!B68+Nunez!B68+RPCC!B68+SLCC!B68+SOWELA!B68+NWLTC!B68</f>
        <v>0</v>
      </c>
      <c r="C68" s="39">
        <f t="shared" si="0"/>
        <v>0</v>
      </c>
      <c r="D68" s="122">
        <f>LCTCBoard!D68+Online!D68+AE!D68+RR!D68+BRCC!D68+BPCC!D68+Delgado!D68+CentLATCC!D68+Fletcher!D68+LDCC!D68+Northshore!D68+Nunez!D68+RPCC!D68+SLCC!D68+SOWELA!D68+NWLTC!D68</f>
        <v>6558</v>
      </c>
      <c r="E68" s="40">
        <f t="shared" si="45"/>
        <v>1</v>
      </c>
      <c r="F68" s="133">
        <f t="shared" si="50"/>
        <v>6558</v>
      </c>
      <c r="G68" s="41">
        <f>IF(ISBLANK(F68),"  ",IF(F84&gt;0,F68/F84,IF(F68&gt;0,1,0)))</f>
        <v>9.2307987729633136E-6</v>
      </c>
      <c r="H68" s="112">
        <f>LCTCBoard!H68+Online!H68+AE!H68+RR!H68+BRCC!H68+BPCC!H68+Delgado!H68+CentLATCC!H68+Fletcher!H68+LDCC!H68+Northshore!H68+Nunez!H68+RPCC!H68+SLCC!H68+SOWELA!H68+NWLTC!H68</f>
        <v>0</v>
      </c>
      <c r="I68" s="39">
        <f t="shared" si="47"/>
        <v>0</v>
      </c>
      <c r="J68" s="122">
        <f>LCTCBoard!J68+Online!J68+AE!J68+RR!J68+BRCC!J68+BPCC!J68+Delgado!J68+CentLATCC!J68+Fletcher!J68+LDCC!J68+Northshore!J68+Nunez!J68+RPCC!J68+SLCC!J68+SOWELA!J68+NWLTC!J68</f>
        <v>6558</v>
      </c>
      <c r="K68" s="40">
        <f t="shared" si="48"/>
        <v>1</v>
      </c>
      <c r="L68" s="133">
        <f t="shared" si="49"/>
        <v>6558</v>
      </c>
      <c r="M68" s="41">
        <f>IF(ISBLANK(L68),"  ",IF(L84&gt;0,L68/L84,IF(L68&gt;0,1,0)))</f>
        <v>9.9006028039446101E-6</v>
      </c>
    </row>
    <row r="69" spans="1:13" ht="15" customHeight="1" x14ac:dyDescent="0.2">
      <c r="A69" s="65" t="s">
        <v>55</v>
      </c>
      <c r="B69" s="112">
        <f>LCTCBoard!B69+Online!B69+AE!B69+RR!B69+BRCC!B69+BPCC!B69+Delgado!B69+CentLATCC!B69+Fletcher!B69+LDCC!B69+Northshore!B69+Nunez!B69+RPCC!B69+SLCC!B69+SOWELA!B69+NWLTC!B69</f>
        <v>0</v>
      </c>
      <c r="C69" s="39">
        <f t="shared" si="0"/>
        <v>0</v>
      </c>
      <c r="D69" s="122">
        <f>LCTCBoard!D69+Online!D69+AE!D69+RR!D69+BRCC!D69+BPCC!D69+Delgado!D69+CentLATCC!D69+Fletcher!D69+LDCC!D69+Northshore!D69+Nunez!D69+RPCC!D69+SLCC!D69+SOWELA!D69+NWLTC!D69</f>
        <v>26140.139999999898</v>
      </c>
      <c r="E69" s="40">
        <f t="shared" si="45"/>
        <v>1</v>
      </c>
      <c r="F69" s="133">
        <f t="shared" si="50"/>
        <v>26140.139999999898</v>
      </c>
      <c r="G69" s="41">
        <f>IF(ISBLANK(F69),"  ",IF(F84&gt;0,F69/F84,IF(F69&gt;0,1,0)))</f>
        <v>3.6793896346003095E-5</v>
      </c>
      <c r="H69" s="112">
        <f>LCTCBoard!H69+Online!H69+AE!H69+RR!H69+BRCC!H69+BPCC!H69+Delgado!H69+CentLATCC!H69+Fletcher!H69+LDCC!H69+Northshore!H69+Nunez!H69+RPCC!H69+SLCC!H69+SOWELA!H69+NWLTC!H69</f>
        <v>0</v>
      </c>
      <c r="I69" s="39">
        <f t="shared" si="47"/>
        <v>0</v>
      </c>
      <c r="J69" s="122">
        <f>LCTCBoard!J69+Online!J69+AE!J69+RR!J69+BRCC!J69+BPCC!J69+Delgado!J69+CentLATCC!J69+Fletcher!J69+LDCC!J69+Northshore!J69+Nunez!J69+RPCC!J69+SLCC!J69+SOWELA!J69+NWLTC!J69</f>
        <v>26140.139999999898</v>
      </c>
      <c r="K69" s="40">
        <f t="shared" si="48"/>
        <v>1</v>
      </c>
      <c r="L69" s="133">
        <f t="shared" si="49"/>
        <v>26140.139999999898</v>
      </c>
      <c r="M69" s="41">
        <f>IF(ISBLANK(L69),"  ",IF(L84&gt;0,L69/L84,IF(L69&gt;0,1,0)))</f>
        <v>3.9463730310994762E-5</v>
      </c>
    </row>
    <row r="70" spans="1:13" ht="15" customHeight="1" x14ac:dyDescent="0.2">
      <c r="A70" s="34" t="s">
        <v>56</v>
      </c>
      <c r="B70" s="112">
        <f>LCTCBoard!B70+Online!B70+AE!B70+RR!B70+BRCC!B70+BPCC!B70+Delgado!B70+CentLATCC!B70+Fletcher!B70+LDCC!B70+Northshore!B70+Nunez!B70+RPCC!B70+SLCC!B70+SOWELA!B70+NWLTC!B70</f>
        <v>0</v>
      </c>
      <c r="C70" s="39">
        <f t="shared" si="0"/>
        <v>0</v>
      </c>
      <c r="D70" s="122">
        <f>LCTCBoard!D70+Online!D70+AE!D70+RR!D70+BRCC!D70+BPCC!D70+Delgado!D70+CentLATCC!D70+Fletcher!D70+LDCC!D70+Northshore!D70+Nunez!D70+RPCC!D70+SLCC!D70+SOWELA!D70+NWLTC!D70</f>
        <v>6624445.2100000009</v>
      </c>
      <c r="E70" s="40">
        <f t="shared" si="45"/>
        <v>1</v>
      </c>
      <c r="F70" s="133">
        <f t="shared" si="50"/>
        <v>6624445.2100000009</v>
      </c>
      <c r="G70" s="41">
        <f>IF(ISBLANK(F70),"  ",IF(F84&gt;0,F70/F84,IF(F70&gt;0,1,0)))</f>
        <v>9.3243245983578391E-3</v>
      </c>
      <c r="H70" s="112">
        <f>LCTCBoard!H70+Online!H70+AE!H70+RR!H70+BRCC!H70+BPCC!H70+Delgado!H70+CentLATCC!H70+Fletcher!H70+LDCC!H70+Northshore!H70+Nunez!H70+RPCC!H70+SLCC!H70+SOWELA!H70+NWLTC!H70</f>
        <v>0</v>
      </c>
      <c r="I70" s="39">
        <f t="shared" si="47"/>
        <v>0</v>
      </c>
      <c r="J70" s="122">
        <f>LCTCBoard!J70+Online!J70+AE!J70+RR!J70+BRCC!J70+BPCC!J70+Delgado!J70+CentLATCC!J70+Fletcher!J70+LDCC!J70+Northshore!J70+Nunez!J70+RPCC!J70+SLCC!J70+SOWELA!J70+NWLTC!J70</f>
        <v>6738125</v>
      </c>
      <c r="K70" s="40">
        <f t="shared" si="48"/>
        <v>1</v>
      </c>
      <c r="L70" s="133">
        <f t="shared" si="49"/>
        <v>6738125</v>
      </c>
      <c r="M70" s="41">
        <f>IF(ISBLANK(L70),"  ",IF(L84&gt;0,L70/L84,IF(L70&gt;0,1,0)))</f>
        <v>1.0172537247381715E-2</v>
      </c>
    </row>
    <row r="71" spans="1:13" ht="15" customHeight="1" x14ac:dyDescent="0.2">
      <c r="A71" s="34" t="s">
        <v>57</v>
      </c>
      <c r="B71" s="112">
        <f>LCTCBoard!B71+Online!B71+AE!B71+RR!B71+BRCC!B71+BPCC!B71+Delgado!B71+CentLATCC!B71+Fletcher!B71+LDCC!B71+Northshore!B71+Nunez!B71+RPCC!B71+SLCC!B71+SOWELA!B71+NWLTC!B71</f>
        <v>0</v>
      </c>
      <c r="C71" s="39">
        <f t="shared" si="0"/>
        <v>0</v>
      </c>
      <c r="D71" s="122">
        <f>LCTCBoard!D71+Online!D71+AE!D71+RR!D71+BRCC!D71+BPCC!D71+Delgado!D71+CentLATCC!D71+Fletcher!D71+LDCC!D71+Northshore!D71+Nunez!D71+RPCC!D71+SLCC!D71+SOWELA!D71+NWLTC!D71</f>
        <v>1636876.22</v>
      </c>
      <c r="E71" s="40">
        <f t="shared" si="45"/>
        <v>1</v>
      </c>
      <c r="F71" s="133">
        <f t="shared" si="50"/>
        <v>1636876.22</v>
      </c>
      <c r="G71" s="41">
        <f>IF(ISBLANK(F71),"  ",IF(F84&gt;0,F71/F84,IF(F71&gt;0,1,0)))</f>
        <v>2.3040065573450485E-3</v>
      </c>
      <c r="H71" s="112">
        <f>LCTCBoard!H71+Online!H71+AE!H71+RR!H71+BRCC!H71+BPCC!H71+Delgado!H71+CentLATCC!H71+Fletcher!H71+LDCC!H71+Northshore!H71+Nunez!H71+RPCC!H71+SLCC!H71+SOWELA!H71+NWLTC!H71</f>
        <v>0</v>
      </c>
      <c r="I71" s="39">
        <f t="shared" si="47"/>
        <v>0</v>
      </c>
      <c r="J71" s="122">
        <f>LCTCBoard!J71+Online!J71+AE!J71+RR!J71+BRCC!J71+BPCC!J71+Delgado!J71+CentLATCC!J71+Fletcher!J71+LDCC!J71+Northshore!J71+Nunez!J71+RPCC!J71+SLCC!J71+SOWELA!J71+NWLTC!J71</f>
        <v>1463949.8</v>
      </c>
      <c r="K71" s="40">
        <f t="shared" si="48"/>
        <v>1</v>
      </c>
      <c r="L71" s="133">
        <f t="shared" si="49"/>
        <v>1463949.8</v>
      </c>
      <c r="M71" s="41">
        <f>IF(ISBLANK(L71),"  ",IF(L84&gt;0,L71/L84,IF(L71&gt;0,1,0)))</f>
        <v>2.2101228262754119E-3</v>
      </c>
    </row>
    <row r="72" spans="1:13" ht="15" customHeight="1" x14ac:dyDescent="0.2">
      <c r="A72" s="7" t="s">
        <v>58</v>
      </c>
      <c r="B72" s="112">
        <f>LCTCBoard!B72+Online!B72+AE!B72+RR!B72+BRCC!B72+BPCC!B72+Delgado!B72+CentLATCC!B72+Fletcher!B72+LDCC!B72+Northshore!B72+Nunez!B72+RPCC!B72+SLCC!B72+SOWELA!B72+NWLTC!B72</f>
        <v>80509</v>
      </c>
      <c r="C72" s="39">
        <f t="shared" si="0"/>
        <v>1.4517930223576775E-2</v>
      </c>
      <c r="D72" s="122">
        <f>LCTCBoard!D72+Online!D72+AE!D72+RR!D72+BRCC!D72+BPCC!D72+Delgado!D72+CentLATCC!D72+Fletcher!D72+LDCC!D72+Northshore!D72+Nunez!D72+RPCC!D72+SLCC!D72+SOWELA!D72+NWLTC!D72</f>
        <v>5464978.46</v>
      </c>
      <c r="E72" s="40">
        <f t="shared" si="45"/>
        <v>0.98548206977642328</v>
      </c>
      <c r="F72" s="133">
        <f t="shared" si="50"/>
        <v>5545487.46</v>
      </c>
      <c r="G72" s="41">
        <f>IF(ISBLANK(F72),"  ",IF(F84&gt;0,F72/F84,IF(F72&gt;0,1,0)))</f>
        <v>7.8056234890593844E-3</v>
      </c>
      <c r="H72" s="112">
        <f>LCTCBoard!H72+Online!H72+AE!H72+RR!H72+BRCC!H72+BPCC!H72+Delgado!H72+CentLATCC!H72+Fletcher!H72+LDCC!H72+Northshore!H72+Nunez!H72+RPCC!H72+SLCC!H72+SOWELA!H72+NWLTC!H72</f>
        <v>0</v>
      </c>
      <c r="I72" s="39">
        <f t="shared" si="47"/>
        <v>0</v>
      </c>
      <c r="J72" s="122">
        <f>LCTCBoard!J72+Online!J72+AE!J72+RR!J72+BRCC!J72+BPCC!J72+Delgado!J72+CentLATCC!J72+Fletcher!J72+LDCC!J72+Northshore!J72+Nunez!J72+RPCC!J72+SLCC!J72+SOWELA!J72+NWLTC!J72</f>
        <v>6463787.9700000007</v>
      </c>
      <c r="K72" s="40">
        <f t="shared" si="48"/>
        <v>1</v>
      </c>
      <c r="L72" s="133">
        <f t="shared" si="49"/>
        <v>6463787.9700000007</v>
      </c>
      <c r="M72" s="41">
        <f>IF(ISBLANK(L72),"  ",IF(L84&gt;0,L72/L84,IF(L72&gt;0,1,0)))</f>
        <v>9.7583710429834485E-3</v>
      </c>
    </row>
    <row r="73" spans="1:13" ht="15" customHeight="1" x14ac:dyDescent="0.2">
      <c r="A73" s="58" t="s">
        <v>59</v>
      </c>
      <c r="B73" s="112">
        <f>LCTCBoard!B73+Online!B73+AE!B73+RR!B73+BRCC!B73+BPCC!B73+Delgado!B73+CentLATCC!B73+Fletcher!B73+LDCC!B73+Northshore!B73+Nunez!B73+RPCC!B73+SLCC!B73+SOWELA!B73+NWLTC!B73</f>
        <v>2636516.69</v>
      </c>
      <c r="C73" s="39">
        <f t="shared" si="0"/>
        <v>0.40523707434560646</v>
      </c>
      <c r="D73" s="122">
        <f>LCTCBoard!D73+Online!D73+AE!D73+RR!D73+BRCC!D73+BPCC!D73+Delgado!D73+CentLATCC!D73+Fletcher!D73+LDCC!D73+Northshore!D73+Nunez!D73+RPCC!D73+SLCC!D73+SOWELA!D73+NWLTC!D73</f>
        <v>3869592.59</v>
      </c>
      <c r="E73" s="40">
        <f t="shared" si="45"/>
        <v>0.59476292565439359</v>
      </c>
      <c r="F73" s="133">
        <f t="shared" si="50"/>
        <v>6506109.2799999993</v>
      </c>
      <c r="G73" s="41">
        <f>IF(ISBLANK(F73),"  ",IF(F84&gt;0,F73/F84,IF(F73&gt;0,1,0)))</f>
        <v>9.1577593105503542E-3</v>
      </c>
      <c r="H73" s="112">
        <f>LCTCBoard!H73+Online!H73+AE!H73+RR!H73+BRCC!H73+BPCC!H73+Delgado!H73+CentLATCC!H73+Fletcher!H73+LDCC!H73+Northshore!H73+Nunez!H73+RPCC!H73+SLCC!H73+SOWELA!H73+NWLTC!H73</f>
        <v>2770000</v>
      </c>
      <c r="I73" s="39">
        <f t="shared" si="47"/>
        <v>0.4630547504569531</v>
      </c>
      <c r="J73" s="122">
        <f>LCTCBoard!J73+Online!J73+BRCC!J73+BPCC!J73+Delgado!J73+CentLATCC!J73+Fletcher!J73+LDCC!J73+Northshore!J73+Nunez!J73+RPCC!J73+SLCC!J73+SOWELA!J73+NWLTC!J73</f>
        <v>3212014</v>
      </c>
      <c r="K73" s="40">
        <f t="shared" si="48"/>
        <v>0.5369452495430469</v>
      </c>
      <c r="L73" s="133">
        <f t="shared" si="49"/>
        <v>5982014</v>
      </c>
      <c r="M73" s="41">
        <f>IF(ISBLANK(L73),"  ",IF(L84&gt;0,L73/L84,IF(L73&gt;0,1,0)))</f>
        <v>9.0310376001274655E-3</v>
      </c>
    </row>
    <row r="74" spans="1:13" ht="15" customHeight="1" x14ac:dyDescent="0.2">
      <c r="A74" s="34" t="s">
        <v>186</v>
      </c>
      <c r="B74" s="112">
        <f>LCTCBoard!B74+Online!B74+AE!B74+RR!B74+BRCC!B74+BPCC!B74+Delgado!B74+CentLATCC!B74+Fletcher!B74+LDCC!B74+Northshore!B74+Nunez!B74+RPCC!B74+SLCC!B74+SOWELA!B74+NWLTC!B74</f>
        <v>0</v>
      </c>
      <c r="C74" s="39">
        <f t="shared" si="0"/>
        <v>0</v>
      </c>
      <c r="D74" s="122">
        <f>LCTCBoard!D74+Online!D74+AE!D74+RR!D74+BRCC!D74+BPCC!D74+Delgado!D74+CentLATCC!D74+Fletcher!D74+LDCC!D74+Northshore!D74+Nunez!D74+RPCC!D74+SLCC!D74+SOWELA!D74+NWLTC!D74</f>
        <v>0</v>
      </c>
      <c r="E74" s="40">
        <f t="shared" si="45"/>
        <v>0</v>
      </c>
      <c r="F74" s="133">
        <f t="shared" si="50"/>
        <v>0</v>
      </c>
      <c r="G74" s="41">
        <f>IF(ISBLANK(F74),"  ",IF(F85&gt;0,F74/F85,IF(F74&gt;0,1,0)))</f>
        <v>0</v>
      </c>
      <c r="H74" s="112">
        <f>LCTCBoard!H74+Online!H74+AE!H74+RR!H74+BRCC!H74+BPCC!H74+Delgado!H74+CentLATCC!H74+Fletcher!H74+LDCC!H74+Northshore!H74+Nunez!H74+RPCC!H74+SLCC!H74+SOWELA!H74+NWLTC!H74</f>
        <v>0</v>
      </c>
      <c r="I74" s="39">
        <f t="shared" si="47"/>
        <v>0</v>
      </c>
      <c r="J74" s="122">
        <f>LCTCBoard!J74+Online!J74+BRCC!J74+BPCC!J74+Delgado!J74+CentLATCC!J74+Fletcher!J74+LDCC!J74+Northshore!J74+Nunez!J74+RPCC!J74+SLCC!J74+SOWELA!J74+NWLTC!J74</f>
        <v>0</v>
      </c>
      <c r="K74" s="40">
        <f t="shared" si="48"/>
        <v>0</v>
      </c>
      <c r="L74" s="133">
        <f t="shared" si="49"/>
        <v>0</v>
      </c>
      <c r="M74" s="41">
        <f>IF(ISBLANK(L74),"  ",IF(L85&gt;0,L74/L85,IF(L74&gt;0,1,0)))</f>
        <v>0</v>
      </c>
    </row>
    <row r="75" spans="1:13" s="55" customFormat="1" ht="15" customHeight="1" x14ac:dyDescent="0.25">
      <c r="A75" s="66" t="s">
        <v>60</v>
      </c>
      <c r="B75" s="115">
        <f>B74+B73+B72+B71+B70+B69+B68+B67+B66+B65+B64+B63-1</f>
        <v>155650239.88</v>
      </c>
      <c r="C75" s="59">
        <f>IF(ISBLANK(B75),"  ",IF(F75&gt;0,B75/F75,IF(B75&gt;0,1,0)))</f>
        <v>0.59723101892414787</v>
      </c>
      <c r="D75" s="128">
        <f>D74+D73+D72+D71+D70+D69+D68+D67+D66+D65+D64+D63</f>
        <v>104969577.83000001</v>
      </c>
      <c r="E75" s="54">
        <f t="shared" si="45"/>
        <v>0.40276897723884547</v>
      </c>
      <c r="F75" s="115">
        <f>F74+F73+F72+F71+F70+F69+F68+F67+F66+F65+F64+F63</f>
        <v>260619818.70999998</v>
      </c>
      <c r="G75" s="53">
        <f>IF(ISBLANK(F75),"  ",IF(F84&gt;0,F75/F84,IF(F75&gt;0,1,0)))</f>
        <v>0.36683883848096815</v>
      </c>
      <c r="H75" s="115">
        <f>H74+H73+H72+H71+H70+H69+H68+H67+H66+H65+H64+H63</f>
        <v>169815083</v>
      </c>
      <c r="I75" s="59">
        <f t="shared" si="47"/>
        <v>0.61492522846510911</v>
      </c>
      <c r="J75" s="128">
        <f>J74+J73+J72+J71+J70+J69+J68+J67+J66+J65+J64+J63</f>
        <v>106340578.11</v>
      </c>
      <c r="K75" s="54">
        <f t="shared" si="48"/>
        <v>0.38507477153489084</v>
      </c>
      <c r="L75" s="115">
        <f>L74+L73+L72+L71+L70+L69+L68+L67+L66+L65+L64+L63</f>
        <v>276155661.11000001</v>
      </c>
      <c r="M75" s="53">
        <f>IF(ISBLANK(L75),"  ",IF(L84&gt;0,L75/L84,IF(L75&gt;0,1,0)))</f>
        <v>0.41691178906844217</v>
      </c>
    </row>
    <row r="76" spans="1:13" ht="15" customHeight="1" x14ac:dyDescent="0.25">
      <c r="A76" s="9" t="s">
        <v>61</v>
      </c>
      <c r="B76" s="116"/>
      <c r="C76" s="48" t="s">
        <v>4</v>
      </c>
      <c r="D76" s="124"/>
      <c r="E76" s="49" t="s">
        <v>4</v>
      </c>
      <c r="F76" s="133"/>
      <c r="G76" s="50" t="s">
        <v>4</v>
      </c>
      <c r="H76" s="116"/>
      <c r="I76" s="48" t="s">
        <v>4</v>
      </c>
      <c r="J76" s="124"/>
      <c r="K76" s="49" t="s">
        <v>4</v>
      </c>
      <c r="L76" s="133"/>
      <c r="M76" s="50" t="s">
        <v>4</v>
      </c>
    </row>
    <row r="77" spans="1:13" ht="15" customHeight="1" x14ac:dyDescent="0.2">
      <c r="A77" s="7" t="s">
        <v>62</v>
      </c>
      <c r="B77" s="112">
        <f>LCTCBoard!B77+Online!B77+AE!B77+RR!B77+BRCC!B77+BPCC!B77+Delgado!B77+CentLATCC!B77+Fletcher!B77+LDCC!B77+Northshore!B77+Nunez!B77+RPCC!B77+SLCC!B77+SOWELA!B77+NWLTC!B77</f>
        <v>0</v>
      </c>
      <c r="C77" s="35">
        <f t="shared" si="0"/>
        <v>0</v>
      </c>
      <c r="D77" s="122">
        <f>LCTCBoard!D77+Online!D77+AE!D77+RR!D77+BRCC!D77+BPCC!D77+Delgado!D77+CentLATCC!D77+Fletcher!D77+LDCC!D77+Northshore!D77+Nunez!D77+RPCC!D77+SLCC!D77+SOWELA!D77+NWLTC!D77</f>
        <v>11649</v>
      </c>
      <c r="E77" s="36">
        <f>IF(ISBLANK(D77),"  ",IF(F77&gt;0,D77/F77,IF(D77&gt;0,1,0)))</f>
        <v>1</v>
      </c>
      <c r="F77" s="132">
        <f>D77+B77</f>
        <v>11649</v>
      </c>
      <c r="G77" s="37">
        <f>IF(ISBLANK(F77),"  ",IF(F84&gt;0,F77/F84,IF(F77&gt;0,1,0)))</f>
        <v>1.6396702486466855E-5</v>
      </c>
      <c r="H77" s="112">
        <f>LCTCBoard!H77+Online!H77+AE!H77+RR!H77+BRCC!H77+BPCC!H77+Delgado!H77+CentLATCC!H77+Fletcher!H77+LDCC!H77+Northshore!H77+Nunez!H77+RPCC!H77+SLCC!H77+SOWELA!H77+NWLTC!H77</f>
        <v>0</v>
      </c>
      <c r="I77" s="35">
        <f>IF(ISBLANK(H77),"  ",IF(L77&gt;0,H77/L77,IF(H77&gt;0,1,0)))</f>
        <v>0</v>
      </c>
      <c r="J77" s="122">
        <f>LCTCBoard!J77+Online!J77+AE!J77+RR!J77+BRCC!J77+BPCC!J77+Delgado!J77+CentLATCC!J77+Fletcher!J77+LDCC!J77+Northshore!J77+Nunez!J77+RPCC!J77+SLCC!J77+SOWELA!J77+NWLTC!J77</f>
        <v>11649</v>
      </c>
      <c r="K77" s="36">
        <f>IF(ISBLANK(J77),"  ",IF(L77&gt;0,J77/L77,IF(J77&gt;0,1,0)))</f>
        <v>1</v>
      </c>
      <c r="L77" s="132">
        <f>J77+H77</f>
        <v>11649</v>
      </c>
      <c r="M77" s="37">
        <f>IF(ISBLANK(L77),"  ",IF(L84&gt;0,L77/L84,IF(L77&gt;0,1,0)))</f>
        <v>1.7586477899230067E-5</v>
      </c>
    </row>
    <row r="78" spans="1:13" ht="15" customHeight="1" x14ac:dyDescent="0.2">
      <c r="A78" s="25" t="s">
        <v>63</v>
      </c>
      <c r="B78" s="112">
        <f>LCTCBoard!B78+Online!B78+AE!B78+RR!B78+BRCC!B78+BPCC!B78+Delgado!B78+CentLATCC!B78+Fletcher!B78+LDCC!B78+Northshore!B78+Nunez!B78+RPCC!B78+SLCC!B78+SOWELA!B78+NWLTC!B78</f>
        <v>0</v>
      </c>
      <c r="C78" s="39">
        <f t="shared" si="0"/>
        <v>0</v>
      </c>
      <c r="D78" s="122">
        <f>LCTCBoard!D78+Online!D78+AE!D78+RR!D78+BRCC!D78+BPCC!D78+Delgado!D78+CentLATCC!D78+Fletcher!D78+LDCC!D78+Northshore!D78+Nunez!D78+RPCC!D78+SLCC!D78+SOWELA!D78+NWLTC!D78</f>
        <v>0</v>
      </c>
      <c r="E78" s="40">
        <f>IF(ISBLANK(D78),"  ",IF(F78&gt;0,D78/F78,IF(D78&gt;0,1,0)))</f>
        <v>0</v>
      </c>
      <c r="F78" s="133">
        <f>D78+B78</f>
        <v>0</v>
      </c>
      <c r="G78" s="41">
        <f>IF(ISBLANK(F78),"  ",IF(F84&gt;0,F78/F84,IF(F78&gt;0,1,0)))</f>
        <v>0</v>
      </c>
      <c r="H78" s="112">
        <f>LCTCBoard!H78+Online!H78+AE!H78+RR!H78+BRCC!H78+BPCC!H78+Delgado!H78+CentLATCC!H78+Fletcher!H78+LDCC!H78+Northshore!H78+Nunez!H78+RPCC!H78+SLCC!H78+SOWELA!H78+NWLTC!H78</f>
        <v>0</v>
      </c>
      <c r="I78" s="39">
        <f>IF(ISBLANK(H78),"  ",IF(L78&gt;0,H78/L78,IF(H78&gt;0,1,0)))</f>
        <v>0</v>
      </c>
      <c r="J78" s="122">
        <f>LCTCBoard!J78+Online!J78+AE!J78+RR!J78+BRCC!J78+BPCC!J78+Delgado!J78+CentLATCC!J78+Fletcher!J78+LDCC!J78+Northshore!J78+Nunez!J78+RPCC!J78+SLCC!J78+SOWELA!J78+NWLTC!J78</f>
        <v>0</v>
      </c>
      <c r="K78" s="40">
        <f>IF(ISBLANK(J78),"  ",IF(L78&gt;0,J78/L78,IF(J78&gt;0,1,0)))</f>
        <v>0</v>
      </c>
      <c r="L78" s="133">
        <f>J78+H78</f>
        <v>0</v>
      </c>
      <c r="M78" s="41">
        <f>IF(ISBLANK(L78),"  ",IF(L84&gt;0,L78/L84,IF(L78&gt;0,1,0)))</f>
        <v>0</v>
      </c>
    </row>
    <row r="79" spans="1:13" ht="15" customHeight="1" x14ac:dyDescent="0.25">
      <c r="A79" s="56" t="s">
        <v>64</v>
      </c>
      <c r="B79" s="113"/>
      <c r="C79" s="48"/>
      <c r="D79" s="123"/>
      <c r="E79" s="49" t="s">
        <v>4</v>
      </c>
      <c r="F79" s="133"/>
      <c r="G79" s="50" t="s">
        <v>4</v>
      </c>
      <c r="H79" s="113"/>
      <c r="I79" s="48" t="s">
        <v>4</v>
      </c>
      <c r="J79" s="123"/>
      <c r="K79" s="49" t="s">
        <v>4</v>
      </c>
      <c r="L79" s="133"/>
      <c r="M79" s="50" t="s">
        <v>4</v>
      </c>
    </row>
    <row r="80" spans="1:13" ht="15" customHeight="1" x14ac:dyDescent="0.2">
      <c r="A80" s="7" t="s">
        <v>65</v>
      </c>
      <c r="B80" s="112">
        <f>LCTCBoard!B80+Online!B80+AE!B80+RR!B80+BRCC!B80+BPCC!B80+Delgado!B80+CentLATCC!B80+Fletcher!B80+LDCC!B80+Northshore!B80+Nunez!B80+RPCC!B80+SLCC!B80+SOWELA!B80+NWLTC!B80</f>
        <v>0</v>
      </c>
      <c r="C80" s="35">
        <f t="shared" si="0"/>
        <v>0</v>
      </c>
      <c r="D80" s="122">
        <f>LCTCBoard!D80+Online!D80+AE!D80+RR!D80+BRCC!D80+BPCC!D80+Delgado!D80+CentLATCC!D80+Fletcher!D80+LDCC!D80+Northshore!D80+Nunez!D80+RPCC!D80+SLCC!D80+SOWELA!D80+NWLTC!D80</f>
        <v>147938885.67000002</v>
      </c>
      <c r="E80" s="36">
        <f>IF(ISBLANK(D80),"  ",IF(F80&gt;0,D80/F80,IF(D80&gt;0,1,0)))</f>
        <v>1</v>
      </c>
      <c r="F80" s="132">
        <f>D80+B80</f>
        <v>147938885.67000002</v>
      </c>
      <c r="G80" s="37">
        <f>IF(ISBLANK(F80),"  ",IF(F84&gt;0,F80/F84,IF(F80&gt;0,1,0)))</f>
        <v>0.20823331569322906</v>
      </c>
      <c r="H80" s="112">
        <f>LCTCBoard!H80+Online!H80+AE!H80+RR!H80+BRCC!H80+BPCC!H80+Delgado!H80+CentLATCC!H80+Fletcher!H80+LDCC!H80+Northshore!H80+Nunez!H80+RPCC!H80+SLCC!H80+SOWELA!H80+NWLTC!H80</f>
        <v>0</v>
      </c>
      <c r="I80" s="35">
        <f>IF(ISBLANK(H80),"  ",IF(L80&gt;0,H80/L80,IF(H80&gt;0,1,0)))</f>
        <v>0</v>
      </c>
      <c r="J80" s="122">
        <f>LCTCBoard!J80+Online!J80+AE!J80+RR!J80+BRCC!J80+BPCC!J80+Delgado!J80+CentLATCC!J80+Fletcher!J80+LDCC!J80+Northshore!J80+Nunez!J80+RPCC!J80+SLCC!J80+SOWELA!J80+NWLTC!J80</f>
        <v>125756476</v>
      </c>
      <c r="K80" s="36">
        <f>IF(ISBLANK(J80),"  ",IF(L80&gt;0,J80/L80,IF(J80&gt;0,1,0)))</f>
        <v>1</v>
      </c>
      <c r="L80" s="132">
        <f>J80+H80</f>
        <v>125756476</v>
      </c>
      <c r="M80" s="37">
        <f>IF(ISBLANK(L80),"  ",IF(L84&gt;0,L80/L84,IF(L80&gt;0,1,0)))</f>
        <v>0.18985436396764152</v>
      </c>
    </row>
    <row r="81" spans="1:13" ht="15" customHeight="1" x14ac:dyDescent="0.2">
      <c r="A81" s="25" t="s">
        <v>66</v>
      </c>
      <c r="B81" s="112">
        <f>LCTCBoard!B81+Online!B81+AE!B81+RR!B81+BRCC!B81+BPCC!B81+Delgado!B81+CentLATCC!B81+Fletcher!B81+LDCC!B81+Northshore!B81+Nunez!B81+RPCC!B81+SLCC!B81+SOWELA!B81+NWLTC!B81</f>
        <v>0</v>
      </c>
      <c r="C81" s="39">
        <f t="shared" si="0"/>
        <v>0</v>
      </c>
      <c r="D81" s="122">
        <f>LCTCBoard!D81+Online!D81+AE!D81+RR!D81+BRCC!D81+BPCC!D81+Delgado!D81+CentLATCC!D81+Fletcher!D81+LDCC!D81+Northshore!D81+Nunez!D81+RPCC!D81+SLCC!D81+SOWELA!D81+NWLTC!D81</f>
        <v>95224202.069999993</v>
      </c>
      <c r="E81" s="40">
        <f>IF(ISBLANK(D81),"  ",IF(F81&gt;0,D81/F81,IF(D81&gt;0,1,0)))</f>
        <v>1</v>
      </c>
      <c r="F81" s="133">
        <f>D81+B81</f>
        <v>95224202.069999993</v>
      </c>
      <c r="G81" s="41">
        <f>IF(ISBLANK(F81),"  ",IF(F84&gt;0,F81/F84,IF(F81&gt;0,1,0)))</f>
        <v>0.13403407252579547</v>
      </c>
      <c r="H81" s="112">
        <f>LCTCBoard!H81+Online!H81+AE!H81+RR!H81+BRCC!H81+BPCC!H81+Delgado!H81+CentLATCC!H81+Fletcher!H81+LDCC!H81+Northshore!H81+Nunez!H81+RPCC!H81+SLCC!H81+SOWELA!H81+NWLTC!H81</f>
        <v>0</v>
      </c>
      <c r="I81" s="39">
        <f>IF(ISBLANK(H81),"  ",IF(L81&gt;0,H81/L81,IF(H81&gt;0,1,0)))</f>
        <v>0</v>
      </c>
      <c r="J81" s="122">
        <f>LCTCBoard!J81+Online!J81+AE!J81+RR!J81+BRCC!J81+BPCC!J81+Delgado!J81+CentLATCC!J81+Fletcher!J81+LDCC!J81+Northshore!J81+Nunez!J81+RPCC!J81+SLCC!J81+SOWELA!J81+NWLTC!J81</f>
        <v>88787369.229999989</v>
      </c>
      <c r="K81" s="40">
        <f>IF(ISBLANK(J81),"  ",IF(L81&gt;0,J81/L81,IF(J81&gt;0,1,0)))</f>
        <v>1</v>
      </c>
      <c r="L81" s="133">
        <f>J81+H81</f>
        <v>88787369.229999989</v>
      </c>
      <c r="M81" s="41">
        <f>IF(ISBLANK(L81),"  ",IF(L84&gt;0,L81/L84,IF(L81&gt;0,1,0)))</f>
        <v>0.13404215869981753</v>
      </c>
    </row>
    <row r="82" spans="1:13" s="55" customFormat="1" ht="15" customHeight="1" x14ac:dyDescent="0.25">
      <c r="A82" s="56" t="s">
        <v>67</v>
      </c>
      <c r="B82" s="120">
        <f>B81+B80+B78+B77</f>
        <v>0</v>
      </c>
      <c r="C82" s="59">
        <f t="shared" si="0"/>
        <v>0</v>
      </c>
      <c r="D82" s="129">
        <f>D81+D80+D78+D77</f>
        <v>243174736.74000001</v>
      </c>
      <c r="E82" s="54">
        <f>IF(ISBLANK(D82),"  ",IF(F82&gt;0,D82/F82,IF(D82&gt;0,1,0)))</f>
        <v>1</v>
      </c>
      <c r="F82" s="134">
        <f>F81+F80+F79+F78+F77</f>
        <v>243174736.74000001</v>
      </c>
      <c r="G82" s="53">
        <f>IF(ISBLANK(F82),"  ",IF(F84&gt;0,F82/F84,IF(F82&gt;0,1,0)))</f>
        <v>0.34228378492151096</v>
      </c>
      <c r="H82" s="120">
        <f>H81+H80+H78+H77</f>
        <v>0</v>
      </c>
      <c r="I82" s="59">
        <f>IF(ISBLANK(H82),"  ",IF(L82&gt;0,H82/L82,IF(H82&gt;0,1,0)))</f>
        <v>0</v>
      </c>
      <c r="J82" s="129">
        <f>J81+J80+J78+J77</f>
        <v>214555494.22999999</v>
      </c>
      <c r="K82" s="54">
        <f>IF(ISBLANK(J82),"  ",IF(L82&gt;0,J82/L82,IF(J82&gt;0,1,0)))</f>
        <v>1</v>
      </c>
      <c r="L82" s="134">
        <f>L81+L80+L79+L78+L77</f>
        <v>214555494.22999999</v>
      </c>
      <c r="M82" s="53">
        <f>IF(ISBLANK(L82),"  ",IF(L84&gt;0,L82/L84,IF(L82&gt;0,1,0)))</f>
        <v>0.32391410914535829</v>
      </c>
    </row>
    <row r="83" spans="1:13" s="55" customFormat="1" ht="15" customHeight="1" x14ac:dyDescent="0.25">
      <c r="A83" s="56" t="s">
        <v>68</v>
      </c>
      <c r="B83" s="118">
        <f>LCTCBoard!B83+Online!B83+AE!B83+RR!B83+BRCC!B83+BPCC!B83+Delgado!B83+CentLATCC!B83+Fletcher!B83+LDCC!B83+Northshore!B83+Nunez!B83+RPCC!B83+SLCC!B83+SOWELA!B83+NWLTC!B83</f>
        <v>0</v>
      </c>
      <c r="C83" s="59">
        <f>IF(ISBLANK(B83),"  ",IF(F83&gt;0,B83/F83,IF(B83&gt;0,1,0)))</f>
        <v>0</v>
      </c>
      <c r="D83" s="126">
        <f>LCTCBoard!D83+Online!D83+AE!D83+RR!D83+BRCC!D83+BPCC!D83+Delgado!D83+CentLATCC!D83+Fletcher!D83+LDCC!D83+Northshore!D83+Nunez!D83+RPCC!D83+SLCC!D83+SOWELA!D83+NWLTC!D83</f>
        <v>0</v>
      </c>
      <c r="E83" s="54">
        <f>IF(ISBLANK(D83),"  ",IF(F83&gt;0,D83/F83,IF(D83&gt;0,1,0)))</f>
        <v>0</v>
      </c>
      <c r="F83" s="141">
        <f>D83+B83</f>
        <v>0</v>
      </c>
      <c r="G83" s="53">
        <f>IF(ISBLANK(F83),"  ",IF(F84&gt;0,F83/F84,IF(F83&gt;0,1,0)))</f>
        <v>0</v>
      </c>
      <c r="H83" s="118">
        <f>LCTCBoard!H83+Online!H83+AE!H83+RR!H83+BRCC!H83+BPCC!H83+Delgado!H83+CentLATCC!H83+Fletcher!H83+LDCC!H83+Northshore!H83+Nunez!H83+RPCC!H83+SLCC!H83+SOWELA!H83+NWLTC!H83</f>
        <v>0</v>
      </c>
      <c r="I83" s="59">
        <f>IF(ISBLANK(H83),"  ",IF(L83&gt;0,H83/L83,IF(H83&gt;0,1,0)))</f>
        <v>0</v>
      </c>
      <c r="J83" s="126">
        <f>LCTCBoard!J83+Online!J83+AE!J83+RR!J83+BRCC!J83+BPCC!J83+Delgado!J83+CentLATCC!J83+Fletcher!J83+LDCC!J83+Northshore!J83+Nunez!J83+RPCC!J83+SLCC!J83+SOWELA!J83+NWLTC!J83</f>
        <v>0</v>
      </c>
      <c r="K83" s="54">
        <f>IF(ISBLANK(J83),"  ",IF(L83&gt;0,J83/L83,IF(J83&gt;0,1,0)))</f>
        <v>0</v>
      </c>
      <c r="L83" s="141">
        <f>J83+H83</f>
        <v>0</v>
      </c>
      <c r="M83" s="53">
        <f>IF(ISBLANK(L83),"  ",IF(L84&gt;0,L83/L84,IF(L83&gt;0,1,0)))</f>
        <v>0</v>
      </c>
    </row>
    <row r="84" spans="1:13" s="55" customFormat="1" ht="15" customHeight="1" thickBot="1" x14ac:dyDescent="0.3">
      <c r="A84" s="67" t="s">
        <v>69</v>
      </c>
      <c r="B84" s="121">
        <f>B82+B75+B54+B47+B55+B83</f>
        <v>361706169.70999998</v>
      </c>
      <c r="C84" s="68">
        <f t="shared" si="0"/>
        <v>0.5091242554944081</v>
      </c>
      <c r="D84" s="121">
        <f>D82+D75+D54+D47+D55+D83</f>
        <v>348741555.57000005</v>
      </c>
      <c r="E84" s="69">
        <f>IF(ISBLANK(D84),"  ",IF(F84&gt;0,D84/F84,IF(D84&gt;0,1,0)))</f>
        <v>0.49087574309802895</v>
      </c>
      <c r="F84" s="121">
        <f>F82+F75+F54+F47+F55+F83</f>
        <v>710447726.27999997</v>
      </c>
      <c r="G84" s="70">
        <f>IF(ISBLANK(F84),"  ",IF(F84&gt;0,F84/F84,IF(F84&gt;0,1,0)))</f>
        <v>1</v>
      </c>
      <c r="H84" s="121">
        <f>H82+H75+H54+H47+H55+H83</f>
        <v>341136838</v>
      </c>
      <c r="I84" s="68">
        <f>IF(ISBLANK(H84),"  ",IF(L84&gt;0,H84/L84,IF(H84&gt;0,1,0)))</f>
        <v>0.51501377475321719</v>
      </c>
      <c r="J84" s="121">
        <f>J82+J75+J54+J47+J55+J83</f>
        <v>321247072.33999997</v>
      </c>
      <c r="K84" s="69">
        <f>IF(ISBLANK(J84),"  ",IF(L84&gt;0,J84/L84,IF(J84&gt;0,1,0)))</f>
        <v>0.4849862252467827</v>
      </c>
      <c r="L84" s="121">
        <f>L82+L75+L54+L47+L55+L83</f>
        <v>662383910.34000003</v>
      </c>
      <c r="M84" s="70">
        <f>IF(ISBLANK(L84),"  ",IF(L84&gt;0,L84/L84,IF(L84&gt;0,1,0)))</f>
        <v>1</v>
      </c>
    </row>
    <row r="85" spans="1:13" ht="15" thickTop="1" x14ac:dyDescent="0.2"/>
    <row r="86" spans="1:13" x14ac:dyDescent="0.2">
      <c r="A86" s="2" t="s">
        <v>4</v>
      </c>
    </row>
    <row r="87" spans="1:13" x14ac:dyDescent="0.2">
      <c r="A87" s="2" t="s">
        <v>70</v>
      </c>
    </row>
  </sheetData>
  <hyperlinks>
    <hyperlink ref="O2" location="Home!A1" tooltip="Home" display="Home" xr:uid="{00000000-0004-0000-26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87"/>
  <sheetViews>
    <sheetView zoomScale="75" zoomScaleNormal="75" workbookViewId="0">
      <pane xSplit="1" ySplit="10" topLeftCell="B13" activePane="bottomRight" state="frozen"/>
      <selection activeCell="D39" sqref="D39"/>
      <selection pane="topRight" activeCell="D39" sqref="D39"/>
      <selection pane="bottomLeft" activeCell="D39" sqref="D39"/>
      <selection pane="bottomRight" activeCell="D39" sqref="D39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100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190</v>
      </c>
      <c r="C6" s="11"/>
      <c r="D6" s="12"/>
      <c r="E6" s="11"/>
      <c r="F6" s="12"/>
      <c r="G6" s="13"/>
      <c r="H6" s="10" t="s">
        <v>191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f>'ULS Summary'!B13-ULSBoard!B13+LSU!B13+LSUA!B13+LSUS!B13+SUBR!B13+SUNO!B13</f>
        <v>561923745</v>
      </c>
      <c r="C13" s="35">
        <f t="shared" ref="C13:C84" si="0">IF(ISBLANK(B13),"  ",IF(F13&gt;0,B13/F13,IF(B13&gt;0,1,0)))</f>
        <v>1</v>
      </c>
      <c r="D13" s="122">
        <f>'ULS Summary'!D13-ULSBoard!D13+LSU!D13+LSUA!D13+LSUS!D13+SUBR!D13+SUNO!D13</f>
        <v>0</v>
      </c>
      <c r="E13" s="36">
        <f>IF(ISBLANK(D13),"  ",IF(F13&gt;0,D13/F13,IF(D13&gt;0,1,0)))</f>
        <v>0</v>
      </c>
      <c r="F13" s="130">
        <f>D13+B13</f>
        <v>561923745</v>
      </c>
      <c r="G13" s="37">
        <f>IF(ISBLANK(F13),"  ",IF(F84&gt;0,F13/F84,IF(F13&gt;0,1,0)))</f>
        <v>0.14782119358163509</v>
      </c>
      <c r="H13" s="112">
        <f>'ULS Summary'!H13-ULSBoard!H13+LSU!H13+LSUA!H13+LSUS!H13+SUBR!H13+SUNO!H13</f>
        <v>504258155</v>
      </c>
      <c r="I13" s="35">
        <f>IF(ISBLANK(H13),"  ",IF(L13&gt;0,H13/L13,IF(H13&gt;0,1,0)))</f>
        <v>1</v>
      </c>
      <c r="J13" s="122">
        <f>'ULS Summary'!J13-ULSBoard!J13+LSU!J13+LSUA!J13+LSUS!J13+SUBR!J13+SUNO!J13</f>
        <v>0</v>
      </c>
      <c r="K13" s="36">
        <f>IF(ISBLANK(J13),"  ",IF(L13&gt;0,J13/L13,IF(J13&gt;0,1,0)))</f>
        <v>0</v>
      </c>
      <c r="L13" s="130">
        <f t="shared" ref="L13:L34" si="1">J13+H13</f>
        <v>504258155</v>
      </c>
      <c r="M13" s="38">
        <f>IF(ISBLANK(L13),"  ",IF(L84&gt;0,L13/L84,IF(L13&gt;0,1,0)))</f>
        <v>0.13149485687631568</v>
      </c>
    </row>
    <row r="14" spans="1:15" ht="15" customHeight="1" x14ac:dyDescent="0.2">
      <c r="A14" s="7" t="s">
        <v>13</v>
      </c>
      <c r="B14" s="112">
        <f>'ULS Summary'!B14-ULSBoard!B14+LSU!B14+LSUA!B14+LSUS!B14+SUBR!B14+SUNO!B14</f>
        <v>0</v>
      </c>
      <c r="C14" s="39">
        <f t="shared" si="0"/>
        <v>0</v>
      </c>
      <c r="D14" s="122">
        <f>'ULS Summary'!D14-ULSBoard!D14+LSU!D14+LSUA!D14+LSUS!D14+SUBR!D14+SUNO!D14</f>
        <v>0</v>
      </c>
      <c r="E14" s="40">
        <f>IF(ISBLANK(D14),"  ",IF(F14&gt;0,D14/F14,IF(D14&gt;0,1,0)))</f>
        <v>0</v>
      </c>
      <c r="F14" s="131">
        <f>D14+B14</f>
        <v>0</v>
      </c>
      <c r="G14" s="41">
        <f>IF(ISBLANK(F14),"  ",IF(F84&gt;0,F14/F84,IF(F14&gt;0,1,0)))</f>
        <v>0</v>
      </c>
      <c r="H14" s="112">
        <f>'ULS Summary'!H14-ULSBoard!H14+LSU!H14+LSUA!H14+LSUS!H14+SUBR!H14+SUNO!H14</f>
        <v>0</v>
      </c>
      <c r="I14" s="39">
        <f>IF(ISBLANK(H14),"  ",IF(L14&gt;0,H14/L14,IF(H14&gt;0,1,0)))</f>
        <v>0</v>
      </c>
      <c r="J14" s="122">
        <f>'ULS Summary'!J14-ULSBoard!J14+LSU!J14+LSUA!J14+LSUS!J14+SUBR!J14+SUNO!J14</f>
        <v>0</v>
      </c>
      <c r="K14" s="40">
        <f>IF(ISBLANK(J14),"  ",IF(L14&gt;0,J14/L14,IF(J14&gt;0,1,0)))</f>
        <v>0</v>
      </c>
      <c r="L14" s="131">
        <f t="shared" si="1"/>
        <v>0</v>
      </c>
      <c r="M14" s="41">
        <f>IF(ISBLANK(L14),"  ",IF(L84&gt;0,L14/L84,IF(L14&gt;0,1,0)))</f>
        <v>0</v>
      </c>
    </row>
    <row r="15" spans="1:15" ht="15" customHeight="1" x14ac:dyDescent="0.2">
      <c r="A15" s="169" t="s">
        <v>14</v>
      </c>
      <c r="B15" s="112">
        <f>'ULS Summary'!B15-ULSBoard!B15+LSU!B15+LSUA!B15+LSUS!B15+SUBR!B15+SUNO!B15</f>
        <v>30467594.98</v>
      </c>
      <c r="C15" s="42">
        <f t="shared" si="0"/>
        <v>1</v>
      </c>
      <c r="D15" s="122">
        <f>'ULS Summary'!D15-ULSBoard!D15+LSU!D15+LSUA!D15+LSUS!D15+SUBR!D15+SUNO!D15</f>
        <v>0</v>
      </c>
      <c r="E15" s="43">
        <f>IF(ISBLANK(D15),"  ",IF(F15&gt;0,D15/F15,IF(D15&gt;0,1,0)))</f>
        <v>0</v>
      </c>
      <c r="F15" s="132">
        <f>D15+B15</f>
        <v>30467594.98</v>
      </c>
      <c r="G15" s="44">
        <f>IF(ISBLANK(F15),"  ",IF(F84&gt;0,F15/F84,IF(F15&gt;0,1,0)))</f>
        <v>8.0148886669763955E-3</v>
      </c>
      <c r="H15" s="112">
        <f>'ULS Summary'!H15-ULSBoard!H15+LSU!H15+LSUA!H15+LSUS!H15+SUBR!H15+SUNO!H15</f>
        <v>45616212</v>
      </c>
      <c r="I15" s="42">
        <f>IF(ISBLANK(H15),"  ",IF(L15&gt;0,H15/L15,IF(H15&gt;0,1,0)))</f>
        <v>1</v>
      </c>
      <c r="J15" s="122">
        <f>'ULS Summary'!J15-ULSBoard!J15+LSU!J15+LSUA!J15+LSUS!J15+SUBR!J15+SUNO!J15</f>
        <v>0</v>
      </c>
      <c r="K15" s="43">
        <f>IF(ISBLANK(J15),"  ",IF(L15&gt;0,J15/L15,IF(J15&gt;0,1,0)))</f>
        <v>0</v>
      </c>
      <c r="L15" s="132">
        <f t="shared" si="1"/>
        <v>45616212</v>
      </c>
      <c r="M15" s="44">
        <f>IF(ISBLANK(L15),"  ",IF(L84&gt;0,L15/L84,IF(L15&gt;0,1,0)))</f>
        <v>1.1895290554457516E-2</v>
      </c>
    </row>
    <row r="16" spans="1:15" ht="15" customHeight="1" x14ac:dyDescent="0.2">
      <c r="A16" s="170" t="s">
        <v>15</v>
      </c>
      <c r="B16" s="112">
        <f>'ULS Summary'!B16-ULSBoard!B16+LSU!B16+LSUA!B16+LSUS!B16+SUBR!B16+SUNO!B16</f>
        <v>2044525</v>
      </c>
      <c r="C16" s="35">
        <f t="shared" si="0"/>
        <v>1</v>
      </c>
      <c r="D16" s="122">
        <f>'ULS Summary'!D16-ULSBoard!D16+LSU!D16+LSUA!D16+LSUS!D16+SUBR!D16+SUNO!D16</f>
        <v>0</v>
      </c>
      <c r="E16" s="36">
        <f>IF(ISBLANK(D16),"  ",IF(F16&gt;0,D16/F16,IF(D16&gt;0,1,0)))</f>
        <v>0</v>
      </c>
      <c r="F16" s="132">
        <f t="shared" ref="F16:F46" si="2">D16+B16</f>
        <v>2044525</v>
      </c>
      <c r="G16" s="37">
        <f>IF(ISBLANK(F16),"  ",IF(F84&gt;0,F16/F84,IF(F16&gt;0,1,0)))</f>
        <v>5.3783832503375079E-4</v>
      </c>
      <c r="H16" s="112">
        <f>'ULS Summary'!H16-ULSBoard!H16+LSU!H16+LSUA!H16+LSUS!H16+SUBR!H16+SUNO!H16</f>
        <v>3000000</v>
      </c>
      <c r="I16" s="35">
        <f t="shared" ref="I16:I34" si="3">IF(ISBLANK(H16),"  ",IF(L16&gt;0,H16/L16,IF(H16&gt;0,1,0)))</f>
        <v>1</v>
      </c>
      <c r="J16" s="122">
        <f>'ULS Summary'!J16-ULSBoard!J16+LSU!J16+LSUA!J16+LSUS!J16+SUBR!J16+SUNO!J16</f>
        <v>0</v>
      </c>
      <c r="K16" s="36">
        <f t="shared" ref="K16:K34" si="4">IF(ISBLANK(J16),"  ",IF(L16&gt;0,J16/L16,IF(J16&gt;0,1,0)))</f>
        <v>0</v>
      </c>
      <c r="L16" s="132">
        <f t="shared" si="1"/>
        <v>3000000</v>
      </c>
      <c r="M16" s="37">
        <f>IF(ISBLANK(L16),"  ",IF(L84&gt;0,L16/L84,IF(L16&gt;0,1,0)))</f>
        <v>7.8230677425325339E-4</v>
      </c>
    </row>
    <row r="17" spans="1:13" ht="15" customHeight="1" x14ac:dyDescent="0.2">
      <c r="A17" s="171" t="s">
        <v>16</v>
      </c>
      <c r="B17" s="112">
        <f>'ULS Summary'!B17-ULSBoard!B17+LSU!B17+LSUA!B17+LSUS!B17+SUBR!B17+SUNO!B17</f>
        <v>25386153.98</v>
      </c>
      <c r="C17" s="39">
        <f t="shared" si="0"/>
        <v>1</v>
      </c>
      <c r="D17" s="122">
        <f>'ULS Summary'!D17-ULSBoard!D17+LSU!D17+LSUA!D17+LSUS!D17+SUBR!D17+SUNO!D17</f>
        <v>0</v>
      </c>
      <c r="E17" s="36">
        <f t="shared" ref="E17:E34" si="5">IF(ISBLANK(D17),"  ",IF(F17&gt;0,D17/F17,IF(D17&gt;0,1,0)))</f>
        <v>0</v>
      </c>
      <c r="F17" s="133">
        <f t="shared" si="2"/>
        <v>25386153.98</v>
      </c>
      <c r="G17" s="41">
        <f>IF(ISBLANK(F17),"  ",IF(F84&gt;0,F17/F84,IF(F17&gt;0,1,0)))</f>
        <v>6.6781509326870967E-3</v>
      </c>
      <c r="H17" s="112">
        <f>'ULS Summary'!H17-ULSBoard!H17+LSU!H17+LSUA!H17+LSUS!H17+SUBR!H17+SUNO!H17</f>
        <v>26948842</v>
      </c>
      <c r="I17" s="39">
        <f t="shared" si="3"/>
        <v>1</v>
      </c>
      <c r="J17" s="122">
        <f>'ULS Summary'!J17-ULSBoard!J17+LSU!J17+LSUA!J17+LSUS!J17+SUBR!J17+SUNO!J17</f>
        <v>0</v>
      </c>
      <c r="K17" s="40">
        <f t="shared" si="4"/>
        <v>0</v>
      </c>
      <c r="L17" s="133">
        <f t="shared" si="1"/>
        <v>26948842</v>
      </c>
      <c r="M17" s="41">
        <f>IF(ISBLANK(L17),"  ",IF(L84&gt;0,L17/L84,IF(L17&gt;0,1,0)))</f>
        <v>7.0274205516268643E-3</v>
      </c>
    </row>
    <row r="18" spans="1:13" ht="15" customHeight="1" x14ac:dyDescent="0.2">
      <c r="A18" s="171" t="s">
        <v>17</v>
      </c>
      <c r="B18" s="112">
        <f>'ULS Summary'!B18-ULSBoard!B18+LSU!B18+LSUA!B18+LSUS!B18+SUBR!B18+SUNO!B18</f>
        <v>0</v>
      </c>
      <c r="C18" s="39">
        <f t="shared" si="0"/>
        <v>0</v>
      </c>
      <c r="D18" s="122">
        <f>'ULS Summary'!D18-ULSBoard!D18+LSU!D18+LSUA!D18+LSUS!D18+SUBR!D18+SUNO!D18</f>
        <v>0</v>
      </c>
      <c r="E18" s="36">
        <f t="shared" si="5"/>
        <v>0</v>
      </c>
      <c r="F18" s="133">
        <f t="shared" si="2"/>
        <v>0</v>
      </c>
      <c r="G18" s="41">
        <f>IF(ISBLANK(F18),"  ",IF(F84&gt;0,F18/F84,IF(F18&gt;0,1,0)))</f>
        <v>0</v>
      </c>
      <c r="H18" s="112">
        <f>'ULS Summary'!H18-ULSBoard!H18+LSU!H18+LSUA!H18+LSUS!H18+SUBR!H18+SUNO!H18</f>
        <v>0</v>
      </c>
      <c r="I18" s="39">
        <f t="shared" si="3"/>
        <v>0</v>
      </c>
      <c r="J18" s="122">
        <f>'ULS Summary'!J18-ULSBoard!J18+LSU!J18+LSUA!J18+LSUS!J18+SUBR!J18+SUNO!J18</f>
        <v>0</v>
      </c>
      <c r="K18" s="40">
        <f t="shared" si="4"/>
        <v>0</v>
      </c>
      <c r="L18" s="133">
        <f t="shared" si="1"/>
        <v>0</v>
      </c>
      <c r="M18" s="41">
        <f>IF(ISBLANK(L18),"  ",IF(L84&gt;0,L18/L84,IF(L18&gt;0,1,0)))</f>
        <v>0</v>
      </c>
    </row>
    <row r="19" spans="1:13" ht="15" customHeight="1" x14ac:dyDescent="0.2">
      <c r="A19" s="171" t="s">
        <v>18</v>
      </c>
      <c r="B19" s="112">
        <f>'ULS Summary'!B19-ULSBoard!B19+LSU!B19+LSUA!B19+LSUS!B19+SUBR!B19+SUNO!B19</f>
        <v>343620</v>
      </c>
      <c r="C19" s="39">
        <f t="shared" si="0"/>
        <v>1</v>
      </c>
      <c r="D19" s="122">
        <f>'ULS Summary'!D19-ULSBoard!D19+LSU!D19+LSUA!D19+LSUS!D19+SUBR!D19+SUNO!D19</f>
        <v>0</v>
      </c>
      <c r="E19" s="36">
        <f t="shared" si="5"/>
        <v>0</v>
      </c>
      <c r="F19" s="133">
        <f t="shared" si="2"/>
        <v>343620</v>
      </c>
      <c r="G19" s="41">
        <f>IF(ISBLANK(F19),"  ",IF(F84&gt;0,F19/F84,IF(F19&gt;0,1,0)))</f>
        <v>9.0393614775117668E-5</v>
      </c>
      <c r="H19" s="112">
        <f>'ULS Summary'!H19-ULSBoard!H19+LSU!H19+LSUA!H19+LSUS!H19+SUBR!H19+SUNO!H19</f>
        <v>681775</v>
      </c>
      <c r="I19" s="39">
        <f t="shared" si="3"/>
        <v>1</v>
      </c>
      <c r="J19" s="122">
        <f>'ULS Summary'!J19-ULSBoard!J19+LSU!J19+LSUA!J19+LSUS!J19+SUBR!J19+SUNO!J19</f>
        <v>0</v>
      </c>
      <c r="K19" s="40">
        <f t="shared" si="4"/>
        <v>0</v>
      </c>
      <c r="L19" s="133">
        <f t="shared" si="1"/>
        <v>681775</v>
      </c>
      <c r="M19" s="41">
        <f>IF(ISBLANK(L19),"  ",IF(L84&gt;0,L19/L84,IF(L19&gt;0,1,0)))</f>
        <v>1.7778573367217062E-4</v>
      </c>
    </row>
    <row r="20" spans="1:13" ht="15" customHeight="1" x14ac:dyDescent="0.2">
      <c r="A20" s="171" t="s">
        <v>19</v>
      </c>
      <c r="B20" s="112">
        <f>'ULS Summary'!B20-ULSBoard!B20+LSU!B20+LSUA!B20+LSUS!B20+SUBR!B20+SUNO!B20</f>
        <v>1870988</v>
      </c>
      <c r="C20" s="39">
        <f t="shared" si="0"/>
        <v>1</v>
      </c>
      <c r="D20" s="122">
        <f>'ULS Summary'!D20-ULSBoard!D20+LSU!D20+LSUA!D20+LSUS!D20+SUBR!D20+SUNO!D20</f>
        <v>0</v>
      </c>
      <c r="E20" s="36">
        <f t="shared" si="5"/>
        <v>0</v>
      </c>
      <c r="F20" s="133">
        <f>D20+B20</f>
        <v>1870988</v>
      </c>
      <c r="G20" s="41">
        <f>IF(ISBLANK(F20),"  ",IF(F84&gt;0,F20/F84,IF(F20&gt;0,1,0)))</f>
        <v>4.9218720831403252E-4</v>
      </c>
      <c r="H20" s="112">
        <f>'ULS Summary'!H20-ULSBoard!H20+LSU!H20+LSUA!H20+LSUS!H20+SUBR!H20+SUNO!H20</f>
        <v>1452073</v>
      </c>
      <c r="I20" s="39">
        <f t="shared" si="3"/>
        <v>1</v>
      </c>
      <c r="J20" s="122">
        <f>'ULS Summary'!J20-ULSBoard!J20+LSU!J20+LSUA!J20+LSUS!J20+SUBR!J20+SUNO!J20</f>
        <v>0</v>
      </c>
      <c r="K20" s="40">
        <f t="shared" si="4"/>
        <v>0</v>
      </c>
      <c r="L20" s="133">
        <f t="shared" si="1"/>
        <v>1452073</v>
      </c>
      <c r="M20" s="41">
        <f>IF(ISBLANK(L20),"  ",IF(L84&gt;0,L20/L84,IF(L20&gt;0,1,0)))</f>
        <v>3.7865551487008145E-4</v>
      </c>
    </row>
    <row r="21" spans="1:13" ht="15" customHeight="1" x14ac:dyDescent="0.2">
      <c r="A21" s="171" t="s">
        <v>20</v>
      </c>
      <c r="B21" s="112">
        <f>'ULS Summary'!B21-ULSBoard!B21+LSU!B21+LSUA!B21+LSUS!B21+SUBR!B21+SUNO!B21</f>
        <v>50000</v>
      </c>
      <c r="C21" s="39">
        <f t="shared" si="0"/>
        <v>1</v>
      </c>
      <c r="D21" s="122">
        <f>'ULS Summary'!D21-ULSBoard!D21+LSU!D21+LSUA!D21+LSUS!D21+SUBR!D21+SUNO!D21</f>
        <v>0</v>
      </c>
      <c r="E21" s="36">
        <f t="shared" si="5"/>
        <v>0</v>
      </c>
      <c r="F21" s="133">
        <f t="shared" si="2"/>
        <v>50000</v>
      </c>
      <c r="G21" s="41">
        <f>IF(ISBLANK(F21),"  ",IF(F84&gt;0,F21/F84,IF(F21&gt;0,1,0)))</f>
        <v>1.3153136426156461E-5</v>
      </c>
      <c r="H21" s="112">
        <f>'ULS Summary'!H21-ULSBoard!H21+LSU!H21+LSUA!H21+LSUS!H21+SUBR!H21+SUNO!H21</f>
        <v>50000</v>
      </c>
      <c r="I21" s="39">
        <f t="shared" si="3"/>
        <v>1</v>
      </c>
      <c r="J21" s="122">
        <f>'ULS Summary'!J21-ULSBoard!J21+LSU!J21+LSUA!J21+LSUS!J21+SUBR!J21+SUNO!J21</f>
        <v>0</v>
      </c>
      <c r="K21" s="40">
        <f t="shared" si="4"/>
        <v>0</v>
      </c>
      <c r="L21" s="133">
        <f t="shared" si="1"/>
        <v>50000</v>
      </c>
      <c r="M21" s="41">
        <f>IF(ISBLANK(L21),"  ",IF(L84&gt;0,L21/L84,IF(L21&gt;0,1,0)))</f>
        <v>1.3038446237554223E-5</v>
      </c>
    </row>
    <row r="22" spans="1:13" ht="15" customHeight="1" x14ac:dyDescent="0.2">
      <c r="A22" s="171" t="s">
        <v>21</v>
      </c>
      <c r="B22" s="112">
        <f>'ULS Summary'!B22-ULSBoard!B22+LSU!B22+LSUA!B22+LSUS!B22+SUBR!B22+SUNO!B22</f>
        <v>0</v>
      </c>
      <c r="C22" s="39">
        <f t="shared" si="0"/>
        <v>0</v>
      </c>
      <c r="D22" s="122">
        <f>'ULS Summary'!D22-ULSBoard!D22+LSU!D22+LSUA!D22+LSUS!D22+SUBR!D22+SUNO!D22</f>
        <v>0</v>
      </c>
      <c r="E22" s="36">
        <f t="shared" si="5"/>
        <v>0</v>
      </c>
      <c r="F22" s="133">
        <f t="shared" si="2"/>
        <v>0</v>
      </c>
      <c r="G22" s="41">
        <f>IF(ISBLANK(F22),"  ",IF(F84&gt;0,F22/F84,IF(F22&gt;0,1,0)))</f>
        <v>0</v>
      </c>
      <c r="H22" s="112">
        <f>'ULS Summary'!H22-ULSBoard!H22+LSU!H22+LSUA!H22+LSUS!H22+SUBR!H22+SUNO!H22</f>
        <v>0</v>
      </c>
      <c r="I22" s="39">
        <f t="shared" si="3"/>
        <v>0</v>
      </c>
      <c r="J22" s="122">
        <f>'ULS Summary'!J22-ULSBoard!J22+LSU!J22+LSUA!J22+LSUS!J22+SUBR!J22+SUNO!J22</f>
        <v>0</v>
      </c>
      <c r="K22" s="40">
        <f t="shared" si="4"/>
        <v>0</v>
      </c>
      <c r="L22" s="133">
        <f t="shared" si="1"/>
        <v>0</v>
      </c>
      <c r="M22" s="41">
        <f>IF(ISBLANK(L22),"  ",IF(L84&gt;0,L22/L84,IF(L22&gt;0,1,0)))</f>
        <v>0</v>
      </c>
    </row>
    <row r="23" spans="1:13" ht="15" customHeight="1" x14ac:dyDescent="0.2">
      <c r="A23" s="171" t="s">
        <v>22</v>
      </c>
      <c r="B23" s="112">
        <f>'ULS Summary'!B23-ULSBoard!B23+LSU!B23+LSUA!B23+LSUS!B23+SUBR!B23+SUNO!B23</f>
        <v>750000</v>
      </c>
      <c r="C23" s="39">
        <f t="shared" si="0"/>
        <v>1</v>
      </c>
      <c r="D23" s="122">
        <f>'ULS Summary'!D23-ULSBoard!D23+LSU!D23+LSUA!D23+LSUS!D23+SUBR!D23+SUNO!D23</f>
        <v>0</v>
      </c>
      <c r="E23" s="36">
        <f t="shared" si="5"/>
        <v>0</v>
      </c>
      <c r="F23" s="133">
        <f t="shared" si="2"/>
        <v>750000</v>
      </c>
      <c r="G23" s="41">
        <f>IF(ISBLANK(F23),"  ",IF(F84&gt;0,F23/F84,IF(F23&gt;0,1,0)))</f>
        <v>1.9729704639234692E-4</v>
      </c>
      <c r="H23" s="112">
        <f>'ULS Summary'!H23-ULSBoard!H23+LSU!H23+LSUA!H23+LSUS!H23+SUBR!H23+SUNO!H23</f>
        <v>750000</v>
      </c>
      <c r="I23" s="39">
        <f t="shared" si="3"/>
        <v>1</v>
      </c>
      <c r="J23" s="122">
        <f>'ULS Summary'!J23-ULSBoard!J23+LSU!J23+LSUA!J23+LSUS!J23+SUBR!J23+SUNO!J23</f>
        <v>0</v>
      </c>
      <c r="K23" s="40">
        <f t="shared" si="4"/>
        <v>0</v>
      </c>
      <c r="L23" s="133">
        <f t="shared" si="1"/>
        <v>750000</v>
      </c>
      <c r="M23" s="41">
        <f>IF(ISBLANK(L23),"  ",IF(L84&gt;0,L23/L84,IF(L23&gt;0,1,0)))</f>
        <v>1.9557669356331335E-4</v>
      </c>
    </row>
    <row r="24" spans="1:13" ht="15" customHeight="1" x14ac:dyDescent="0.2">
      <c r="A24" s="171" t="s">
        <v>23</v>
      </c>
      <c r="B24" s="112">
        <f>'ULS Summary'!B24-ULSBoard!B24+LSU!B24+LSUA!B24+LSUS!B24+SUBR!B24+SUNO!B24</f>
        <v>0</v>
      </c>
      <c r="C24" s="39">
        <f t="shared" si="0"/>
        <v>0</v>
      </c>
      <c r="D24" s="122">
        <f>'ULS Summary'!D24-ULSBoard!D24+LSU!D24+LSUA!D24+LSUS!D24+SUBR!D24+SUNO!D24</f>
        <v>0</v>
      </c>
      <c r="E24" s="36">
        <f t="shared" si="5"/>
        <v>0</v>
      </c>
      <c r="F24" s="133">
        <f t="shared" si="2"/>
        <v>0</v>
      </c>
      <c r="G24" s="41">
        <f>IF(ISBLANK(F24),"  ",IF(F84&gt;0,F24/F84,IF(F24&gt;0,1,0)))</f>
        <v>0</v>
      </c>
      <c r="H24" s="112">
        <f>'ULS Summary'!H24-ULSBoard!H24+LSU!H24+LSUA!H24+LSUS!H24+SUBR!H24+SUNO!H24</f>
        <v>0</v>
      </c>
      <c r="I24" s="39">
        <f t="shared" si="3"/>
        <v>0</v>
      </c>
      <c r="J24" s="122">
        <f>'ULS Summary'!J24-ULSBoard!J24+LSU!J24+LSUA!J24+LSUS!J24+SUBR!J24+SUNO!J24</f>
        <v>0</v>
      </c>
      <c r="K24" s="40">
        <f t="shared" si="4"/>
        <v>0</v>
      </c>
      <c r="L24" s="133">
        <f t="shared" si="1"/>
        <v>0</v>
      </c>
      <c r="M24" s="41">
        <f>IF(ISBLANK(L24),"  ",IF(L84&gt;0,L24/L84,IF(L24&gt;0,1,0)))</f>
        <v>0</v>
      </c>
    </row>
    <row r="25" spans="1:13" ht="15" customHeight="1" x14ac:dyDescent="0.2">
      <c r="A25" s="171" t="s">
        <v>24</v>
      </c>
      <c r="B25" s="112">
        <f>'ULS Summary'!B25-ULSBoard!B25+LSU!B25+LSUA!B25+LSUS!B25+SUBR!B25+SUNO!B25</f>
        <v>0</v>
      </c>
      <c r="C25" s="39">
        <f t="shared" si="0"/>
        <v>0</v>
      </c>
      <c r="D25" s="122">
        <f>'ULS Summary'!D25-ULSBoard!D25+LSU!D25+LSUA!D25+LSUS!D25+SUBR!D25+SUNO!D25</f>
        <v>0</v>
      </c>
      <c r="E25" s="36">
        <f t="shared" si="5"/>
        <v>0</v>
      </c>
      <c r="F25" s="133">
        <f t="shared" si="2"/>
        <v>0</v>
      </c>
      <c r="G25" s="41">
        <f>IF(ISBLANK(F25),"  ",IF(F84&gt;0,F25/F84,IF(F25&gt;0,1,0)))</f>
        <v>0</v>
      </c>
      <c r="H25" s="112">
        <f>'ULS Summary'!H25-ULSBoard!H25+LSU!H25+LSUA!H25+LSUS!H25+SUBR!H25+SUNO!H25</f>
        <v>0</v>
      </c>
      <c r="I25" s="39">
        <f t="shared" si="3"/>
        <v>0</v>
      </c>
      <c r="J25" s="122">
        <f>'ULS Summary'!J25-ULSBoard!J25+LSU!J25+LSUA!J25+LSUS!J25+SUBR!J25+SUNO!J25</f>
        <v>0</v>
      </c>
      <c r="K25" s="40">
        <f t="shared" si="4"/>
        <v>0</v>
      </c>
      <c r="L25" s="133">
        <f t="shared" si="1"/>
        <v>0</v>
      </c>
      <c r="M25" s="41">
        <f>IF(ISBLANK(L25),"  ",IF(L84&gt;0,L25/L84,IF(L25&gt;0,1,0)))</f>
        <v>0</v>
      </c>
    </row>
    <row r="26" spans="1:13" ht="15" customHeight="1" x14ac:dyDescent="0.2">
      <c r="A26" s="171" t="s">
        <v>25</v>
      </c>
      <c r="B26" s="112">
        <f>'ULS Summary'!B26-ULSBoard!B26+LSU!B26+LSUA!B26+LSUS!B26+SUBR!B26+SUNO!B26</f>
        <v>0</v>
      </c>
      <c r="C26" s="39">
        <f t="shared" si="0"/>
        <v>0</v>
      </c>
      <c r="D26" s="122">
        <f>'ULS Summary'!D26-ULSBoard!D26+LSU!D26+LSUA!D26+LSUS!D26+SUBR!D26+SUNO!D26</f>
        <v>0</v>
      </c>
      <c r="E26" s="36">
        <f t="shared" si="5"/>
        <v>0</v>
      </c>
      <c r="F26" s="133">
        <f t="shared" si="2"/>
        <v>0</v>
      </c>
      <c r="G26" s="41">
        <f>IF(ISBLANK(F26),"  ",IF(F84&gt;0,F26/F84,IF(F26&gt;0,1,0)))</f>
        <v>0</v>
      </c>
      <c r="H26" s="112">
        <f>'ULS Summary'!H26-ULSBoard!H26+LSU!H26+LSUA!H26+LSUS!H26+SUBR!H26+SUNO!H26</f>
        <v>0</v>
      </c>
      <c r="I26" s="39">
        <f t="shared" si="3"/>
        <v>0</v>
      </c>
      <c r="J26" s="122">
        <f>'ULS Summary'!J26-ULSBoard!J26+LSU!J26+LSUA!J26+LSUS!J26+SUBR!J26+SUNO!J26</f>
        <v>0</v>
      </c>
      <c r="K26" s="40">
        <f t="shared" si="4"/>
        <v>0</v>
      </c>
      <c r="L26" s="133">
        <f t="shared" si="1"/>
        <v>0</v>
      </c>
      <c r="M26" s="41">
        <f>IF(ISBLANK(L26),"  ",IF(L84&gt;0,L26/L84,IF(L26&gt;0,1,0)))</f>
        <v>0</v>
      </c>
    </row>
    <row r="27" spans="1:13" ht="15" customHeight="1" x14ac:dyDescent="0.2">
      <c r="A27" s="171" t="s">
        <v>26</v>
      </c>
      <c r="B27" s="112">
        <f>'ULS Summary'!B27-ULSBoard!B27+LSU!B27+LSUA!B27+LSUS!B27+SUBR!B27+SUNO!B27</f>
        <v>0</v>
      </c>
      <c r="C27" s="39">
        <f t="shared" si="0"/>
        <v>0</v>
      </c>
      <c r="D27" s="122">
        <f>'ULS Summary'!D27-ULSBoard!D27+LSU!D27+LSUA!D27+LSUS!D27+SUBR!D27+SUNO!D27</f>
        <v>0</v>
      </c>
      <c r="E27" s="36">
        <f t="shared" si="5"/>
        <v>0</v>
      </c>
      <c r="F27" s="133">
        <f t="shared" si="2"/>
        <v>0</v>
      </c>
      <c r="G27" s="41">
        <f>IF(ISBLANK(F27),"  ",IF(F84&gt;0,F27/F84,IF(F27&gt;0,1,0)))</f>
        <v>0</v>
      </c>
      <c r="H27" s="112">
        <f>'ULS Summary'!H27-ULSBoard!H27+LSU!H27+LSUA!H27+LSUS!H27+SUBR!H27+SUNO!H27</f>
        <v>0</v>
      </c>
      <c r="I27" s="39">
        <f t="shared" si="3"/>
        <v>0</v>
      </c>
      <c r="J27" s="122">
        <f>'ULS Summary'!J27-ULSBoard!J27+LSU!J27+LSUA!J27+LSUS!J27+SUBR!J27+SUNO!J27</f>
        <v>0</v>
      </c>
      <c r="K27" s="40">
        <f t="shared" si="4"/>
        <v>0</v>
      </c>
      <c r="L27" s="133">
        <f t="shared" si="1"/>
        <v>0</v>
      </c>
      <c r="M27" s="41">
        <f>IF(ISBLANK(L27),"  ",IF(L84&gt;0,L27/L84,IF(L27&gt;0,1,0)))</f>
        <v>0</v>
      </c>
    </row>
    <row r="28" spans="1:13" ht="15" customHeight="1" x14ac:dyDescent="0.2">
      <c r="A28" s="172" t="s">
        <v>27</v>
      </c>
      <c r="B28" s="112">
        <f>'ULS Summary'!B28-ULSBoard!B28+LSU!B28+LSUA!B28+LSUS!B28+SUBR!B28+SUNO!B28</f>
        <v>0</v>
      </c>
      <c r="C28" s="39">
        <f t="shared" si="0"/>
        <v>0</v>
      </c>
      <c r="D28" s="122">
        <f>'ULS Summary'!D28-ULSBoard!D28+LSU!D28+LSUA!D28+LSUS!D28+SUBR!D28+SUNO!D28</f>
        <v>0</v>
      </c>
      <c r="E28" s="36">
        <f t="shared" si="5"/>
        <v>0</v>
      </c>
      <c r="F28" s="133">
        <f t="shared" si="2"/>
        <v>0</v>
      </c>
      <c r="G28" s="41">
        <f>IF(ISBLANK(F28),"  ",IF(F84&gt;0,F28/F84,IF(F28&gt;0,1,0)))</f>
        <v>0</v>
      </c>
      <c r="H28" s="112">
        <f>'ULS Summary'!H28-ULSBoard!H28+LSU!H28+LSUA!H28+LSUS!H28+SUBR!H28+SUNO!H28</f>
        <v>0</v>
      </c>
      <c r="I28" s="39">
        <f t="shared" si="3"/>
        <v>0</v>
      </c>
      <c r="J28" s="122">
        <f>'ULS Summary'!J28-ULSBoard!J28+LSU!J28+LSUA!J28+LSUS!J28+SUBR!J28+SUNO!J28</f>
        <v>0</v>
      </c>
      <c r="K28" s="40">
        <f t="shared" si="4"/>
        <v>0</v>
      </c>
      <c r="L28" s="133">
        <f t="shared" si="1"/>
        <v>0</v>
      </c>
      <c r="M28" s="41">
        <f>IF(ISBLANK(L28),"  ",IF(L84&gt;0,L28/L84,IF(L28&gt;0,1,0)))</f>
        <v>0</v>
      </c>
    </row>
    <row r="29" spans="1:13" ht="15" customHeight="1" x14ac:dyDescent="0.2">
      <c r="A29" s="172" t="s">
        <v>28</v>
      </c>
      <c r="B29" s="112">
        <f>'ULS Summary'!B29-ULSBoard!B29+LSU!B29+LSUA!B29+LSUS!B29+SUBR!B29+SUNO!B29</f>
        <v>0</v>
      </c>
      <c r="C29" s="39">
        <f t="shared" si="0"/>
        <v>0</v>
      </c>
      <c r="D29" s="122">
        <f>'ULS Summary'!D29-ULSBoard!D29+LSU!D29+LSUA!D29+LSUS!D29+SUBR!D29+SUNO!D29</f>
        <v>0</v>
      </c>
      <c r="E29" s="36">
        <f t="shared" si="5"/>
        <v>0</v>
      </c>
      <c r="F29" s="133">
        <f t="shared" si="2"/>
        <v>0</v>
      </c>
      <c r="G29" s="41">
        <f>IF(ISBLANK(F29),"  ",IF(F84&gt;0,F29/F84,IF(F29&gt;0,1,0)))</f>
        <v>0</v>
      </c>
      <c r="H29" s="112">
        <f>'ULS Summary'!H29-ULSBoard!H29+LSU!H29+LSUA!H29+LSUS!H29+SUBR!H29+SUNO!H29</f>
        <v>0</v>
      </c>
      <c r="I29" s="39">
        <f t="shared" si="3"/>
        <v>0</v>
      </c>
      <c r="J29" s="122">
        <f>'ULS Summary'!J29-ULSBoard!J29+LSU!J29+LSUA!J29+LSUS!J29+SUBR!J29+SUNO!J29</f>
        <v>0</v>
      </c>
      <c r="K29" s="40">
        <f t="shared" si="4"/>
        <v>0</v>
      </c>
      <c r="L29" s="133">
        <f t="shared" si="1"/>
        <v>0</v>
      </c>
      <c r="M29" s="41">
        <f>IF(ISBLANK(L29),"  ",IF(L84&gt;0,L29/L84,IF(L29&gt;0,1,0)))</f>
        <v>0</v>
      </c>
    </row>
    <row r="30" spans="1:13" ht="15" customHeight="1" x14ac:dyDescent="0.2">
      <c r="A30" s="172" t="s">
        <v>71</v>
      </c>
      <c r="B30" s="112">
        <f>'ULS Summary'!B30-ULSBoard!B30+LSU!B30+LSUA!B30+LSUS!B30+SUBR!B30+SUNO!B30</f>
        <v>0</v>
      </c>
      <c r="C30" s="39">
        <f t="shared" si="0"/>
        <v>0</v>
      </c>
      <c r="D30" s="122">
        <f>'ULS Summary'!D30-ULSBoard!D30+LSU!D30+LSUA!D30+LSUS!D30+SUBR!D30+SUNO!D30</f>
        <v>0</v>
      </c>
      <c r="E30" s="36">
        <f>IF(ISBLANK(D30),"  ",IF(F30&gt;0,D30/F30,IF(D30&gt;0,1,0)))</f>
        <v>0</v>
      </c>
      <c r="F30" s="133">
        <f t="shared" si="2"/>
        <v>0</v>
      </c>
      <c r="G30" s="41">
        <f>IF(ISBLANK(F30),"  ",IF(F84&gt;0,F30/F84,IF(F30&gt;0,1,0)))</f>
        <v>0</v>
      </c>
      <c r="H30" s="112">
        <f>'ULS Summary'!H30-ULSBoard!H30+LSU!H30+LSUA!H30+LSUS!H30+SUBR!H30+SUNO!H30</f>
        <v>0</v>
      </c>
      <c r="I30" s="39">
        <f t="shared" si="3"/>
        <v>0</v>
      </c>
      <c r="J30" s="122">
        <f>'ULS Summary'!J30-ULSBoard!J30+LSU!J30+LSUA!J30+LSUS!J30+SUBR!J30+SUNO!J30</f>
        <v>0</v>
      </c>
      <c r="K30" s="40">
        <f>IF(ISBLANK(J30),"  ",IF(L30&gt;0,J30/L30,IF(J30&gt;0,1,0)))</f>
        <v>0</v>
      </c>
      <c r="L30" s="133">
        <f t="shared" si="1"/>
        <v>0</v>
      </c>
      <c r="M30" s="41">
        <f>IF(ISBLANK(L30),"  ",IF(L84&gt;0,L30/L84,IF(L30&gt;0,1,0)))</f>
        <v>0</v>
      </c>
    </row>
    <row r="31" spans="1:13" ht="15" customHeight="1" x14ac:dyDescent="0.2">
      <c r="A31" s="172" t="s">
        <v>182</v>
      </c>
      <c r="B31" s="112">
        <f>'ULS Summary'!B31-ULSBoard!B31+LSU!B31+LSUA!B31+LSUS!B31+SUBR!B31+SUNO!B31</f>
        <v>0</v>
      </c>
      <c r="C31" s="39">
        <f t="shared" si="0"/>
        <v>0</v>
      </c>
      <c r="D31" s="122">
        <f>'ULS Summary'!D31-ULSBoard!D31+LSU!D31+LSUA!D31+LSUS!D31+SUBR!D31+SUNO!D31</f>
        <v>0</v>
      </c>
      <c r="E31" s="36">
        <f>IF(ISBLANK(D31),"  ",IF(F31&gt;0,D31/F31,IF(D31&gt;0,1,0)))</f>
        <v>0</v>
      </c>
      <c r="F31" s="133">
        <f t="shared" si="2"/>
        <v>0</v>
      </c>
      <c r="G31" s="41">
        <f>IF(ISBLANK(F31),"  ",IF(F84&gt;0,F31/F84,IF(F31&gt;0,1,0)))</f>
        <v>0</v>
      </c>
      <c r="H31" s="112">
        <f>'ULS Summary'!H31-ULSBoard!H31+LSU!H31+LSUA!H31+LSUS!H31+SUBR!H31+SUNO!H31</f>
        <v>0</v>
      </c>
      <c r="I31" s="39">
        <f t="shared" si="3"/>
        <v>0</v>
      </c>
      <c r="J31" s="122">
        <f>'ULS Summary'!J31-ULSBoard!J31+LSU!J31+LSUA!J31+LSUS!J31+SUBR!J31+SUNO!J31</f>
        <v>0</v>
      </c>
      <c r="K31" s="40">
        <f>IF(ISBLANK(J31),"  ",IF(L31&gt;0,J31/L31,IF(J31&gt;0,1,0)))</f>
        <v>0</v>
      </c>
      <c r="L31" s="133">
        <f t="shared" si="1"/>
        <v>0</v>
      </c>
      <c r="M31" s="41">
        <f>IF(ISBLANK(L31),"  ",IF(L84&gt;0,L31/L84,IF(L31&gt;0,1,0)))</f>
        <v>0</v>
      </c>
    </row>
    <row r="32" spans="1:13" ht="15" customHeight="1" x14ac:dyDescent="0.2">
      <c r="A32" s="173" t="s">
        <v>183</v>
      </c>
      <c r="B32" s="112">
        <f>'ULS Summary'!B32-ULSBoard!B32+LSU!B32+LSUA!B32+LSUS!B32+SUBR!B32+SUNO!B32</f>
        <v>0</v>
      </c>
      <c r="C32" s="39">
        <f t="shared" si="0"/>
        <v>0</v>
      </c>
      <c r="D32" s="122">
        <f>'ULS Summary'!D32-ULSBoard!D32+LSU!D32+LSUA!D32+LSUS!D32+SUBR!D32+SUNO!D32</f>
        <v>0</v>
      </c>
      <c r="E32" s="36">
        <f>IF(ISBLANK(D32),"  ",IF(F32&gt;0,D32/F32,IF(D32&gt;0,1,0)))</f>
        <v>0</v>
      </c>
      <c r="F32" s="133">
        <f t="shared" si="2"/>
        <v>0</v>
      </c>
      <c r="G32" s="41">
        <f>IF(ISBLANK(F32),"  ",IF(F84&gt;0,F32/F84,IF(F32&gt;0,1,0)))</f>
        <v>0</v>
      </c>
      <c r="H32" s="112">
        <f>'ULS Summary'!H32-ULSBoard!H32+LSU!H32+LSUA!H32+LSUS!H32+SUBR!H32+SUNO!H32</f>
        <v>0</v>
      </c>
      <c r="I32" s="39">
        <f t="shared" si="3"/>
        <v>0</v>
      </c>
      <c r="J32" s="122">
        <f>'ULS Summary'!J32-ULSBoard!J32+LSU!J32+LSUA!J32+LSUS!J32+SUBR!J32+SUNO!J32</f>
        <v>0</v>
      </c>
      <c r="K32" s="40">
        <f>IF(ISBLANK(J32),"  ",IF(L32&gt;0,J32/L32,IF(J32&gt;0,1,0)))</f>
        <v>0</v>
      </c>
      <c r="L32" s="133">
        <f t="shared" si="1"/>
        <v>0</v>
      </c>
      <c r="M32" s="41">
        <f>IF(ISBLANK(L32),"  ",IF(L84&gt;0,L32/L84,IF(L32&gt;0,1,0)))</f>
        <v>0</v>
      </c>
    </row>
    <row r="33" spans="1:13" ht="15" customHeight="1" x14ac:dyDescent="0.2">
      <c r="A33" s="172" t="s">
        <v>175</v>
      </c>
      <c r="B33" s="112">
        <f>'ULS Summary'!B33-ULSBoard!B33+LSU!B33+LSUA!B33+LSUS!B33+SUBR!B33+SUNO!B33</f>
        <v>22308</v>
      </c>
      <c r="C33" s="39">
        <f>IF(ISBLANK(B33),"  ",IF(F33&gt;0,B33/F33,IF(B33&gt;0,1,0)))</f>
        <v>1</v>
      </c>
      <c r="D33" s="122">
        <f>'ULS Summary'!D33-ULSBoard!D33+LSU!D33+LSUA!D33+LSUS!D33+SUBR!D33+SUNO!D33</f>
        <v>0</v>
      </c>
      <c r="E33" s="36">
        <f>IF(ISBLANK(D33),"  ",IF(F33&gt;0,D33/F33,IF(D33&gt;0,1,0)))</f>
        <v>0</v>
      </c>
      <c r="F33" s="133">
        <f t="shared" si="2"/>
        <v>22308</v>
      </c>
      <c r="G33" s="41">
        <f>IF(ISBLANK(F33),"  ",IF(F84&gt;0,F33/F84,IF(F33&gt;0,1,0)))</f>
        <v>5.868403347893967E-6</v>
      </c>
      <c r="H33" s="112">
        <f>'ULS Summary'!H33-ULSBoard!H33+LSU!H33+LSUA!H33+LSUS!H33+SUBR!H33+SUNO!H33</f>
        <v>33522</v>
      </c>
      <c r="I33" s="39">
        <f>IF(ISBLANK(H33),"  ",IF(L33&gt;0,H33/L33,IF(H33&gt;0,1,0)))</f>
        <v>1</v>
      </c>
      <c r="J33" s="122">
        <f>'ULS Summary'!J33-ULSBoard!J33+LSU!J33+LSUA!J33+LSUS!J33+SUBR!J33+SUNO!J33</f>
        <v>0</v>
      </c>
      <c r="K33" s="40">
        <f>IF(ISBLANK(J33),"  ",IF(L33&gt;0,J33/L33,IF(J33&gt;0,1,0)))</f>
        <v>0</v>
      </c>
      <c r="L33" s="133">
        <f t="shared" si="1"/>
        <v>33522</v>
      </c>
      <c r="M33" s="41">
        <f>IF(ISBLANK(L33),"  ",IF(L84&gt;0,L33/L84,IF(L33&gt;0,1,0)))</f>
        <v>8.7414958955058533E-6</v>
      </c>
    </row>
    <row r="34" spans="1:13" ht="15" customHeight="1" x14ac:dyDescent="0.2">
      <c r="A34" s="171" t="s">
        <v>184</v>
      </c>
      <c r="B34" s="112">
        <f>'ULS Summary'!B34-ULSBoard!B34+LSU!B34+LSUA!B34+LSUS!B34+SUBR!B34+SUNO!B34</f>
        <v>0</v>
      </c>
      <c r="C34" s="39">
        <f t="shared" si="0"/>
        <v>0</v>
      </c>
      <c r="D34" s="122">
        <f>'ULS Summary'!D34-ULSBoard!D34+LSU!D34+LSUA!D34+LSUS!D34+SUBR!D34+SUNO!D34</f>
        <v>0</v>
      </c>
      <c r="E34" s="36">
        <f t="shared" si="5"/>
        <v>0</v>
      </c>
      <c r="F34" s="133">
        <f t="shared" si="2"/>
        <v>0</v>
      </c>
      <c r="G34" s="41">
        <f>IF(ISBLANK(F34),"  ",IF(F84&gt;0,F34/F84,IF(F34&gt;0,1,0)))</f>
        <v>0</v>
      </c>
      <c r="H34" s="112">
        <f>'ULS Summary'!H34-ULSBoard!H34+LSU!H34+LSUA!H34+LSUS!H34+SUBR!H34+SUNO!H34</f>
        <v>0</v>
      </c>
      <c r="I34" s="39">
        <f t="shared" si="3"/>
        <v>0</v>
      </c>
      <c r="J34" s="122">
        <f>'ULS Summary'!J34-ULSBoard!J34+LSU!J34+LSUA!J34+LSUS!J34+SUBR!J34+SUNO!J34</f>
        <v>0</v>
      </c>
      <c r="K34" s="40">
        <f t="shared" si="4"/>
        <v>0</v>
      </c>
      <c r="L34" s="133">
        <f t="shared" si="1"/>
        <v>0</v>
      </c>
      <c r="M34" s="41">
        <f>IF(ISBLANK(L34),"  ",IF(L84&gt;0,L34/L84,IF(L34&gt;0,1,0)))</f>
        <v>0</v>
      </c>
    </row>
    <row r="35" spans="1:13" ht="15" customHeight="1" x14ac:dyDescent="0.2">
      <c r="A35" s="171" t="s">
        <v>185</v>
      </c>
      <c r="B35" s="112">
        <f>'ULS Summary'!B35-ULSBoard!B35+LSU!B35+LSUA!B35+LSUS!B35+SUBR!B35+SUNO!B35</f>
        <v>0</v>
      </c>
      <c r="C35" s="39">
        <f t="shared" ref="C35:C38" si="6">IF(ISBLANK(B35),"  ",IF(F35&gt;0,B35/F35,IF(B35&gt;0,1,0)))</f>
        <v>0</v>
      </c>
      <c r="D35" s="122">
        <f>'ULS Summary'!D35-ULSBoard!D35+LSU!D35+LSUA!D35+LSUS!D35+SUBR!D35+SUNO!D35</f>
        <v>0</v>
      </c>
      <c r="E35" s="36">
        <f t="shared" ref="E35:E38" si="7">IF(ISBLANK(D35),"  ",IF(F35&gt;0,D35/F35,IF(D35&gt;0,1,0)))</f>
        <v>0</v>
      </c>
      <c r="F35" s="133">
        <f t="shared" ref="F35:F37" si="8">D35+B35</f>
        <v>0</v>
      </c>
      <c r="G35" s="41">
        <f>IF(ISBLANK(F35),"  ",IF(F85&gt;0,F35/F85,IF(F35&gt;0,1,0)))</f>
        <v>0</v>
      </c>
      <c r="H35" s="112">
        <f>'ULS Summary'!H35-ULSBoard!H35+LSU!H35+LSUA!H35+LSUS!H35+SUBR!H35+SUNO!H35</f>
        <v>0</v>
      </c>
      <c r="I35" s="39">
        <f t="shared" ref="I35:I37" si="9">IF(ISBLANK(H35),"  ",IF(L35&gt;0,H35/L35,IF(H35&gt;0,1,0)))</f>
        <v>0</v>
      </c>
      <c r="J35" s="122">
        <f>'ULS Summary'!J35-ULSBoard!J35+LSU!J35+LSUA!J35+LSUS!J35+SUBR!J35+SUNO!J35</f>
        <v>0</v>
      </c>
      <c r="K35" s="40">
        <f t="shared" ref="K35:K37" si="10">IF(ISBLANK(J35),"  ",IF(L35&gt;0,J35/L35,IF(J35&gt;0,1,0)))</f>
        <v>0</v>
      </c>
      <c r="L35" s="133">
        <f t="shared" ref="L35:L37" si="11">J35+H35</f>
        <v>0</v>
      </c>
      <c r="M35" s="41">
        <f>IF(ISBLANK(L35),"  ",IF(L85&gt;0,L35/L85,IF(L35&gt;0,1,0)))</f>
        <v>0</v>
      </c>
    </row>
    <row r="36" spans="1:13" s="212" customFormat="1" ht="15" customHeight="1" x14ac:dyDescent="0.2">
      <c r="A36" s="203" t="s">
        <v>193</v>
      </c>
      <c r="B36" s="204">
        <f>BOR!B34+LUMCON!B34+LOSFA!B34+'ULS Summary'!B34+'LSU Summary'!B34+SUSummary!B34+LCTCSummary!B34</f>
        <v>550000</v>
      </c>
      <c r="C36" s="205">
        <f t="shared" si="6"/>
        <v>1</v>
      </c>
      <c r="D36" s="206">
        <v>0</v>
      </c>
      <c r="E36" s="207">
        <f t="shared" si="7"/>
        <v>0</v>
      </c>
      <c r="F36" s="208">
        <f t="shared" si="8"/>
        <v>550000</v>
      </c>
      <c r="G36" s="209">
        <f>IF(ISBLANK(F36),"  ",IF(F84&gt;0,F36/F84,IF(F36&gt;0,1,0)))</f>
        <v>1.4468450068772109E-4</v>
      </c>
      <c r="H36" s="204">
        <f>SUBR!H36+SUNO!H36</f>
        <v>3700000</v>
      </c>
      <c r="I36" s="205">
        <f t="shared" si="9"/>
        <v>1</v>
      </c>
      <c r="J36" s="206">
        <f>SUBR!J36+SUNO!J36</f>
        <v>0</v>
      </c>
      <c r="K36" s="211">
        <f t="shared" si="10"/>
        <v>0</v>
      </c>
      <c r="L36" s="208">
        <f t="shared" si="11"/>
        <v>3700000</v>
      </c>
      <c r="M36" s="209">
        <f>IF(ISBLANK(L36),"  ",IF(L84&gt;0,L36/L84,IF(L36&gt;0,1,0)))</f>
        <v>9.6484502157901243E-4</v>
      </c>
    </row>
    <row r="37" spans="1:13" s="212" customFormat="1" ht="15" customHeight="1" x14ac:dyDescent="0.2">
      <c r="A37" s="203" t="s">
        <v>194</v>
      </c>
      <c r="B37" s="204">
        <v>0</v>
      </c>
      <c r="C37" s="205">
        <f t="shared" si="6"/>
        <v>0</v>
      </c>
      <c r="D37" s="206">
        <v>0</v>
      </c>
      <c r="E37" s="207">
        <f t="shared" si="7"/>
        <v>0</v>
      </c>
      <c r="F37" s="208">
        <f t="shared" si="8"/>
        <v>0</v>
      </c>
      <c r="G37" s="209">
        <f>IF(ISBLANK(F37),"  ",IF(F85&gt;0,F37/F85,IF(F37&gt;0,1,0)))</f>
        <v>0</v>
      </c>
      <c r="H37" s="204">
        <f>SUBR!H37+SUNO!H37</f>
        <v>1000000</v>
      </c>
      <c r="I37" s="205">
        <f t="shared" si="9"/>
        <v>1</v>
      </c>
      <c r="J37" s="206">
        <v>0</v>
      </c>
      <c r="K37" s="211">
        <f t="shared" si="10"/>
        <v>0</v>
      </c>
      <c r="L37" s="208">
        <f t="shared" si="11"/>
        <v>1000000</v>
      </c>
      <c r="M37" s="209">
        <f>IF(ISBLANK(L37),"  ",IF(L85&gt;0,L37/L85,IF(L37&gt;0,1,0)))</f>
        <v>1</v>
      </c>
    </row>
    <row r="38" spans="1:13" ht="15" customHeight="1" x14ac:dyDescent="0.2">
      <c r="A38" s="171" t="s">
        <v>187</v>
      </c>
      <c r="B38" s="112">
        <f>'ULS Summary'!B38-ULSBoard!B38+LSU!B38+LSUA!B38+LSUS!B38+SUBR!B38+SUNO!B38</f>
        <v>0</v>
      </c>
      <c r="C38" s="39">
        <f t="shared" si="6"/>
        <v>0</v>
      </c>
      <c r="D38" s="122">
        <f>'ULS Summary'!D38-ULSBoard!D38+LSU!D38+LSUA!D38+LSUS!D38+SUBR!D38+SUNO!D38</f>
        <v>0</v>
      </c>
      <c r="E38" s="36">
        <f t="shared" si="7"/>
        <v>0</v>
      </c>
      <c r="F38" s="133">
        <f t="shared" ref="F38" si="12">D38+B38</f>
        <v>0</v>
      </c>
      <c r="G38" s="41">
        <f>IF(ISBLANK(F38),"  ",IF(F86&gt;0,F38/F86,IF(F38&gt;0,1,0)))</f>
        <v>0</v>
      </c>
      <c r="H38" s="112">
        <f>'ULS Summary'!H38-ULSBoard!H38+LSU!H38+LSUA!H38+LSUS!H38+SUBR!H38+SUNO!H38</f>
        <v>0</v>
      </c>
      <c r="I38" s="39">
        <f t="shared" ref="I38" si="13">IF(ISBLANK(H38),"  ",IF(L38&gt;0,H38/L38,IF(H38&gt;0,1,0)))</f>
        <v>0</v>
      </c>
      <c r="J38" s="122">
        <f>'ULS Summary'!J38-ULSBoard!J38+LSU!J38+LSUA!J38+LSUS!J38+SUBR!J38+SUNO!J38</f>
        <v>0</v>
      </c>
      <c r="K38" s="40">
        <f t="shared" ref="K38" si="14">IF(ISBLANK(J38),"  ",IF(L38&gt;0,J38/L38,IF(J38&gt;0,1,0)))</f>
        <v>0</v>
      </c>
      <c r="L38" s="133">
        <f t="shared" ref="L38" si="15">J38+H38</f>
        <v>0</v>
      </c>
      <c r="M38" s="41">
        <f>IF(ISBLANK(L38),"  ",IF(L86&gt;0,L38/L86,IF(L38&gt;0,1,0)))</f>
        <v>0</v>
      </c>
    </row>
    <row r="39" spans="1:13" ht="15" customHeight="1" x14ac:dyDescent="0.2">
      <c r="A39" s="171" t="s">
        <v>192</v>
      </c>
      <c r="B39" s="112">
        <f>'ULS Summary'!B39-ULSBoard!B39+LSU!B39+LSUA!B39+LSUS!B39+SUBR!B39+SUNO!B39</f>
        <v>0</v>
      </c>
      <c r="C39" s="39">
        <f t="shared" ref="C39" si="16">IF(ISBLANK(B39),"  ",IF(F39&gt;0,B39/F39,IF(B39&gt;0,1,0)))</f>
        <v>0</v>
      </c>
      <c r="D39" s="122">
        <f>'ULS Summary'!D39-ULSBoard!D39+LSU!D39+LSUA!D39+LSUS!D39+SUBR!D39+SUNO!D39</f>
        <v>0</v>
      </c>
      <c r="E39" s="36">
        <f t="shared" ref="E39" si="17">IF(ISBLANK(D39),"  ",IF(F39&gt;0,D39/F39,IF(D39&gt;0,1,0)))</f>
        <v>0</v>
      </c>
      <c r="F39" s="133">
        <f t="shared" ref="F39" si="18">D39+B39</f>
        <v>0</v>
      </c>
      <c r="G39" s="41">
        <f>IF(ISBLANK(F39),"  ",IF(F87&gt;0,F39/F87,IF(F39&gt;0,1,0)))</f>
        <v>0</v>
      </c>
      <c r="H39" s="112">
        <f>'ULS Summary'!H39-ULSBoard!H39+LSU!H39+LSUA!H39+LSUS!H39+SUBR!H39+SUNO!H39</f>
        <v>8000000</v>
      </c>
      <c r="I39" s="39">
        <f t="shared" ref="I39" si="19">IF(ISBLANK(H39),"  ",IF(L39&gt;0,H39/L39,IF(H39&gt;0,1,0)))</f>
        <v>1</v>
      </c>
      <c r="J39" s="122">
        <f>'ULS Summary'!J39-ULSBoard!J39+LSU!J39+LSUA!J39+LSUS!J39+SUBR!J39+SUNO!J39</f>
        <v>0</v>
      </c>
      <c r="K39" s="40">
        <f t="shared" ref="K39" si="20">IF(ISBLANK(J39),"  ",IF(L39&gt;0,J39/L39,IF(J39&gt;0,1,0)))</f>
        <v>0</v>
      </c>
      <c r="L39" s="133">
        <f t="shared" ref="L39" si="21">J39+H39</f>
        <v>8000000</v>
      </c>
      <c r="M39" s="41">
        <f>IF(ISBLANK(L39),"  ",IF(L87&gt;0,L39/L87,IF(L39&gt;0,1,0)))</f>
        <v>1</v>
      </c>
    </row>
    <row r="40" spans="1:13" ht="15" customHeight="1" x14ac:dyDescent="0.2">
      <c r="A40" s="171" t="s">
        <v>188</v>
      </c>
      <c r="B40" s="112">
        <f>'ULS Summary'!B40-ULSBoard!B40+LSU!B40+LSUA!B40+LSUS!B40+SUBR!B40+SUNO!B40</f>
        <v>0</v>
      </c>
      <c r="C40" s="39">
        <f t="shared" ref="C40" si="22">IF(ISBLANK(B40),"  ",IF(F40&gt;0,B40/F40,IF(B40&gt;0,1,0)))</f>
        <v>0</v>
      </c>
      <c r="D40" s="122">
        <f>'ULS Summary'!D40-ULSBoard!D40+LSU!D40+LSUA!D40+LSUS!D40+SUBR!D40+SUNO!D40</f>
        <v>0</v>
      </c>
      <c r="E40" s="36">
        <f t="shared" ref="E40" si="23">IF(ISBLANK(D40),"  ",IF(F40&gt;0,D40/F40,IF(D40&gt;0,1,0)))</f>
        <v>0</v>
      </c>
      <c r="F40" s="133">
        <f t="shared" ref="F40" si="24">D40+B40</f>
        <v>0</v>
      </c>
      <c r="G40" s="41">
        <f>IF(ISBLANK(F40),"  ",IF(F87&gt;0,F40/F87,IF(F40&gt;0,1,0)))</f>
        <v>0</v>
      </c>
      <c r="H40" s="112">
        <f>'ULS Summary'!H40-ULSBoard!H40+LSU!H40+LSUA!H40+LSUS!H40+SUBR!H40+SUNO!H40</f>
        <v>0</v>
      </c>
      <c r="I40" s="39">
        <f t="shared" ref="I40" si="25">IF(ISBLANK(H40),"  ",IF(L40&gt;0,H40/L40,IF(H40&gt;0,1,0)))</f>
        <v>0</v>
      </c>
      <c r="J40" s="122">
        <f>'ULS Summary'!J40-ULSBoard!J40+LSU!J40+LSUA!J40+LSUS!J40+SUBR!J40+SUNO!J40</f>
        <v>0</v>
      </c>
      <c r="K40" s="40">
        <f t="shared" ref="K40" si="26">IF(ISBLANK(J40),"  ",IF(L40&gt;0,J40/L40,IF(J40&gt;0,1,0)))</f>
        <v>0</v>
      </c>
      <c r="L40" s="133">
        <f t="shared" ref="L40" si="27">J40+H40</f>
        <v>0</v>
      </c>
      <c r="M40" s="41">
        <f>IF(ISBLANK(L40),"  ",IF(L87&gt;0,L40/L87,IF(L40&gt;0,1,0)))</f>
        <v>0</v>
      </c>
    </row>
    <row r="41" spans="1:13" ht="15" customHeight="1" x14ac:dyDescent="0.2">
      <c r="A41" s="171" t="s">
        <v>189</v>
      </c>
      <c r="B41" s="112">
        <f>'ULS Summary'!B41-ULSBoard!B41+LSU!B41+LSUA!B41+LSUS!B41+SUBR!B41+SUNO!B41</f>
        <v>0</v>
      </c>
      <c r="C41" s="39">
        <f t="shared" ref="C41" si="28">IF(ISBLANK(B41),"  ",IF(F41&gt;0,B41/F41,IF(B41&gt;0,1,0)))</f>
        <v>0</v>
      </c>
      <c r="D41" s="122">
        <f>'ULS Summary'!D41-ULSBoard!D41+LSU!D41+LSUA!D41+LSUS!D41+SUBR!D41+SUNO!D41</f>
        <v>0</v>
      </c>
      <c r="E41" s="36">
        <f t="shared" ref="E41" si="29">IF(ISBLANK(D41),"  ",IF(F41&gt;0,D41/F41,IF(D41&gt;0,1,0)))</f>
        <v>0</v>
      </c>
      <c r="F41" s="133">
        <f t="shared" ref="F41" si="30">D41+B41</f>
        <v>0</v>
      </c>
      <c r="G41" s="41">
        <f>IF(ISBLANK(F41),"  ",IF(F88&gt;0,F41/F88,IF(F41&gt;0,1,0)))</f>
        <v>0</v>
      </c>
      <c r="H41" s="112">
        <f>'ULS Summary'!H41-ULSBoard!H41+LSU!H41+LSUA!H41+LSUS!H41+SUBR!H41+SUNO!H41</f>
        <v>0</v>
      </c>
      <c r="I41" s="39">
        <f t="shared" ref="I41" si="31">IF(ISBLANK(H41),"  ",IF(L41&gt;0,H41/L41,IF(H41&gt;0,1,0)))</f>
        <v>0</v>
      </c>
      <c r="J41" s="122">
        <f>'ULS Summary'!J41-ULSBoard!J41+LSU!J41+LSUA!J41+LSUS!J41+SUBR!J41+SUNO!J41</f>
        <v>0</v>
      </c>
      <c r="K41" s="40">
        <f t="shared" ref="K41" si="32">IF(ISBLANK(J41),"  ",IF(L41&gt;0,J41/L41,IF(J41&gt;0,1,0)))</f>
        <v>0</v>
      </c>
      <c r="L41" s="133">
        <f t="shared" ref="L41" si="33">J41+H41</f>
        <v>0</v>
      </c>
      <c r="M41" s="41">
        <f>IF(ISBLANK(L41),"  ",IF(L88&gt;0,L41/L88,IF(L41&gt;0,1,0)))</f>
        <v>0</v>
      </c>
    </row>
    <row r="42" spans="1:13" ht="15" customHeight="1" x14ac:dyDescent="0.25">
      <c r="A42" s="47" t="s">
        <v>29</v>
      </c>
      <c r="B42" s="159"/>
      <c r="C42" s="48" t="s">
        <v>4</v>
      </c>
      <c r="D42" s="127"/>
      <c r="E42" s="49" t="s">
        <v>4</v>
      </c>
      <c r="F42" s="133"/>
      <c r="G42" s="50" t="s">
        <v>4</v>
      </c>
      <c r="H42" s="142"/>
      <c r="I42" s="48" t="s">
        <v>4</v>
      </c>
      <c r="J42" s="127"/>
      <c r="K42" s="49" t="s">
        <v>4</v>
      </c>
      <c r="L42" s="133"/>
      <c r="M42" s="50" t="s">
        <v>4</v>
      </c>
    </row>
    <row r="43" spans="1:13" ht="15" customHeight="1" x14ac:dyDescent="0.2">
      <c r="A43" s="45" t="s">
        <v>30</v>
      </c>
      <c r="B43" s="112">
        <f>'ULS Summary'!B43-ULSBoard!B43+LSU!B43+LSUA!B43+LSUS!B43+SUBR!B43+SUNO!B43</f>
        <v>0</v>
      </c>
      <c r="C43" s="35">
        <f t="shared" si="0"/>
        <v>0</v>
      </c>
      <c r="D43" s="122">
        <f>'ULS Summary'!D43-ULSBoard!D43+LSU!D43+LSUA!D43+LSUS!D43+SUBR!D43+SUNO!D43</f>
        <v>0</v>
      </c>
      <c r="E43" s="36">
        <f>IF(ISBLANK(D43),"  ",IF(F43&gt;0,D43/F43,IF(D43&gt;0,1,0)))</f>
        <v>0</v>
      </c>
      <c r="F43" s="132">
        <f t="shared" si="2"/>
        <v>0</v>
      </c>
      <c r="G43" s="37">
        <f>IF(ISBLANK(F43),"  ",IF(F84&gt;0,F43/F84,IF(F43&gt;0,1,0)))</f>
        <v>0</v>
      </c>
      <c r="H43" s="112">
        <f>'ULS Summary'!H43-ULSBoard!H43+LSU!H43+LSUA!H43+LSUS!H43+SUBR!H43+SUNO!H43</f>
        <v>0</v>
      </c>
      <c r="I43" s="35">
        <f>IF(ISBLANK(H43),"  ",IF(L43&gt;0,H43/L43,IF(H43&gt;0,1,0)))</f>
        <v>0</v>
      </c>
      <c r="J43" s="122">
        <f>'ULS Summary'!J43-ULSBoard!J43+LSU!J43+LSUA!J43+LSUS!J43+SUBR!J43+SUNO!J43</f>
        <v>0</v>
      </c>
      <c r="K43" s="36">
        <f>IF(ISBLANK(J43),"  ",IF(L43&gt;0,J43/L43,IF(J43&gt;0,1,0)))</f>
        <v>0</v>
      </c>
      <c r="L43" s="132">
        <f>J43+H43</f>
        <v>0</v>
      </c>
      <c r="M43" s="37">
        <f>IF(ISBLANK(L43),"  ",IF(L84&gt;0,L43/L84,IF(L43&gt;0,1,0)))</f>
        <v>0</v>
      </c>
    </row>
    <row r="44" spans="1:13" ht="15" customHeight="1" x14ac:dyDescent="0.25">
      <c r="A44" s="47" t="s">
        <v>31</v>
      </c>
      <c r="B44" s="165"/>
      <c r="C44" s="48" t="s">
        <v>4</v>
      </c>
      <c r="D44" s="123"/>
      <c r="E44" s="49" t="s">
        <v>4</v>
      </c>
      <c r="F44" s="133"/>
      <c r="G44" s="50" t="s">
        <v>4</v>
      </c>
      <c r="H44" s="165"/>
      <c r="I44" s="48" t="s">
        <v>4</v>
      </c>
      <c r="J44" s="123"/>
      <c r="K44" s="49" t="s">
        <v>4</v>
      </c>
      <c r="L44" s="133"/>
      <c r="M44" s="50" t="s">
        <v>4</v>
      </c>
    </row>
    <row r="45" spans="1:13" ht="15" customHeight="1" x14ac:dyDescent="0.2">
      <c r="A45" s="45" t="s">
        <v>30</v>
      </c>
      <c r="B45" s="112">
        <f>'ULS Summary'!B45-ULSBoard!B45+LSU!B45+LSUA!B45+LSUS!B45+SUBR!B45+SUNO!B45</f>
        <v>0</v>
      </c>
      <c r="C45" s="35">
        <f t="shared" si="0"/>
        <v>0</v>
      </c>
      <c r="D45" s="122">
        <f>'ULS Summary'!D45-ULSBoard!D45+LSU!D45+LSUA!D45+LSUS!D45+SUBR!D45+SUNO!D45</f>
        <v>0</v>
      </c>
      <c r="E45" s="36">
        <f>IF(ISBLANK(D45),"  ",IF(F45&gt;0,D45/F45,IF(D45&gt;0,1,0)))</f>
        <v>0</v>
      </c>
      <c r="F45" s="132">
        <f t="shared" si="2"/>
        <v>0</v>
      </c>
      <c r="G45" s="37">
        <f>IF(ISBLANK(F45),"  ",IF(F84&gt;0,F45/F84,IF(F45&gt;0,1,0)))</f>
        <v>0</v>
      </c>
      <c r="H45" s="112">
        <f>'ULS Summary'!H45-ULSBoard!H45+LSU!H45+LSUA!H45+LSUS!H45+SUBR!H45+SUNO!H45</f>
        <v>0</v>
      </c>
      <c r="I45" s="35">
        <f>IF(ISBLANK(H45),"  ",IF(L45&gt;0,H45/L45,IF(H45&gt;0,1,0)))</f>
        <v>0</v>
      </c>
      <c r="J45" s="122">
        <f>'ULS Summary'!J45-ULSBoard!J45+LSU!J45+LSUA!J45+LSUS!J45+SUBR!J45+SUNO!J45</f>
        <v>0</v>
      </c>
      <c r="K45" s="36">
        <f>IF(ISBLANK(J45),"  ",IF(L45&gt;0,J45/L45,IF(J45&gt;0,1,0)))</f>
        <v>0</v>
      </c>
      <c r="L45" s="132">
        <f>J45+H45</f>
        <v>0</v>
      </c>
      <c r="M45" s="37">
        <f>IF(ISBLANK(L45),"  ",IF(L84&gt;0,L45/L84,IF(L45&gt;0,1,0)))</f>
        <v>0</v>
      </c>
    </row>
    <row r="46" spans="1:13" ht="15" customHeight="1" x14ac:dyDescent="0.2">
      <c r="A46" s="46" t="s">
        <v>32</v>
      </c>
      <c r="B46" s="114"/>
      <c r="C46" s="39" t="str">
        <f t="shared" si="0"/>
        <v xml:space="preserve">  </v>
      </c>
      <c r="D46" s="124"/>
      <c r="E46" s="36" t="str">
        <f>IF(ISBLANK(D46),"  ",IF(F46&gt;0,D46/F46,IF(D46&gt;0,1,0)))</f>
        <v xml:space="preserve">  </v>
      </c>
      <c r="F46" s="133">
        <f t="shared" si="2"/>
        <v>0</v>
      </c>
      <c r="G46" s="41">
        <f>IF(ISBLANK(F46),"  ",IF(F84&gt;0,F46/F84,IF(F46&gt;0,1,0)))</f>
        <v>0</v>
      </c>
      <c r="H46" s="114"/>
      <c r="I46" s="39" t="str">
        <f>IF(ISBLANK(H46),"  ",IF(L46&gt;0,H46/L46,IF(H46&gt;0,1,0)))</f>
        <v xml:space="preserve">  </v>
      </c>
      <c r="J46" s="124"/>
      <c r="K46" s="40" t="str">
        <f>IF(ISBLANK(J46),"  ",IF(L46&gt;0,J46/L46,IF(J46&gt;0,1,0)))</f>
        <v xml:space="preserve">  </v>
      </c>
      <c r="L46" s="133">
        <f>J46+H46</f>
        <v>0</v>
      </c>
      <c r="M46" s="41">
        <f>IF(ISBLANK(L46),"  ",IF(L84&gt;0,L46/L84,IF(L46&gt;0,1,0)))</f>
        <v>0</v>
      </c>
    </row>
    <row r="47" spans="1:13" s="55" customFormat="1" ht="15" customHeight="1" x14ac:dyDescent="0.25">
      <c r="A47" s="47" t="s">
        <v>33</v>
      </c>
      <c r="B47" s="115">
        <f>SUM(B13:B15,B43,B45,B46)</f>
        <v>592391339.98000002</v>
      </c>
      <c r="C47" s="59">
        <f t="shared" si="0"/>
        <v>1</v>
      </c>
      <c r="D47" s="128">
        <f>SUM(D13:D15,D43,D45,D46)</f>
        <v>0</v>
      </c>
      <c r="E47" s="52">
        <f>IF(ISBLANK(D47),"  ",IF(F47&gt;0,D47/F47,IF(D47&gt;0,1,0)))</f>
        <v>0</v>
      </c>
      <c r="F47" s="115">
        <f>SUM(F13:F15,F43,F45:F46)</f>
        <v>592391339.98000002</v>
      </c>
      <c r="G47" s="53">
        <f>IF(ISBLANK(F47),"  ",IF(F84&gt;0,F47/F84,IF(F47&gt;0,1,0)))</f>
        <v>0.15583608224861151</v>
      </c>
      <c r="H47" s="115">
        <f>SUM(H13:H15,H43,H45:H46)</f>
        <v>549874367</v>
      </c>
      <c r="I47" s="59">
        <f>IF(ISBLANK(H47),"  ",IF(L47&gt;0,H47/L47,IF(H47&gt;0,1,0)))</f>
        <v>1</v>
      </c>
      <c r="J47" s="128">
        <f>SUM(J13:J15,J43,J45:J46)</f>
        <v>0</v>
      </c>
      <c r="K47" s="54">
        <f>IF(ISBLANK(J47),"  ",IF(L47&gt;0,J47/L47,IF(J47&gt;0,1,0)))</f>
        <v>0</v>
      </c>
      <c r="L47" s="115">
        <f>SUM(L13:L15,L43,L45:L46)</f>
        <v>549874367</v>
      </c>
      <c r="M47" s="53">
        <f>IF(ISBLANK(L47),"  ",IF(L84&gt;0,L47/L84,IF(L47&gt;0,1,0)))</f>
        <v>0.14339014743077319</v>
      </c>
    </row>
    <row r="48" spans="1:13" ht="15" customHeight="1" x14ac:dyDescent="0.25">
      <c r="A48" s="56" t="s">
        <v>34</v>
      </c>
      <c r="B48" s="116"/>
      <c r="C48" s="48" t="s">
        <v>4</v>
      </c>
      <c r="D48" s="124"/>
      <c r="E48" s="49" t="s">
        <v>4</v>
      </c>
      <c r="F48" s="133"/>
      <c r="G48" s="50" t="s">
        <v>4</v>
      </c>
      <c r="H48" s="116"/>
      <c r="I48" s="48" t="s">
        <v>4</v>
      </c>
      <c r="J48" s="124"/>
      <c r="K48" s="49" t="s">
        <v>4</v>
      </c>
      <c r="L48" s="133"/>
      <c r="M48" s="50" t="s">
        <v>4</v>
      </c>
    </row>
    <row r="49" spans="1:13" ht="15" customHeight="1" x14ac:dyDescent="0.2">
      <c r="A49" s="7" t="s">
        <v>35</v>
      </c>
      <c r="B49" s="112">
        <f>'ULS Summary'!B49-ULSBoard!B49+LSU!B49+LSUA!B49+LSUS!B49+SUBR!B49+SUNO!B49</f>
        <v>0</v>
      </c>
      <c r="C49" s="35">
        <f t="shared" si="0"/>
        <v>0</v>
      </c>
      <c r="D49" s="122">
        <f>'ULS Summary'!D49-ULSBoard!D49+LSU!D49+LSUA!D49+LSUS!D49+SUBR!D49+SUNO!D49</f>
        <v>0</v>
      </c>
      <c r="E49" s="36">
        <f t="shared" ref="E49:E55" si="34">IF(ISBLANK(D49),"  ",IF(F49&gt;0,D49/F49,IF(D49&gt;0,1,0)))</f>
        <v>0</v>
      </c>
      <c r="F49" s="132">
        <f>D49+B49</f>
        <v>0</v>
      </c>
      <c r="G49" s="37">
        <f>IF(ISBLANK(F49),"  ",IF(D84&gt;0,F49/D84,IF(F49&gt;0,1,0)))</f>
        <v>0</v>
      </c>
      <c r="H49" s="112">
        <f>'ULS Summary'!H49-ULSBoard!H49+LSU!H49+LSUA!H49+LSUS!H49+SUBR!H49+SUNO!H49</f>
        <v>0</v>
      </c>
      <c r="I49" s="35">
        <f t="shared" ref="I49:I55" si="35">IF(ISBLANK(H49),"  ",IF(L49&gt;0,H49/L49,IF(H49&gt;0,1,0)))</f>
        <v>0</v>
      </c>
      <c r="J49" s="122">
        <f>'ULS Summary'!J49-ULSBoard!J49+LSU!J49+LSUA!J49+LSUS!J49+SUBR!J49+SUNO!J49</f>
        <v>0</v>
      </c>
      <c r="K49" s="36">
        <f t="shared" ref="K49:K55" si="36">IF(ISBLANK(J49),"  ",IF(L49&gt;0,J49/L49,IF(J49&gt;0,1,0)))</f>
        <v>0</v>
      </c>
      <c r="L49" s="132">
        <f>J49+H49</f>
        <v>0</v>
      </c>
      <c r="M49" s="37">
        <f>IF(ISBLANK(L49),"  ",IF(J84&gt;0,L49/J84,IF(L49&gt;0,1,0)))</f>
        <v>0</v>
      </c>
    </row>
    <row r="50" spans="1:13" ht="15" customHeight="1" x14ac:dyDescent="0.2">
      <c r="A50" s="58" t="s">
        <v>36</v>
      </c>
      <c r="B50" s="112">
        <f>'ULS Summary'!B50-ULSBoard!B50+LSU!B50+LSUA!B50+LSUS!B50+SUBR!B50+SUNO!B50</f>
        <v>0</v>
      </c>
      <c r="C50" s="39">
        <f t="shared" si="0"/>
        <v>0</v>
      </c>
      <c r="D50" s="122">
        <f>'ULS Summary'!D50-ULSBoard!D50+LSU!D50+LSUA!D50+LSUS!D50+SUBR!D50+SUNO!D50</f>
        <v>0</v>
      </c>
      <c r="E50" s="40">
        <f t="shared" si="34"/>
        <v>0</v>
      </c>
      <c r="F50" s="133">
        <f>D50+B50</f>
        <v>0</v>
      </c>
      <c r="G50" s="41">
        <f>IF(ISBLANK(F50),"  ",IF(D84&gt;0,F50/D84,IF(F50&gt;0,1,0)))</f>
        <v>0</v>
      </c>
      <c r="H50" s="112">
        <f>'ULS Summary'!H50-ULSBoard!H50+LSU!H50+LSUA!H50+LSUS!H50+SUBR!H50+SUNO!H50</f>
        <v>0</v>
      </c>
      <c r="I50" s="39">
        <f t="shared" si="35"/>
        <v>0</v>
      </c>
      <c r="J50" s="122">
        <f>'ULS Summary'!J50-ULSBoard!J50+LSU!J50+LSUA!J50+LSUS!J50+SUBR!J50+SUNO!J50</f>
        <v>0</v>
      </c>
      <c r="K50" s="40">
        <f t="shared" si="36"/>
        <v>0</v>
      </c>
      <c r="L50" s="133">
        <f>J50+H50</f>
        <v>0</v>
      </c>
      <c r="M50" s="41">
        <f>IF(ISBLANK(L50),"  ",IF(J84&gt;0,L50/J84,IF(L50&gt;0,1,0)))</f>
        <v>0</v>
      </c>
    </row>
    <row r="51" spans="1:13" ht="15" customHeight="1" x14ac:dyDescent="0.2">
      <c r="A51" s="7" t="s">
        <v>37</v>
      </c>
      <c r="B51" s="112">
        <f>'ULS Summary'!B51-ULSBoard!B51+LSU!B51+LSUA!B51+LSUS!B51+SUBR!B51+SUNO!B51</f>
        <v>0</v>
      </c>
      <c r="C51" s="39">
        <f t="shared" si="0"/>
        <v>0</v>
      </c>
      <c r="D51" s="122">
        <f>'ULS Summary'!D51-ULSBoard!D51+LSU!D51+LSUA!D51+LSUS!D51+SUBR!D51+SUNO!D51</f>
        <v>0</v>
      </c>
      <c r="E51" s="40">
        <f t="shared" si="34"/>
        <v>0</v>
      </c>
      <c r="F51" s="133">
        <f>D51+B51</f>
        <v>0</v>
      </c>
      <c r="G51" s="41">
        <f>IF(ISBLANK(F51),"  ",IF(D84&gt;0,F51/D84,IF(F51&gt;0,1,0)))</f>
        <v>0</v>
      </c>
      <c r="H51" s="112">
        <f>'ULS Summary'!H51-ULSBoard!H51+LSU!H51+LSUA!H51+LSUS!H51+SUBR!H51+SUNO!H51</f>
        <v>0</v>
      </c>
      <c r="I51" s="39">
        <f t="shared" si="35"/>
        <v>0</v>
      </c>
      <c r="J51" s="122">
        <f>'ULS Summary'!J51-ULSBoard!J51+LSU!J51+LSUA!J51+LSUS!J51+SUBR!J51+SUNO!J51</f>
        <v>0</v>
      </c>
      <c r="K51" s="40">
        <f t="shared" si="36"/>
        <v>0</v>
      </c>
      <c r="L51" s="133">
        <f>J51+H51</f>
        <v>0</v>
      </c>
      <c r="M51" s="41">
        <f>IF(ISBLANK(L51),"  ",IF(J84&gt;0,L51/J84,IF(L51&gt;0,1,0)))</f>
        <v>0</v>
      </c>
    </row>
    <row r="52" spans="1:13" ht="15" customHeight="1" x14ac:dyDescent="0.2">
      <c r="A52" s="25" t="s">
        <v>38</v>
      </c>
      <c r="B52" s="112">
        <f>'ULS Summary'!B52-ULSBoard!B52+LSU!B52+LSUA!B52+LSUS!B52+SUBR!B52+SUNO!B52</f>
        <v>13274142</v>
      </c>
      <c r="C52" s="39">
        <f t="shared" si="0"/>
        <v>0.87002027032474138</v>
      </c>
      <c r="D52" s="122">
        <f>'ULS Summary'!D52-ULSBoard!D52+LSU!D52+LSUA!D52+LSUS!D52+SUBR!D52+SUNO!D52</f>
        <v>1983137</v>
      </c>
      <c r="E52" s="40">
        <f t="shared" si="34"/>
        <v>0.12997972967525862</v>
      </c>
      <c r="F52" s="133">
        <f>D52+B52</f>
        <v>15257279</v>
      </c>
      <c r="G52" s="41">
        <f>IF(ISBLANK(F52),"  ",IF(D84&gt;0,F52/D84,IF(F52&gt;0,1,0)))</f>
        <v>8.0846858797440444E-3</v>
      </c>
      <c r="H52" s="112">
        <f>'ULS Summary'!H52-ULSBoard!H52+LSU!H52+LSUA!H52+LSUS!H52+SUBR!H52+SUNO!H52</f>
        <v>12961975</v>
      </c>
      <c r="I52" s="39">
        <f t="shared" si="35"/>
        <v>0.86690721459874032</v>
      </c>
      <c r="J52" s="122">
        <f>'ULS Summary'!J52-ULSBoard!J52+LSU!J52+LSUA!J52+LSUS!J52+SUBR!J52+SUNO!J52</f>
        <v>1990000</v>
      </c>
      <c r="K52" s="40">
        <f t="shared" si="36"/>
        <v>0.13309278540125971</v>
      </c>
      <c r="L52" s="133">
        <f>J52+H52</f>
        <v>14951975</v>
      </c>
      <c r="M52" s="41">
        <f>IF(ISBLANK(L52),"  ",IF(J84&gt;0,L52/J84,IF(L52&gt;0,1,0)))</f>
        <v>8.1155618582745542E-3</v>
      </c>
    </row>
    <row r="53" spans="1:13" ht="15" customHeight="1" x14ac:dyDescent="0.2">
      <c r="A53" s="58" t="s">
        <v>39</v>
      </c>
      <c r="B53" s="112">
        <f>'ULS Summary'!B53-ULSBoard!B53+LSU!B53+LSUA!B53+LSUS!B53+SUBR!B53+SUNO!B53</f>
        <v>224000</v>
      </c>
      <c r="C53" s="39">
        <f t="shared" si="0"/>
        <v>9.256672655954272E-2</v>
      </c>
      <c r="D53" s="122">
        <f>'ULS Summary'!D53-ULSBoard!D53+LSU!D53+LSUA!D53+LSUS!D53+SUBR!D53+SUNO!D53</f>
        <v>2195876</v>
      </c>
      <c r="E53" s="40">
        <f t="shared" si="34"/>
        <v>0.90743327344045732</v>
      </c>
      <c r="F53" s="133">
        <f>D53+B53</f>
        <v>2419876</v>
      </c>
      <c r="G53" s="41">
        <f>IF(ISBLANK(F53),"  ",IF(F84&gt;0,F53/F84,IF(F53&gt;0,1,0)))</f>
        <v>6.3657918324763589E-4</v>
      </c>
      <c r="H53" s="112">
        <f>'ULS Summary'!H53-ULSBoard!H53+LSU!H53+LSUA!H53+LSUS!H53+SUBR!H53+SUNO!H53</f>
        <v>259923</v>
      </c>
      <c r="I53" s="39">
        <f t="shared" si="35"/>
        <v>6.733890805593791E-2</v>
      </c>
      <c r="J53" s="122">
        <f>'ULS Summary'!J53-ULSBoard!J53+LSU!J53+LSUA!J53+LSUS!J53+SUBR!J53+SUNO!J53</f>
        <v>3600000</v>
      </c>
      <c r="K53" s="40">
        <f t="shared" si="36"/>
        <v>0.9326610919440621</v>
      </c>
      <c r="L53" s="133">
        <f>J53+H53</f>
        <v>3859923</v>
      </c>
      <c r="M53" s="41">
        <f>IF(ISBLANK(L53),"  ",IF(L84&gt;0,L53/L84,IF(L53&gt;0,1,0)))</f>
        <v>1.0065479703319801E-3</v>
      </c>
    </row>
    <row r="54" spans="1:13" s="55" customFormat="1" ht="15" customHeight="1" x14ac:dyDescent="0.25">
      <c r="A54" s="56" t="s">
        <v>40</v>
      </c>
      <c r="B54" s="117">
        <f>B53+B52+B51+B50+B49</f>
        <v>13498142</v>
      </c>
      <c r="C54" s="59">
        <f t="shared" si="0"/>
        <v>0.76359244459869247</v>
      </c>
      <c r="D54" s="125">
        <f>D53+D52+D51+D50+D49</f>
        <v>4179013</v>
      </c>
      <c r="E54" s="54">
        <f t="shared" si="34"/>
        <v>0.23640755540130751</v>
      </c>
      <c r="F54" s="134">
        <f>F53+F52+F51+F50+F49</f>
        <v>17677155</v>
      </c>
      <c r="G54" s="53">
        <f>IF(ISBLANK(F54),"  ",IF(F84&gt;0,F54/F84,IF(F54&gt;0,1,0)))</f>
        <v>4.6502006268262768E-3</v>
      </c>
      <c r="H54" s="117">
        <f>H53+H52+H51+H50+H49</f>
        <v>13221898</v>
      </c>
      <c r="I54" s="59">
        <f t="shared" si="35"/>
        <v>0.70284763398143024</v>
      </c>
      <c r="J54" s="125">
        <f>J53+J52+J51+J50+J49</f>
        <v>5590000</v>
      </c>
      <c r="K54" s="54">
        <f t="shared" si="36"/>
        <v>0.29715236601856976</v>
      </c>
      <c r="L54" s="134">
        <f>L53+L52+L51+L50+L49</f>
        <v>18811898</v>
      </c>
      <c r="M54" s="53">
        <f>IF(ISBLANK(L54),"  ",IF(L84&gt;0,L54/L84,IF(L54&gt;0,1,0)))</f>
        <v>4.9055584139870764E-3</v>
      </c>
    </row>
    <row r="55" spans="1:13" s="55" customFormat="1" ht="15" customHeight="1" x14ac:dyDescent="0.25">
      <c r="A55" s="60" t="s">
        <v>41</v>
      </c>
      <c r="B55" s="118">
        <f>'ULS Summary'!B55-ULSBoard!B55+LSU!B55+LSUA!B55+LSUS!B55+SUBR!B55+SUNO!B55</f>
        <v>0</v>
      </c>
      <c r="C55" s="59">
        <f t="shared" si="0"/>
        <v>0</v>
      </c>
      <c r="D55" s="126">
        <f>'ULS Summary'!D55-ULSBoard!D55+LSU!D55+LSUA!D55+LSUS!D55+SUBR!D55+SUNO!D55</f>
        <v>0</v>
      </c>
      <c r="E55" s="54">
        <f t="shared" si="34"/>
        <v>0</v>
      </c>
      <c r="F55" s="135">
        <f>D55+B55</f>
        <v>0</v>
      </c>
      <c r="G55" s="53">
        <f>IF(ISBLANK(F55),"  ",IF(F84&gt;0,F55/F84,IF(F55&gt;0,1,0)))</f>
        <v>0</v>
      </c>
      <c r="H55" s="118">
        <f>'ULS Summary'!H55-ULSBoard!H55+LSU!H55+LSUA!H55+LSUS!H55+SUBR!H55+SUNO!H55</f>
        <v>0</v>
      </c>
      <c r="I55" s="59">
        <f t="shared" si="35"/>
        <v>0</v>
      </c>
      <c r="J55" s="126">
        <f>'ULS Summary'!J55-ULSBoard!J55+LSU!J55+LSUA!J55+LSUS!J55+SUBR!J55+SUNO!J55</f>
        <v>0</v>
      </c>
      <c r="K55" s="54">
        <f t="shared" si="36"/>
        <v>0</v>
      </c>
      <c r="L55" s="135">
        <f>J55+H55</f>
        <v>0</v>
      </c>
      <c r="M55" s="53">
        <f>IF(ISBLANK(L55),"  ",IF(L84&gt;0,L55/L84,IF(L55&gt;0,1,0)))</f>
        <v>0</v>
      </c>
    </row>
    <row r="56" spans="1:13" ht="15" customHeight="1" x14ac:dyDescent="0.25">
      <c r="A56" s="9" t="s">
        <v>42</v>
      </c>
      <c r="B56" s="119"/>
      <c r="C56" s="61" t="s">
        <v>4</v>
      </c>
      <c r="D56" s="127"/>
      <c r="E56" s="62" t="s">
        <v>4</v>
      </c>
      <c r="F56" s="132"/>
      <c r="G56" s="63" t="s">
        <v>4</v>
      </c>
      <c r="H56" s="119"/>
      <c r="I56" s="61" t="s">
        <v>4</v>
      </c>
      <c r="J56" s="127"/>
      <c r="K56" s="62" t="s">
        <v>4</v>
      </c>
      <c r="L56" s="132"/>
      <c r="M56" s="63" t="s">
        <v>4</v>
      </c>
    </row>
    <row r="57" spans="1:13" ht="15" customHeight="1" x14ac:dyDescent="0.2">
      <c r="A57" s="7" t="s">
        <v>43</v>
      </c>
      <c r="B57" s="112">
        <f>'ULS Summary'!B57-ULSBoard!B57+LSU!B57+LSUA!B57+LSUS!B57+SUBR!B57+SUNO!B57</f>
        <v>844426259.08999991</v>
      </c>
      <c r="C57" s="35">
        <f t="shared" si="0"/>
        <v>0.92018209670287188</v>
      </c>
      <c r="D57" s="122">
        <f>'ULS Summary'!D57-ULSBoard!D57+LSU!D57+LSUA!D57+LSUS!D57+SUBR!D57+SUNO!D57</f>
        <v>73246734.24000001</v>
      </c>
      <c r="E57" s="36">
        <f t="shared" ref="E57:E75" si="37">IF(ISBLANK(D57),"  ",IF(F57&gt;0,D57/F57,IF(D57&gt;0,1,0)))</f>
        <v>7.9817903297128096E-2</v>
      </c>
      <c r="F57" s="136">
        <f t="shared" ref="F57:F62" si="38">D57+B57</f>
        <v>917672993.32999992</v>
      </c>
      <c r="G57" s="37">
        <f>IF(ISBLANK(F57),"  ",IF(F84&gt;0,F57/F84,IF(F57&gt;0,1,0)))</f>
        <v>0.24140556151737716</v>
      </c>
      <c r="H57" s="112">
        <f>'ULS Summary'!H57-ULSBoard!H57+LSU!H57+LSUA!H57+LSUS!H57+SUBR!H57+SUNO!H57</f>
        <v>893954987.11000001</v>
      </c>
      <c r="I57" s="35">
        <f t="shared" ref="I57:I75" si="39">IF(ISBLANK(H57),"  ",IF(L57&gt;0,H57/L57,IF(H57&gt;0,1,0)))</f>
        <v>0.93011070225972936</v>
      </c>
      <c r="J57" s="122">
        <f>'ULS Summary'!J57-ULSBoard!J57+LSU!J57+LSUA!J57+LSUS!J57+SUBR!J57+SUNO!J57</f>
        <v>67172527</v>
      </c>
      <c r="K57" s="36">
        <f t="shared" ref="K57:K75" si="40">IF(ISBLANK(J57),"  ",IF(L57&gt;0,J57/L57,IF(J57&gt;0,1,0)))</f>
        <v>6.9889297740270681E-2</v>
      </c>
      <c r="L57" s="136">
        <f t="shared" ref="L57:L74" si="41">J57+H57</f>
        <v>961127514.11000001</v>
      </c>
      <c r="M57" s="37">
        <f>IF(ISBLANK(L57),"  ",IF(L84&gt;0,L57/L84,IF(L57&gt;0,1,0)))</f>
        <v>0.25063218840314744</v>
      </c>
    </row>
    <row r="58" spans="1:13" ht="15" customHeight="1" x14ac:dyDescent="0.2">
      <c r="A58" s="25" t="s">
        <v>44</v>
      </c>
      <c r="B58" s="112">
        <f>'ULS Summary'!B58-ULSBoard!B58+LSU!B58+LSUA!B58+LSUS!B58+SUBR!B58+SUNO!B58</f>
        <v>179618877.88</v>
      </c>
      <c r="C58" s="39">
        <f t="shared" si="0"/>
        <v>1</v>
      </c>
      <c r="D58" s="122">
        <f>'ULS Summary'!D58-ULSBoard!D58+LSU!D58+LSUA!D58+LSUS!D58+SUBR!D58+SUNO!D58</f>
        <v>0</v>
      </c>
      <c r="E58" s="40">
        <f t="shared" si="37"/>
        <v>0</v>
      </c>
      <c r="F58" s="137">
        <f t="shared" si="38"/>
        <v>179618877.88</v>
      </c>
      <c r="G58" s="41">
        <f>IF(ISBLANK(F58),"  ",IF(F84&gt;0,F58/F84,IF(F58&gt;0,1,0)))</f>
        <v>4.7251032109375542E-2</v>
      </c>
      <c r="H58" s="112">
        <f>'ULS Summary'!H58-ULSBoard!H58+LSU!H58+LSUA!H58+LSUS!H58+SUBR!H58+SUNO!H58</f>
        <v>203376737.96000001</v>
      </c>
      <c r="I58" s="39">
        <f t="shared" si="39"/>
        <v>1</v>
      </c>
      <c r="J58" s="122">
        <f>'ULS Summary'!J58-ULSBoard!J58+LSU!J58+LSUA!J58+LSUS!J58+SUBR!J58+SUNO!J58</f>
        <v>0</v>
      </c>
      <c r="K58" s="40">
        <f t="shared" si="40"/>
        <v>0</v>
      </c>
      <c r="L58" s="137">
        <f t="shared" si="41"/>
        <v>203376737.96000001</v>
      </c>
      <c r="M58" s="41">
        <f>IF(ISBLANK(L58),"  ",IF(L84&gt;0,L58/L84,IF(L58&gt;0,1,0)))</f>
        <v>5.3034333277212263E-2</v>
      </c>
    </row>
    <row r="59" spans="1:13" ht="15" customHeight="1" x14ac:dyDescent="0.2">
      <c r="A59" s="64" t="s">
        <v>45</v>
      </c>
      <c r="B59" s="112">
        <f>'ULS Summary'!B59-ULSBoard!B59+LSU!B59+LSUA!B59+LSUS!B59+SUBR!B59+SUNO!B59</f>
        <v>38631643.319999993</v>
      </c>
      <c r="C59" s="39">
        <f t="shared" si="0"/>
        <v>1</v>
      </c>
      <c r="D59" s="122">
        <f>'ULS Summary'!D59-ULSBoard!D59+LSU!D59+LSUA!D59+LSUS!D59+SUBR!D59+SUNO!D59</f>
        <v>0</v>
      </c>
      <c r="E59" s="40">
        <f t="shared" si="37"/>
        <v>0</v>
      </c>
      <c r="F59" s="138">
        <f t="shared" si="38"/>
        <v>38631643.319999993</v>
      </c>
      <c r="G59" s="41">
        <f>IF(ISBLANK(F59),"  ",IF(F84&gt;0,F59/F84,IF(F59&gt;0,1,0)))</f>
        <v>1.0162545499091517E-2</v>
      </c>
      <c r="H59" s="112">
        <f>'ULS Summary'!H59-ULSBoard!H59+LSU!H59+LSUA!H59+LSUS!H59+SUBR!H59+SUNO!H59</f>
        <v>39818417.450000003</v>
      </c>
      <c r="I59" s="39">
        <f t="shared" si="39"/>
        <v>1</v>
      </c>
      <c r="J59" s="122">
        <f>'ULS Summary'!J59-ULSBoard!J59+LSU!J59+LSUA!J59+LSUS!J59+SUBR!J59+SUNO!J59</f>
        <v>0</v>
      </c>
      <c r="K59" s="40">
        <f t="shared" si="40"/>
        <v>0</v>
      </c>
      <c r="L59" s="138">
        <f t="shared" si="41"/>
        <v>39818417.450000003</v>
      </c>
      <c r="M59" s="41">
        <f>IF(ISBLANK(L59),"  ",IF(L84&gt;0,L59/L84,IF(L59&gt;0,1,0)))</f>
        <v>1.038340590372632E-2</v>
      </c>
    </row>
    <row r="60" spans="1:13" ht="15" customHeight="1" x14ac:dyDescent="0.2">
      <c r="A60" s="64" t="s">
        <v>46</v>
      </c>
      <c r="B60" s="112">
        <f>'ULS Summary'!B60-ULSBoard!B60+LSU!B60+LSUA!B60+LSUS!B60+SUBR!B60+SUNO!B60</f>
        <v>16167060.66</v>
      </c>
      <c r="C60" s="39">
        <f t="shared" si="0"/>
        <v>1</v>
      </c>
      <c r="D60" s="122">
        <f>'ULS Summary'!D60-ULSBoard!D60+LSU!D60+LSUA!D60+LSUS!D60+SUBR!D60+SUNO!D60</f>
        <v>0</v>
      </c>
      <c r="E60" s="40">
        <f t="shared" si="37"/>
        <v>0</v>
      </c>
      <c r="F60" s="112">
        <f>'ULS Summary'!F60-ULSBoard!F60+LSU!F60+LSUA!F60+LSUS!F60+SUBR!F60+SUNO!F60</f>
        <v>16167060.66</v>
      </c>
      <c r="G60" s="41">
        <f>IF(ISBLANK(F60),"  ",IF(F84&gt;0,F60/F84,IF(F60&gt;0,1,0)))</f>
        <v>4.2529510894185425E-3</v>
      </c>
      <c r="H60" s="112">
        <f>'ULS Summary'!H60-ULSBoard!H60+LSU!H60+LSUA!H60+LSUS!H60+SUBR!H60+SUNO!H60</f>
        <v>16463726.48</v>
      </c>
      <c r="I60" s="39">
        <f t="shared" si="39"/>
        <v>1</v>
      </c>
      <c r="J60" s="122">
        <f>'ULS Summary'!J60-ULSBoard!J60+LSU!J60+LSUA!J60+LSUS!J60+SUBR!J60+SUNO!J60</f>
        <v>0</v>
      </c>
      <c r="K60" s="40">
        <f t="shared" si="40"/>
        <v>0</v>
      </c>
      <c r="L60" s="112">
        <f>'ULS Summary'!L60-ULSBoard!L60+LSU!L60+LSUA!L60+LSUS!L60+SUBR!L60+SUNO!L60</f>
        <v>16463726.48</v>
      </c>
      <c r="M60" s="41">
        <f>IF(ISBLANK(L60),"  ",IF(L84&gt;0,L60/L84,IF(L60&gt;0,1,0)))</f>
        <v>4.2932282515855567E-3</v>
      </c>
    </row>
    <row r="61" spans="1:13" ht="15" customHeight="1" x14ac:dyDescent="0.2">
      <c r="A61" s="64" t="s">
        <v>47</v>
      </c>
      <c r="B61" s="112">
        <f>'ULS Summary'!B61-ULSBoard!B61+LSU!B61+LSUA!B61+LSUS!B61+SUBR!B61+SUNO!B61</f>
        <v>0</v>
      </c>
      <c r="C61" s="39">
        <f>IF(ISBLANK(B61),"  ",IF(F61&gt;0,B61/F61,IF(B61&gt;0,1,0)))</f>
        <v>0</v>
      </c>
      <c r="D61" s="122">
        <f>'ULS Summary'!D61-ULSBoard!D61+LSU!D61+LSUA!D61+LSUS!D61+SUBR!D61+SUNO!D61</f>
        <v>15221437.809999999</v>
      </c>
      <c r="E61" s="40">
        <f>IF(ISBLANK(D61),"  ",IF(F61&gt;0,D61/F61,IF(D61&gt;0,1,0)))</f>
        <v>1</v>
      </c>
      <c r="F61" s="138">
        <f t="shared" si="38"/>
        <v>15221437.809999999</v>
      </c>
      <c r="G61" s="41">
        <f>IF(ISBLANK(F61),"  ",IF(F84&gt;0,F61/F84,IF(F61&gt;0,1,0)))</f>
        <v>4.004192962343724E-3</v>
      </c>
      <c r="H61" s="112">
        <f>'ULS Summary'!H61-ULSBoard!H61+LSU!H61+LSUA!H61+LSUS!H61+SUBR!H61+SUNO!H61</f>
        <v>0</v>
      </c>
      <c r="I61" s="39">
        <f>IF(ISBLANK(H61),"  ",IF(L61&gt;0,H61/L61,IF(H61&gt;0,1,0)))</f>
        <v>0</v>
      </c>
      <c r="J61" s="122">
        <f>'ULS Summary'!J61-ULSBoard!J61+LSU!J61+LSUA!J61+LSUS!J61+SUBR!J61+SUNO!J61</f>
        <v>15375606</v>
      </c>
      <c r="K61" s="40">
        <f>IF(ISBLANK(J61),"  ",IF(L61&gt;0,J61/L61,IF(J61&gt;0,1,0)))</f>
        <v>1</v>
      </c>
      <c r="L61" s="138">
        <f t="shared" si="41"/>
        <v>15375606</v>
      </c>
      <c r="M61" s="41">
        <f>IF(ISBLANK(L61),"  ",IF(L84&gt;0,L61/L84,IF(L61&gt;0,1,0)))</f>
        <v>4.0094802440163229E-3</v>
      </c>
    </row>
    <row r="62" spans="1:13" ht="15" customHeight="1" x14ac:dyDescent="0.2">
      <c r="A62" s="25" t="s">
        <v>48</v>
      </c>
      <c r="B62" s="112">
        <f>'ULS Summary'!B62-ULSBoard!B62+LSU!B62+LSUA!B62+LSUS!B62+SUBR!B62+SUNO!B62</f>
        <v>151996448.47</v>
      </c>
      <c r="C62" s="39">
        <f t="shared" si="0"/>
        <v>0.50208035943451501</v>
      </c>
      <c r="D62" s="122">
        <f>'ULS Summary'!D62-ULSBoard!D62+LSU!D62+LSUA!D62+LSUS!D62+SUBR!D62+SUNO!D62</f>
        <v>150736860.28</v>
      </c>
      <c r="E62" s="40">
        <f t="shared" si="37"/>
        <v>0.49791964056548504</v>
      </c>
      <c r="F62" s="137">
        <f t="shared" si="38"/>
        <v>302733308.75</v>
      </c>
      <c r="G62" s="41">
        <f>IF(ISBLANK(F62),"  ",IF(F84&gt;0,F62/F84,IF(F62&gt;0,1,0)))</f>
        <v>7.9637850214609909E-2</v>
      </c>
      <c r="H62" s="112">
        <f>'ULS Summary'!H62-ULSBoard!H62+LSU!H62+LSUA!H62+LSUS!H62+SUBR!H62+SUNO!H62</f>
        <v>151733811.72</v>
      </c>
      <c r="I62" s="39">
        <f t="shared" si="39"/>
        <v>0.51169687604975478</v>
      </c>
      <c r="J62" s="122">
        <f>'ULS Summary'!J62-ULSBoard!J62+LSU!J62+LSUA!J62+LSUS!J62+SUBR!J62+SUNO!J62</f>
        <v>144796847</v>
      </c>
      <c r="K62" s="40">
        <f t="shared" si="40"/>
        <v>0.48830312395024511</v>
      </c>
      <c r="L62" s="137">
        <f t="shared" si="41"/>
        <v>296530658.72000003</v>
      </c>
      <c r="M62" s="41">
        <f>IF(ISBLANK(L62),"  ",IF(L84&gt;0,L62/L84,IF(L62&gt;0,1,0)))</f>
        <v>7.7325981030145194E-2</v>
      </c>
    </row>
    <row r="63" spans="1:13" s="55" customFormat="1" ht="15" customHeight="1" x14ac:dyDescent="0.25">
      <c r="A63" s="60" t="s">
        <v>49</v>
      </c>
      <c r="B63" s="117">
        <f>B62+B60+B59+B58+B57</f>
        <v>1230840289.4199998</v>
      </c>
      <c r="C63" s="59">
        <f t="shared" si="0"/>
        <v>0.83728050503555829</v>
      </c>
      <c r="D63" s="125">
        <f>D62+D60+D59+D58+D57+D61</f>
        <v>239205032.33000001</v>
      </c>
      <c r="E63" s="54">
        <f t="shared" si="37"/>
        <v>0.16271949496444157</v>
      </c>
      <c r="F63" s="139">
        <f>F62+F60+F59+F58+F57+F61</f>
        <v>1470045321.75</v>
      </c>
      <c r="G63" s="53">
        <f>IF(ISBLANK(F63),"  ",IF(F84&gt;0,F63/F84,IF(F63&gt;0,1,0)))</f>
        <v>0.38671413339221639</v>
      </c>
      <c r="H63" s="117">
        <f>H62+H60+H59+H58+H57</f>
        <v>1305347680.72</v>
      </c>
      <c r="I63" s="59">
        <f t="shared" si="39"/>
        <v>0.85166955787913667</v>
      </c>
      <c r="J63" s="125">
        <f>J62+J60+J59+J58+J57+J61</f>
        <v>227344980</v>
      </c>
      <c r="K63" s="54">
        <f t="shared" si="40"/>
        <v>0.14833044212086335</v>
      </c>
      <c r="L63" s="137">
        <f t="shared" si="41"/>
        <v>1532692660.72</v>
      </c>
      <c r="M63" s="53">
        <f>IF(ISBLANK(L63),"  ",IF(L84&gt;0,L63/L84,IF(L63&gt;0,1,0)))</f>
        <v>0.3996786171098331</v>
      </c>
    </row>
    <row r="64" spans="1:13" ht="15" customHeight="1" x14ac:dyDescent="0.2">
      <c r="A64" s="34" t="s">
        <v>50</v>
      </c>
      <c r="B64" s="112">
        <f>'ULS Summary'!B64-ULSBoard!B64+LSU!B64+LSUA!B64+LSUS!B64+SUBR!B64+SUNO!B64</f>
        <v>0</v>
      </c>
      <c r="C64" s="39">
        <f t="shared" si="0"/>
        <v>0</v>
      </c>
      <c r="D64" s="122">
        <f>'ULS Summary'!D64-ULSBoard!D64+LSU!D64+LSUA!D64+LSUS!D64+SUBR!D64+SUNO!D64</f>
        <v>0</v>
      </c>
      <c r="E64" s="40">
        <f t="shared" si="37"/>
        <v>0</v>
      </c>
      <c r="F64" s="140">
        <f t="shared" ref="F64:F72" si="42">D64+B64</f>
        <v>0</v>
      </c>
      <c r="G64" s="41">
        <f>IF(ISBLANK(F64),"  ",IF(F84&gt;0,F64/F84,IF(F64&gt;0,1,0)))</f>
        <v>0</v>
      </c>
      <c r="H64" s="112">
        <f>'ULS Summary'!H64-ULSBoard!H64+LSU!H64+LSUA!H64+LSUS!H64+SUBR!H64+SUNO!H64</f>
        <v>0</v>
      </c>
      <c r="I64" s="39">
        <f t="shared" si="39"/>
        <v>0</v>
      </c>
      <c r="J64" s="122">
        <f>'ULS Summary'!J64-ULSBoard!J64+LSU!J64+LSUA!J64+LSUS!J64+SUBR!J64+SUNO!J64</f>
        <v>0</v>
      </c>
      <c r="K64" s="40">
        <f t="shared" si="40"/>
        <v>0</v>
      </c>
      <c r="L64" s="140">
        <f t="shared" si="41"/>
        <v>0</v>
      </c>
      <c r="M64" s="41">
        <f>IF(ISBLANK(L64),"  ",IF(L84&gt;0,L64/L84,IF(L64&gt;0,1,0)))</f>
        <v>0</v>
      </c>
    </row>
    <row r="65" spans="1:13" ht="15" customHeight="1" x14ac:dyDescent="0.2">
      <c r="A65" s="65" t="s">
        <v>51</v>
      </c>
      <c r="B65" s="112">
        <f>'ULS Summary'!B65-ULSBoard!B65+LSU!B65+LSUA!B65+LSUS!B65+SUBR!B65+SUNO!B65</f>
        <v>0</v>
      </c>
      <c r="C65" s="39">
        <f t="shared" si="0"/>
        <v>0</v>
      </c>
      <c r="D65" s="122">
        <f>'ULS Summary'!D65-ULSBoard!D65+LSU!D65+LSUA!D65+LSUS!D65+SUBR!D65+SUNO!D65</f>
        <v>0</v>
      </c>
      <c r="E65" s="40">
        <f t="shared" si="37"/>
        <v>0</v>
      </c>
      <c r="F65" s="133">
        <f t="shared" si="42"/>
        <v>0</v>
      </c>
      <c r="G65" s="41">
        <f>IF(ISBLANK(F65),"  ",IF(F84&gt;0,F65/F84,IF(F65&gt;0,1,0)))</f>
        <v>0</v>
      </c>
      <c r="H65" s="112">
        <f>'ULS Summary'!H65-ULSBoard!H65+LSU!H65+LSUA!H65+LSUS!H65+SUBR!H65+SUNO!H65</f>
        <v>0</v>
      </c>
      <c r="I65" s="39">
        <f t="shared" si="39"/>
        <v>0</v>
      </c>
      <c r="J65" s="122">
        <f>'ULS Summary'!J65-ULSBoard!J65+LSU!J65+LSUA!J65+LSUS!J65+SUBR!J65+SUNO!J65</f>
        <v>0</v>
      </c>
      <c r="K65" s="40">
        <f t="shared" si="40"/>
        <v>0</v>
      </c>
      <c r="L65" s="133">
        <f t="shared" si="41"/>
        <v>0</v>
      </c>
      <c r="M65" s="41">
        <f>IF(ISBLANK(L65),"  ",IF(L84&gt;0,L65/L84,IF(L65&gt;0,1,0)))</f>
        <v>0</v>
      </c>
    </row>
    <row r="66" spans="1:13" ht="15" customHeight="1" x14ac:dyDescent="0.2">
      <c r="A66" s="7" t="s">
        <v>52</v>
      </c>
      <c r="B66" s="112">
        <f>'ULS Summary'!B66-ULSBoard!B66+LSU!B66+LSUA!B66+LSUS!B66+SUBR!B66+SUNO!B66</f>
        <v>3555923.8099999996</v>
      </c>
      <c r="C66" s="39">
        <f t="shared" si="0"/>
        <v>8.5510263335924083E-2</v>
      </c>
      <c r="D66" s="122">
        <f>'ULS Summary'!D66-ULSBoard!D66+LSU!D66+LSUA!D66+LSUS!D66+SUBR!D66+SUNO!D66</f>
        <v>38028836.559999995</v>
      </c>
      <c r="E66" s="40">
        <f t="shared" si="37"/>
        <v>0.91448973666407585</v>
      </c>
      <c r="F66" s="133">
        <f t="shared" si="42"/>
        <v>41584760.369999997</v>
      </c>
      <c r="G66" s="41">
        <f>IF(ISBLANK(F66),"  ",IF(F84&gt;0,F66/F84,IF(F66&gt;0,1,0)))</f>
        <v>1.0939400527912693E-2</v>
      </c>
      <c r="H66" s="112">
        <f>'ULS Summary'!H66-ULSBoard!H66+LSU!H66+LSUA!H66+LSUS!H66+SUBR!H66+SUNO!H66</f>
        <v>2377259.7999999998</v>
      </c>
      <c r="I66" s="39">
        <f t="shared" si="39"/>
        <v>6.0287638549285635E-2</v>
      </c>
      <c r="J66" s="122">
        <f>'ULS Summary'!J66-ULSBoard!J66+LSU!J66+LSUA!J66+LSUS!J66+SUBR!J66+SUNO!J66</f>
        <v>37054701</v>
      </c>
      <c r="K66" s="40">
        <f t="shared" si="40"/>
        <v>0.93971236145071446</v>
      </c>
      <c r="L66" s="133">
        <f t="shared" si="41"/>
        <v>39431960.799999997</v>
      </c>
      <c r="M66" s="41">
        <f>IF(ISBLANK(L66),"  ",IF(L84&gt;0,L66/L84,IF(L66&gt;0,1,0)))</f>
        <v>1.0282630018642911E-2</v>
      </c>
    </row>
    <row r="67" spans="1:13" ht="15" customHeight="1" x14ac:dyDescent="0.2">
      <c r="A67" s="58" t="s">
        <v>53</v>
      </c>
      <c r="B67" s="112">
        <f>'ULS Summary'!B67-ULSBoard!B67+LSU!B67+LSUA!B67+LSUS!B67+SUBR!B67+SUNO!B67</f>
        <v>1328555</v>
      </c>
      <c r="C67" s="39">
        <f t="shared" si="0"/>
        <v>8.3056114300794296E-3</v>
      </c>
      <c r="D67" s="122">
        <f>'ULS Summary'!D67-ULSBoard!D67+LSU!D67+LSUA!D67+LSUS!D67+SUBR!D67+SUNO!D67</f>
        <v>158630168.22999999</v>
      </c>
      <c r="E67" s="40">
        <f t="shared" si="37"/>
        <v>0.99169438856992054</v>
      </c>
      <c r="F67" s="133">
        <f t="shared" si="42"/>
        <v>159958723.22999999</v>
      </c>
      <c r="G67" s="41">
        <f>IF(ISBLANK(F67),"  ",IF(F84&gt;0,F67/F84,IF(F67&gt;0,1,0)))</f>
        <v>4.2079178183959849E-2</v>
      </c>
      <c r="H67" s="112">
        <f>'ULS Summary'!H67-ULSBoard!H67+LSU!H67+LSUA!H67+LSUS!H67+SUBR!H67+SUNO!H67</f>
        <v>1269151</v>
      </c>
      <c r="I67" s="39">
        <f t="shared" si="39"/>
        <v>8.157860714785312E-3</v>
      </c>
      <c r="J67" s="122">
        <f>'ULS Summary'!J67-ULSBoard!J67+LSU!J67+LSUA!J67+LSUS!J67+SUBR!J67+SUNO!J67</f>
        <v>154304846.19999999</v>
      </c>
      <c r="K67" s="40">
        <f t="shared" si="40"/>
        <v>0.9918421392852147</v>
      </c>
      <c r="L67" s="133">
        <f t="shared" si="41"/>
        <v>155573997.19999999</v>
      </c>
      <c r="M67" s="41">
        <f>IF(ISBLANK(L67),"  ",IF(L84&gt;0,L67/L84,IF(L67&gt;0,1,0)))</f>
        <v>4.0568863969072222E-2</v>
      </c>
    </row>
    <row r="68" spans="1:13" ht="15" customHeight="1" x14ac:dyDescent="0.2">
      <c r="A68" s="65" t="s">
        <v>54</v>
      </c>
      <c r="B68" s="112">
        <f>'ULS Summary'!B68-ULSBoard!B68+LSU!B68+LSUA!B68+LSUS!B68+SUBR!B68+SUNO!B68</f>
        <v>189765</v>
      </c>
      <c r="C68" s="39">
        <f t="shared" si="0"/>
        <v>1</v>
      </c>
      <c r="D68" s="122">
        <f>'ULS Summary'!D68-ULSBoard!D68+LSU!D68+LSUA!D68+LSUS!D68+SUBR!D68+SUNO!D68</f>
        <v>0</v>
      </c>
      <c r="E68" s="40">
        <f t="shared" si="37"/>
        <v>0</v>
      </c>
      <c r="F68" s="133">
        <f t="shared" si="42"/>
        <v>189765</v>
      </c>
      <c r="G68" s="41">
        <f>IF(ISBLANK(F68),"  ",IF(F84&gt;0,F68/F84,IF(F68&gt;0,1,0)))</f>
        <v>4.9920098678191618E-5</v>
      </c>
      <c r="H68" s="112">
        <f>'ULS Summary'!H68-ULSBoard!H68+LSU!H68+LSUA!H68+LSUS!H68+SUBR!H68+SUNO!H68</f>
        <v>190000</v>
      </c>
      <c r="I68" s="39">
        <f t="shared" si="39"/>
        <v>1</v>
      </c>
      <c r="J68" s="122">
        <f>'ULS Summary'!J68-ULSBoard!J68+LSU!J68+LSUA!J68+LSUS!J68+SUBR!J68+SUNO!J68</f>
        <v>0</v>
      </c>
      <c r="K68" s="40">
        <f t="shared" si="40"/>
        <v>0</v>
      </c>
      <c r="L68" s="133">
        <f t="shared" si="41"/>
        <v>190000</v>
      </c>
      <c r="M68" s="41">
        <f>IF(ISBLANK(L68),"  ",IF(L84&gt;0,L68/L84,IF(L68&gt;0,1,0)))</f>
        <v>4.9546095702706044E-5</v>
      </c>
    </row>
    <row r="69" spans="1:13" ht="15" customHeight="1" x14ac:dyDescent="0.2">
      <c r="A69" s="65" t="s">
        <v>55</v>
      </c>
      <c r="B69" s="112">
        <f>'ULS Summary'!B69-ULSBoard!B69+LSU!B69+LSUA!B69+LSUS!B69+SUBR!B69+SUNO!B69</f>
        <v>0</v>
      </c>
      <c r="C69" s="39">
        <f t="shared" si="0"/>
        <v>0</v>
      </c>
      <c r="D69" s="122">
        <f>'ULS Summary'!D69-ULSBoard!D69+LSU!D69+LSUA!D69+LSUS!D69+SUBR!D69+SUNO!D69</f>
        <v>281723738.28000003</v>
      </c>
      <c r="E69" s="40">
        <f t="shared" si="37"/>
        <v>1</v>
      </c>
      <c r="F69" s="133">
        <f t="shared" si="42"/>
        <v>281723738.28000003</v>
      </c>
      <c r="G69" s="41">
        <f>IF(ISBLANK(F69),"  ",IF(F84&gt;0,F69/F84,IF(F69&gt;0,1,0)))</f>
        <v>7.4111015281672757E-2</v>
      </c>
      <c r="H69" s="112">
        <f>'ULS Summary'!H69-ULSBoard!H69+LSU!H69+LSUA!H69+LSUS!H69+SUBR!H69+SUNO!H69</f>
        <v>0</v>
      </c>
      <c r="I69" s="39">
        <f t="shared" si="39"/>
        <v>0</v>
      </c>
      <c r="J69" s="122">
        <f>'ULS Summary'!J69-ULSBoard!J69+LSU!J69+LSUA!J69+LSUS!J69+SUBR!J69+SUNO!J69</f>
        <v>279784699</v>
      </c>
      <c r="K69" s="40">
        <f t="shared" si="40"/>
        <v>1</v>
      </c>
      <c r="L69" s="133">
        <f t="shared" si="41"/>
        <v>279784699</v>
      </c>
      <c r="M69" s="41">
        <f>IF(ISBLANK(L69),"  ",IF(L84&gt;0,L69/L84,IF(L69&gt;0,1,0)))</f>
        <v>7.2959155120035812E-2</v>
      </c>
    </row>
    <row r="70" spans="1:13" ht="15" customHeight="1" x14ac:dyDescent="0.2">
      <c r="A70" s="34" t="s">
        <v>56</v>
      </c>
      <c r="B70" s="112">
        <f>'ULS Summary'!B70-ULSBoard!B70+LSU!B70+LSUA!B70+LSUS!B70+SUBR!B70+SUNO!B70</f>
        <v>0</v>
      </c>
      <c r="C70" s="39">
        <f t="shared" si="0"/>
        <v>0</v>
      </c>
      <c r="D70" s="122">
        <f>'ULS Summary'!D70-ULSBoard!D70+LSU!D70+LSUA!D70+LSUS!D70+SUBR!D70+SUNO!D70</f>
        <v>375955590.87</v>
      </c>
      <c r="E70" s="40">
        <f t="shared" si="37"/>
        <v>1</v>
      </c>
      <c r="F70" s="133">
        <f t="shared" si="42"/>
        <v>375955590.87</v>
      </c>
      <c r="G70" s="41">
        <f>IF(ISBLANK(F70),"  ",IF(F84&gt;0,F70/F84,IF(F70&gt;0,1,0)))</f>
        <v>9.8899903537787451E-2</v>
      </c>
      <c r="H70" s="112">
        <f>'ULS Summary'!H70-ULSBoard!H70+LSU!H70+LSUA!H70+LSUS!H70+SUBR!H70+SUNO!H70</f>
        <v>0</v>
      </c>
      <c r="I70" s="39">
        <f t="shared" si="39"/>
        <v>0</v>
      </c>
      <c r="J70" s="122">
        <f>'ULS Summary'!J70-ULSBoard!J70+LSU!J70+LSUA!J70+LSUS!J70+SUBR!J70+SUNO!J70</f>
        <v>367897777</v>
      </c>
      <c r="K70" s="40">
        <f t="shared" si="40"/>
        <v>1</v>
      </c>
      <c r="L70" s="133">
        <f t="shared" si="41"/>
        <v>367897777</v>
      </c>
      <c r="M70" s="41">
        <f>IF(ISBLANK(L70),"  ",IF(L84&gt;0,L70/L84,IF(L70&gt;0,1,0)))</f>
        <v>9.5936307726604247E-2</v>
      </c>
    </row>
    <row r="71" spans="1:13" ht="15" customHeight="1" x14ac:dyDescent="0.2">
      <c r="A71" s="34" t="s">
        <v>57</v>
      </c>
      <c r="B71" s="112">
        <f>'ULS Summary'!B71-ULSBoard!B71+LSU!B71+LSUA!B71+LSUS!B71+SUBR!B71+SUNO!B71</f>
        <v>0</v>
      </c>
      <c r="C71" s="39">
        <f t="shared" si="0"/>
        <v>0</v>
      </c>
      <c r="D71" s="122">
        <f>'ULS Summary'!D71-ULSBoard!D71+LSU!D71+LSUA!D71+LSUS!D71+SUBR!D71+SUNO!D71</f>
        <v>9242258.5700000003</v>
      </c>
      <c r="E71" s="40">
        <f t="shared" si="37"/>
        <v>1</v>
      </c>
      <c r="F71" s="133">
        <f t="shared" si="42"/>
        <v>9242258.5700000003</v>
      </c>
      <c r="G71" s="41">
        <f>IF(ISBLANK(F71),"  ",IF(F84&gt;0,F71/F84,IF(F71&gt;0,1,0)))</f>
        <v>2.4312937571404746E-3</v>
      </c>
      <c r="H71" s="112">
        <f>'ULS Summary'!H71-ULSBoard!H71+LSU!H71+LSUA!H71+LSUS!H71+SUBR!H71+SUNO!H71</f>
        <v>0</v>
      </c>
      <c r="I71" s="39">
        <f t="shared" si="39"/>
        <v>0</v>
      </c>
      <c r="J71" s="122">
        <f>'ULS Summary'!J71-ULSBoard!J71+LSU!J71+LSUA!J71+LSUS!J71+SUBR!J71+SUNO!J71</f>
        <v>9012460</v>
      </c>
      <c r="K71" s="40">
        <f t="shared" si="40"/>
        <v>1</v>
      </c>
      <c r="L71" s="133">
        <f t="shared" si="41"/>
        <v>9012460</v>
      </c>
      <c r="M71" s="41">
        <f>IF(ISBLANK(L71),"  ",IF(L84&gt;0,L71/L84,IF(L71&gt;0,1,0)))</f>
        <v>2.3501695035621586E-3</v>
      </c>
    </row>
    <row r="72" spans="1:13" ht="15" customHeight="1" x14ac:dyDescent="0.2">
      <c r="A72" s="7" t="s">
        <v>58</v>
      </c>
      <c r="B72" s="112">
        <f>'ULS Summary'!B72-ULSBoard!B72+LSU!B72+LSUA!B72+LSUS!B72+SUBR!B72+SUNO!B72</f>
        <v>0</v>
      </c>
      <c r="C72" s="39">
        <f t="shared" si="0"/>
        <v>0</v>
      </c>
      <c r="D72" s="122">
        <f>'ULS Summary'!D72-ULSBoard!D72+LSU!D72+LSUA!D72+LSUS!D72+SUBR!D72+SUNO!D72</f>
        <v>132987835.59</v>
      </c>
      <c r="E72" s="40">
        <f t="shared" si="37"/>
        <v>1</v>
      </c>
      <c r="F72" s="133">
        <f t="shared" si="42"/>
        <v>132987835.59</v>
      </c>
      <c r="G72" s="41">
        <f>IF(ISBLANK(F72),"  ",IF(F84&gt;0,F72/F84,IF(F72&gt;0,1,0)))</f>
        <v>3.4984142890690711E-2</v>
      </c>
      <c r="H72" s="112">
        <f>'ULS Summary'!H72-ULSBoard!H72+LSU!H72+LSUA!H72+LSUS!H72+SUBR!H72+SUNO!H72</f>
        <v>0</v>
      </c>
      <c r="I72" s="39">
        <f t="shared" si="39"/>
        <v>0</v>
      </c>
      <c r="J72" s="122">
        <f>'ULS Summary'!J72-ULSBoard!J72+LSU!J72+LSUA!J72+LSUS!J72+SUBR!J72+SUNO!J72</f>
        <v>122241210.76000001</v>
      </c>
      <c r="K72" s="40">
        <f t="shared" si="40"/>
        <v>1</v>
      </c>
      <c r="L72" s="133">
        <f t="shared" si="41"/>
        <v>122241210.76000001</v>
      </c>
      <c r="M72" s="41">
        <f>IF(ISBLANK(L72),"  ",IF(L84&gt;0,L72/L84,IF(L72&gt;0,1,0)))</f>
        <v>3.18767090901559E-2</v>
      </c>
    </row>
    <row r="73" spans="1:13" ht="15" customHeight="1" x14ac:dyDescent="0.2">
      <c r="A73" s="58" t="s">
        <v>59</v>
      </c>
      <c r="B73" s="112">
        <f>'ULS Summary'!B73-ULSBoard!B73+LSU!B73+LSUA!B73+LSUS!B73+SUBR!B73+SUNO!B73</f>
        <v>72388022.520000011</v>
      </c>
      <c r="C73" s="39">
        <f t="shared" si="0"/>
        <v>0.41819562987982389</v>
      </c>
      <c r="D73" s="122">
        <f>'ULS Summary'!D73-ULSBoard!D73+LSU!D73+LSUA!D73+LSUS!D73+SUBR!D73+SUNO!D73</f>
        <v>100708053.45000002</v>
      </c>
      <c r="E73" s="40">
        <f>IF(ISBLANK(D73),"  ",IF(F73&gt;0,D73/F73,IF(D73&gt;0,1,0)))</f>
        <v>0.58180437012017605</v>
      </c>
      <c r="F73" s="133">
        <f>D73+B73</f>
        <v>173096075.97000003</v>
      </c>
      <c r="G73" s="41">
        <f>IF(ISBLANK(F73),"  ",IF(F84&gt;0,F73/F84,IF(F73&gt;0,1,0)))</f>
        <v>4.5535126041315072E-2</v>
      </c>
      <c r="H73" s="112">
        <f>'ULS Summary'!H73-ULSBoard!H73+LSU!H73+LSUA!H73+LSUS!H73+SUBR!H73+SUNO!H73</f>
        <v>120149181.89</v>
      </c>
      <c r="I73" s="39">
        <f t="shared" si="39"/>
        <v>0.55681780683887017</v>
      </c>
      <c r="J73" s="122">
        <f>'ULS Summary'!J73-ULSBoard!J73+LSU!J73+LSUA!J73+LSUS!J73+SUBR!J73+SUNO!J73</f>
        <v>95629086</v>
      </c>
      <c r="K73" s="40">
        <f t="shared" si="40"/>
        <v>0.44318219316112989</v>
      </c>
      <c r="L73" s="133">
        <f t="shared" si="41"/>
        <v>215778267.88999999</v>
      </c>
      <c r="M73" s="41">
        <f>IF(ISBLANK(L73),"  ",IF(L84&gt;0,L73/L84,IF(L73&gt;0,1,0)))</f>
        <v>5.6268266902326752E-2</v>
      </c>
    </row>
    <row r="74" spans="1:13" ht="15" customHeight="1" x14ac:dyDescent="0.2">
      <c r="A74" s="34" t="s">
        <v>186</v>
      </c>
      <c r="B74" s="112">
        <f>'ULS Summary'!B74-ULSBoard!B74+LSU!B74+LSUA!B74+LSUS!B74+SUBR!B74+SUNO!B74</f>
        <v>0</v>
      </c>
      <c r="C74" s="39">
        <f t="shared" si="0"/>
        <v>0</v>
      </c>
      <c r="D74" s="122">
        <f>'ULS Summary'!D74-ULSBoard!D74+LSU!D74+LSUA!D74+LSUS!D74+SUBR!D74+SUNO!D74</f>
        <v>0</v>
      </c>
      <c r="E74" s="40">
        <f>IF(ISBLANK(D74),"  ",IF(F74&gt;0,D74/F74,IF(D74&gt;0,1,0)))</f>
        <v>0</v>
      </c>
      <c r="F74" s="133">
        <f>D74+B74</f>
        <v>0</v>
      </c>
      <c r="G74" s="41">
        <f>IF(ISBLANK(F74),"  ",IF(F85&gt;0,F74/F85,IF(F74&gt;0,1,0)))</f>
        <v>0</v>
      </c>
      <c r="H74" s="112">
        <f>'ULS Summary'!H74-ULSBoard!H74+LSU!H74+LSUA!H74+LSUS!H74+SUBR!H74+SUNO!H74</f>
        <v>0</v>
      </c>
      <c r="I74" s="39">
        <f t="shared" si="39"/>
        <v>0</v>
      </c>
      <c r="J74" s="122">
        <f>'ULS Summary'!J74-ULSBoard!J74+LSU!J74+LSUA!J74+LSUS!J74+SUBR!J74+SUNO!J74</f>
        <v>0</v>
      </c>
      <c r="K74" s="40">
        <f t="shared" si="40"/>
        <v>0</v>
      </c>
      <c r="L74" s="133">
        <f t="shared" si="41"/>
        <v>0</v>
      </c>
      <c r="M74" s="41">
        <f>IF(ISBLANK(L74),"  ",IF(L85&gt;0,L74/L85,IF(L74&gt;0,1,0)))</f>
        <v>0</v>
      </c>
    </row>
    <row r="75" spans="1:13" s="55" customFormat="1" ht="15" customHeight="1" x14ac:dyDescent="0.25">
      <c r="A75" s="66" t="s">
        <v>60</v>
      </c>
      <c r="B75" s="115">
        <f>B74+B73+B72+B71+B70+B69+B68+B67+B66+B65+B64+B63-1</f>
        <v>1308302554.7499998</v>
      </c>
      <c r="C75" s="59">
        <f>IF(ISBLANK(B75),"  ",IF(F75&gt;0,B75/F75,IF(B75&gt;0,1,0)))</f>
        <v>0.49467272953327662</v>
      </c>
      <c r="D75" s="128">
        <f>D74+D73+D72+D71+D70+D69+D68+D67+D66+D65+D64+D63</f>
        <v>1336481513.8799999</v>
      </c>
      <c r="E75" s="54">
        <f t="shared" si="37"/>
        <v>0.50532727008862044</v>
      </c>
      <c r="F75" s="115">
        <f>F74+F73+F72+F71+F70+F69+F68+F67+F66+F65+F64+F63</f>
        <v>2644784069.6300001</v>
      </c>
      <c r="G75" s="53">
        <f>IF(ISBLANK(F75),"  ",IF(F84&gt;0,F75/F84,IF(F75&gt;0,1,0)))</f>
        <v>0.69574411371137368</v>
      </c>
      <c r="H75" s="115">
        <f>H74+H73+H72+H71+H70+H69+H68+H67+H66+H65+H64+H63</f>
        <v>1429333273.4100001</v>
      </c>
      <c r="I75" s="59">
        <f t="shared" si="39"/>
        <v>0.52498776203918029</v>
      </c>
      <c r="J75" s="128">
        <f>J74+J73+J72+J71+J70+J69+J68+J67+J66+J65+J64+J63</f>
        <v>1293269759.96</v>
      </c>
      <c r="K75" s="54">
        <f t="shared" si="40"/>
        <v>0.47501223796081976</v>
      </c>
      <c r="L75" s="115">
        <f>L74+L73+L72+L71+L70+L69+L68+L67+L66+L65+L64+L63</f>
        <v>2722603033.3699999</v>
      </c>
      <c r="M75" s="53">
        <f>IF(ISBLANK(L75),"  ",IF(L84&gt;0,L75/L84,IF(L75&gt;0,1,0)))</f>
        <v>0.70997026553593579</v>
      </c>
    </row>
    <row r="76" spans="1:13" ht="15" customHeight="1" x14ac:dyDescent="0.25">
      <c r="A76" s="9" t="s">
        <v>61</v>
      </c>
      <c r="B76" s="116"/>
      <c r="C76" s="48" t="s">
        <v>4</v>
      </c>
      <c r="D76" s="124"/>
      <c r="E76" s="49" t="s">
        <v>4</v>
      </c>
      <c r="F76" s="133"/>
      <c r="G76" s="50" t="s">
        <v>4</v>
      </c>
      <c r="H76" s="116"/>
      <c r="I76" s="48" t="s">
        <v>4</v>
      </c>
      <c r="J76" s="124"/>
      <c r="K76" s="49" t="s">
        <v>4</v>
      </c>
      <c r="L76" s="133"/>
      <c r="M76" s="50" t="s">
        <v>4</v>
      </c>
    </row>
    <row r="77" spans="1:13" ht="15" customHeight="1" x14ac:dyDescent="0.2">
      <c r="A77" s="7" t="s">
        <v>62</v>
      </c>
      <c r="B77" s="112">
        <f>'ULS Summary'!B77-ULSBoard!B77+LSU!B77+LSUA!B77+LSUS!B77+SUBR!B77+SUNO!B77</f>
        <v>0</v>
      </c>
      <c r="C77" s="35">
        <f t="shared" si="0"/>
        <v>0</v>
      </c>
      <c r="D77" s="122">
        <f>'ULS Summary'!D77-ULSBoard!D77+LSU!D77+LSUA!D77+LSUS!D77+SUBR!D77+SUNO!D77</f>
        <v>3582907.12</v>
      </c>
      <c r="E77" s="36">
        <f>IF(ISBLANK(D77),"  ",IF(F77&gt;0,D77/F77,IF(D77&gt;0,1,0)))</f>
        <v>1</v>
      </c>
      <c r="F77" s="132">
        <f>D77+B77</f>
        <v>3582907.12</v>
      </c>
      <c r="G77" s="37">
        <f>IF(ISBLANK(F77),"  ",IF(F84&gt;0,F77/F84,IF(F77&gt;0,1,0)))</f>
        <v>9.4252932303214682E-4</v>
      </c>
      <c r="H77" s="112">
        <f>'ULS Summary'!H77-ULSBoard!H77+LSU!H77+LSUA!H77+LSUS!H77+SUBR!H77+SUNO!H77</f>
        <v>0</v>
      </c>
      <c r="I77" s="35">
        <f>IF(ISBLANK(H77),"  ",IF(L77&gt;0,H77/L77,IF(H77&gt;0,1,0)))</f>
        <v>0</v>
      </c>
      <c r="J77" s="122">
        <f>'ULS Summary'!J77-ULSBoard!J77+LSU!J77+LSUA!J77+LSUS!J77+SUBR!J77+SUNO!J77</f>
        <v>9880288</v>
      </c>
      <c r="K77" s="36">
        <f>IF(ISBLANK(J77),"  ",IF(L77&gt;0,J77/L77,IF(J77&gt;0,1,0)))</f>
        <v>1</v>
      </c>
      <c r="L77" s="132">
        <f>J77+H77</f>
        <v>9880288</v>
      </c>
      <c r="M77" s="37">
        <f>IF(ISBLANK(L77),"  ",IF(L84&gt;0,L77/L84,IF(L77&gt;0,1,0)))</f>
        <v>2.5764720779910427E-3</v>
      </c>
    </row>
    <row r="78" spans="1:13" ht="15" customHeight="1" x14ac:dyDescent="0.2">
      <c r="A78" s="25" t="s">
        <v>63</v>
      </c>
      <c r="B78" s="112">
        <f>'ULS Summary'!B78-ULSBoard!B78+LSU!B78+LSUA!B78+LSUS!B78+SUBR!B78+SUNO!B78</f>
        <v>0</v>
      </c>
      <c r="C78" s="39">
        <f t="shared" si="0"/>
        <v>0</v>
      </c>
      <c r="D78" s="122">
        <f>'ULS Summary'!D78-ULSBoard!D78+LSU!D78+LSUA!D78+LSUS!D78+SUBR!D78+SUNO!D78</f>
        <v>0</v>
      </c>
      <c r="E78" s="40">
        <f>IF(ISBLANK(D78),"  ",IF(F78&gt;0,D78/F78,IF(D78&gt;0,1,0)))</f>
        <v>0</v>
      </c>
      <c r="F78" s="133">
        <f>D78+B78</f>
        <v>0</v>
      </c>
      <c r="G78" s="41">
        <f>IF(ISBLANK(F78),"  ",IF(F84&gt;0,F78/F84,IF(F78&gt;0,1,0)))</f>
        <v>0</v>
      </c>
      <c r="H78" s="112">
        <f>'ULS Summary'!H78-ULSBoard!H78+LSU!H78+LSUA!H78+LSUS!H78+SUBR!H78+SUNO!H78</f>
        <v>0</v>
      </c>
      <c r="I78" s="39">
        <f>IF(ISBLANK(H78),"  ",IF(L78&gt;0,H78/L78,IF(H78&gt;0,1,0)))</f>
        <v>0</v>
      </c>
      <c r="J78" s="122">
        <f>'ULS Summary'!J78-ULSBoard!J78+LSU!J78+LSUA!J78+LSUS!J78+SUBR!J78+SUNO!J78</f>
        <v>0</v>
      </c>
      <c r="K78" s="40">
        <f>IF(ISBLANK(J78),"  ",IF(L78&gt;0,J78/L78,IF(J78&gt;0,1,0)))</f>
        <v>0</v>
      </c>
      <c r="L78" s="133">
        <f>J78+H78</f>
        <v>0</v>
      </c>
      <c r="M78" s="41">
        <f>IF(ISBLANK(L78),"  ",IF(L84&gt;0,L78/L84,IF(L78&gt;0,1,0)))</f>
        <v>0</v>
      </c>
    </row>
    <row r="79" spans="1:13" ht="15" customHeight="1" x14ac:dyDescent="0.25">
      <c r="A79" s="56" t="s">
        <v>64</v>
      </c>
      <c r="B79" s="116"/>
      <c r="C79" s="48" t="s">
        <v>4</v>
      </c>
      <c r="D79" s="124"/>
      <c r="E79" s="49" t="s">
        <v>4</v>
      </c>
      <c r="F79" s="133"/>
      <c r="G79" s="50" t="s">
        <v>4</v>
      </c>
      <c r="H79" s="116"/>
      <c r="I79" s="48" t="s">
        <v>4</v>
      </c>
      <c r="J79" s="124"/>
      <c r="K79" s="49" t="s">
        <v>4</v>
      </c>
      <c r="L79" s="133"/>
      <c r="M79" s="50" t="s">
        <v>4</v>
      </c>
    </row>
    <row r="80" spans="1:13" ht="15" customHeight="1" x14ac:dyDescent="0.2">
      <c r="A80" s="7" t="s">
        <v>65</v>
      </c>
      <c r="B80" s="112">
        <f>'ULS Summary'!B80-ULSBoard!B80+LSU!B80+LSUA!B80+LSUS!B80+SUBR!B80+SUNO!B80</f>
        <v>0</v>
      </c>
      <c r="C80" s="35">
        <f t="shared" si="0"/>
        <v>0</v>
      </c>
      <c r="D80" s="122">
        <f>'ULS Summary'!D80-ULSBoard!D80+LSU!D80+LSUA!D80+LSUS!D80+SUBR!D80+SUNO!D80</f>
        <v>261002825.56</v>
      </c>
      <c r="E80" s="36">
        <f>IF(ISBLANK(D80),"  ",IF(F80&gt;0,D80/F80,IF(D80&gt;0,1,0)))</f>
        <v>1</v>
      </c>
      <c r="F80" s="132">
        <f>D80+B80</f>
        <v>261002825.56</v>
      </c>
      <c r="G80" s="37">
        <f>IF(ISBLANK(F80),"  ",IF(F84&gt;0,F80/F84,IF(F80&gt;0,1,0)))</f>
        <v>6.8660115444059935E-2</v>
      </c>
      <c r="H80" s="112">
        <f>'ULS Summary'!H80-ULSBoard!H80+LSU!H80+LSUA!H80+LSUS!H80+SUBR!H80+SUNO!H80</f>
        <v>0</v>
      </c>
      <c r="I80" s="35">
        <f>IF(ISBLANK(H80),"  ",IF(L80&gt;0,H80/L80,IF(H80&gt;0,1,0)))</f>
        <v>0</v>
      </c>
      <c r="J80" s="122">
        <f>'ULS Summary'!J80-ULSBoard!J80+LSU!J80+LSUA!J80+LSUS!J80+SUBR!J80+SUNO!J80</f>
        <v>257199767.69</v>
      </c>
      <c r="K80" s="36">
        <f>IF(ISBLANK(J80),"  ",IF(L80&gt;0,J80/L80,IF(J80&gt;0,1,0)))</f>
        <v>1</v>
      </c>
      <c r="L80" s="132">
        <f>J80+H80</f>
        <v>257199767.69</v>
      </c>
      <c r="M80" s="37">
        <f>IF(ISBLANK(L80),"  ",IF(L84&gt;0,L80/L84,IF(L80&gt;0,1,0)))</f>
        <v>6.7069706866750012E-2</v>
      </c>
    </row>
    <row r="81" spans="1:13" ht="15" customHeight="1" x14ac:dyDescent="0.2">
      <c r="A81" s="25" t="s">
        <v>66</v>
      </c>
      <c r="B81" s="112">
        <f>'ULS Summary'!B81-ULSBoard!B81+LSU!B81+LSUA!B81+LSUS!B81+SUBR!B81+SUNO!B81</f>
        <v>0</v>
      </c>
      <c r="C81" s="39">
        <f t="shared" si="0"/>
        <v>0</v>
      </c>
      <c r="D81" s="122">
        <f>'ULS Summary'!D81-ULSBoard!D81+LSU!D81+LSUA!D81+LSUS!D81+SUBR!D81+SUNO!D81</f>
        <v>281936399.96999997</v>
      </c>
      <c r="E81" s="40">
        <f>IF(ISBLANK(D81),"  ",IF(F81&gt;0,D81/F81,IF(D81&gt;0,1,0)))</f>
        <v>1</v>
      </c>
      <c r="F81" s="133">
        <f>D81+B81</f>
        <v>281936399.96999997</v>
      </c>
      <c r="G81" s="41">
        <f>IF(ISBLANK(F81),"  ",IF(F84&gt;0,F81/F84,IF(F81&gt;0,1,0)))</f>
        <v>7.4166958646096487E-2</v>
      </c>
      <c r="H81" s="112">
        <f>'ULS Summary'!H81-ULSBoard!H81+LSU!H81+LSUA!H81+LSUS!H81+SUBR!H81+SUNO!H81</f>
        <v>0</v>
      </c>
      <c r="I81" s="39">
        <f>IF(ISBLANK(H81),"  ",IF(L81&gt;0,H81/L81,IF(H81&gt;0,1,0)))</f>
        <v>0</v>
      </c>
      <c r="J81" s="122">
        <f>'ULS Summary'!J81-ULSBoard!J81+LSU!J81+LSUA!J81+LSUS!J81+SUBR!J81+SUNO!J81</f>
        <v>276443405.76000005</v>
      </c>
      <c r="K81" s="40">
        <f>IF(ISBLANK(J81),"  ",IF(L81&gt;0,J81/L81,IF(J81&gt;0,1,0)))</f>
        <v>1</v>
      </c>
      <c r="L81" s="133">
        <f>J81+H81</f>
        <v>276443405.76000005</v>
      </c>
      <c r="M81" s="41">
        <f>IF(ISBLANK(L81),"  ",IF(L84&gt;0,L81/L84,IF(L81&gt;0,1,0)))</f>
        <v>7.2087849674562957E-2</v>
      </c>
    </row>
    <row r="82" spans="1:13" s="55" customFormat="1" ht="15" customHeight="1" x14ac:dyDescent="0.25">
      <c r="A82" s="56" t="s">
        <v>67</v>
      </c>
      <c r="B82" s="120">
        <f>B81+B80+B78+B77</f>
        <v>0</v>
      </c>
      <c r="C82" s="59">
        <f t="shared" si="0"/>
        <v>0</v>
      </c>
      <c r="D82" s="129">
        <f>D81+D80+D78+D77</f>
        <v>546522132.64999998</v>
      </c>
      <c r="E82" s="54">
        <f>IF(ISBLANK(D82),"  ",IF(F82&gt;0,D82/F82,IF(D82&gt;0,1,0)))</f>
        <v>1</v>
      </c>
      <c r="F82" s="134">
        <f>F81+F80+F79+F78+F77</f>
        <v>546522132.64999998</v>
      </c>
      <c r="G82" s="53">
        <f>IF(ISBLANK(F82),"  ",IF(F84&gt;0,F82/F84,IF(F82&gt;0,1,0)))</f>
        <v>0.14376960341318856</v>
      </c>
      <c r="H82" s="120">
        <f>H81+H80+H78+H77</f>
        <v>0</v>
      </c>
      <c r="I82" s="59">
        <f>IF(ISBLANK(H82),"  ",IF(L82&gt;0,H82/L82,IF(H82&gt;0,1,0)))</f>
        <v>0</v>
      </c>
      <c r="J82" s="129">
        <f>J81+J80+J78+J77</f>
        <v>543523461.45000005</v>
      </c>
      <c r="K82" s="54">
        <f>IF(ISBLANK(J82),"  ",IF(L82&gt;0,J82/L82,IF(J82&gt;0,1,0)))</f>
        <v>1</v>
      </c>
      <c r="L82" s="134">
        <f>L81+L80+L79+L78+L77</f>
        <v>543523461.45000005</v>
      </c>
      <c r="M82" s="53">
        <f>IF(ISBLANK(L82),"  ",IF(L84&gt;0,L82/L84,IF(L82&gt;0,1,0)))</f>
        <v>0.14173402861930401</v>
      </c>
    </row>
    <row r="83" spans="1:13" s="55" customFormat="1" ht="15" customHeight="1" x14ac:dyDescent="0.25">
      <c r="A83" s="56" t="s">
        <v>68</v>
      </c>
      <c r="B83" s="118">
        <f>'ULS Summary'!B83-ULSBoard!B83+LSU!B83+LSUA!B83+LSUS!B83+SUBR!B83+SUNO!B83</f>
        <v>0</v>
      </c>
      <c r="C83" s="59">
        <f>IF(ISBLANK(B83),"  ",IF(F83&gt;0,B83/F83,IF(B83&gt;0,1,0)))</f>
        <v>0</v>
      </c>
      <c r="D83" s="126">
        <f>'ULS Summary'!D83-ULSBoard!D83+LSU!D83+LSUA!D83+LSUS!D83+SUBR!D83+SUNO!D83</f>
        <v>0</v>
      </c>
      <c r="E83" s="54">
        <f>IF(ISBLANK(D83),"  ",IF(F83&gt;0,D83/F83,IF(D83&gt;0,1,0)))</f>
        <v>0</v>
      </c>
      <c r="F83" s="141">
        <f>D83+B83</f>
        <v>0</v>
      </c>
      <c r="G83" s="53">
        <f>IF(ISBLANK(F83),"  ",IF(F84&gt;0,F83/F84,IF(F83&gt;0,1,0)))</f>
        <v>0</v>
      </c>
      <c r="H83" s="118">
        <f>'ULS Summary'!H83-ULSBoard!H83+LSU!H83+LSUA!H83+LSUS!H83+SUBR!H83+SUNO!H83</f>
        <v>0</v>
      </c>
      <c r="I83" s="59">
        <f>IF(ISBLANK(H83),"  ",IF(L83&gt;0,H83/L83,IF(H83&gt;0,1,0)))</f>
        <v>0</v>
      </c>
      <c r="J83" s="126">
        <f>'ULS Summary'!J83-ULSBoard!J83+LSU!J83+LSUA!J83+LSUS!J83+SUBR!J83+SUNO!J83</f>
        <v>0</v>
      </c>
      <c r="K83" s="54">
        <f>IF(ISBLANK(J83),"  ",IF(L83&gt;0,J83/L83,IF(J83&gt;0,1,0)))</f>
        <v>0</v>
      </c>
      <c r="L83" s="141">
        <f>J83+H83</f>
        <v>0</v>
      </c>
      <c r="M83" s="53">
        <f>IF(ISBLANK(L83),"  ",IF(L84&gt;0,L83/L84,IF(L83&gt;0,1,0)))</f>
        <v>0</v>
      </c>
    </row>
    <row r="84" spans="1:13" s="55" customFormat="1" ht="15" customHeight="1" thickBot="1" x14ac:dyDescent="0.3">
      <c r="A84" s="67" t="s">
        <v>69</v>
      </c>
      <c r="B84" s="121">
        <f>B82+B75+B54+B47+B55+B83</f>
        <v>1914192036.7299998</v>
      </c>
      <c r="C84" s="68">
        <f t="shared" si="0"/>
        <v>0.50355258009943971</v>
      </c>
      <c r="D84" s="121">
        <f>D82+D75+D54+D47+D55+D83</f>
        <v>1887182659.5299997</v>
      </c>
      <c r="E84" s="69">
        <f>IF(ISBLANK(D84),"  ",IF(F84&gt;0,D84/F84,IF(D84&gt;0,1,0)))</f>
        <v>0.49644741963749733</v>
      </c>
      <c r="F84" s="121">
        <f>F82+F75+F54+F47+F55+F83</f>
        <v>3801374697.2600002</v>
      </c>
      <c r="G84" s="70">
        <f>IF(ISBLANK(F84),"  ",IF(F84&gt;0,F84/F84,IF(F84&gt;0,1,0)))</f>
        <v>1</v>
      </c>
      <c r="H84" s="121">
        <f>H82+H75+H54+H47+H55+H83</f>
        <v>1992429538.4100001</v>
      </c>
      <c r="I84" s="68">
        <f>IF(ISBLANK(H84),"  ",IF(L84&gt;0,H84/L84,IF(H84&gt;0,1,0)))</f>
        <v>0.51956370837347521</v>
      </c>
      <c r="J84" s="121">
        <f>J82+J75+J54+J47+J55+J83</f>
        <v>1842383221.4100001</v>
      </c>
      <c r="K84" s="69">
        <f>IF(ISBLANK(J84),"  ",IF(L84&gt;0,J84/L84,IF(J84&gt;0,1,0)))</f>
        <v>0.4804362916265249</v>
      </c>
      <c r="L84" s="121">
        <f>L82+L75+L54+L47+L55+L83</f>
        <v>3834812759.8199997</v>
      </c>
      <c r="M84" s="70">
        <f>IF(ISBLANK(L84),"  ",IF(L84&gt;0,L84/L84,IF(L84&gt;0,1,0)))</f>
        <v>1</v>
      </c>
    </row>
    <row r="85" spans="1:13" ht="15" thickTop="1" x14ac:dyDescent="0.2"/>
    <row r="86" spans="1:13" x14ac:dyDescent="0.2">
      <c r="A86" s="2" t="s">
        <v>4</v>
      </c>
    </row>
    <row r="87" spans="1:13" x14ac:dyDescent="0.2">
      <c r="A87" s="2" t="s">
        <v>70</v>
      </c>
    </row>
  </sheetData>
  <hyperlinks>
    <hyperlink ref="O2" location="Home!A1" tooltip="Home" display="Home" xr:uid="{00000000-0004-0000-03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O87"/>
  <sheetViews>
    <sheetView zoomScale="75" zoomScaleNormal="75" workbookViewId="0">
      <pane xSplit="1" ySplit="10" topLeftCell="B11" activePane="bottomRight" state="frozen"/>
      <selection activeCell="D29" sqref="D29"/>
      <selection pane="topRight" activeCell="D29" sqref="D29"/>
      <selection pane="bottomLeft" activeCell="D29" sqref="D29"/>
      <selection pane="bottomRight" activeCell="K38" sqref="K38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91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190</v>
      </c>
      <c r="C6" s="11"/>
      <c r="D6" s="12"/>
      <c r="E6" s="11"/>
      <c r="F6" s="12"/>
      <c r="G6" s="13"/>
      <c r="H6" s="10" t="s">
        <v>191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v>10616936</v>
      </c>
      <c r="C13" s="35">
        <v>1</v>
      </c>
      <c r="D13" s="122">
        <v>0</v>
      </c>
      <c r="E13" s="36">
        <v>0</v>
      </c>
      <c r="F13" s="130">
        <f>D13+B13</f>
        <v>10616936</v>
      </c>
      <c r="G13" s="37">
        <f>IF(ISBLANK(F13),"  ",IF(F84&gt;0,F13/F84,IF(F13&gt;0,1,0)))</f>
        <v>0.19908816437244875</v>
      </c>
      <c r="H13" s="112">
        <v>4404590</v>
      </c>
      <c r="I13" s="35">
        <v>1</v>
      </c>
      <c r="J13" s="122">
        <v>0</v>
      </c>
      <c r="K13" s="36">
        <v>0</v>
      </c>
      <c r="L13" s="130">
        <f t="shared" ref="L13:L34" si="0">J13+H13</f>
        <v>4404590</v>
      </c>
      <c r="M13" s="38">
        <f>IF(ISBLANK(L13),"  ",IF(L84&gt;0,L13/L84,IF(L13&gt;0,1,0)))</f>
        <v>9.3485016033161297E-2</v>
      </c>
    </row>
    <row r="14" spans="1:15" ht="15" customHeight="1" x14ac:dyDescent="0.2">
      <c r="A14" s="7" t="s">
        <v>13</v>
      </c>
      <c r="B14" s="142">
        <v>0</v>
      </c>
      <c r="C14" s="39">
        <v>0</v>
      </c>
      <c r="D14" s="127">
        <v>0</v>
      </c>
      <c r="E14" s="40">
        <v>0</v>
      </c>
      <c r="F14" s="131">
        <f>D14+B14</f>
        <v>0</v>
      </c>
      <c r="G14" s="41">
        <f>IF(ISBLANK(F14),"  ",IF(F84&gt;0,F14/F84,IF(F14&gt;0,1,0)))</f>
        <v>0</v>
      </c>
      <c r="H14" s="142">
        <v>0</v>
      </c>
      <c r="I14" s="39">
        <v>0</v>
      </c>
      <c r="J14" s="127">
        <v>0</v>
      </c>
      <c r="K14" s="40">
        <v>0</v>
      </c>
      <c r="L14" s="131">
        <f t="shared" si="0"/>
        <v>0</v>
      </c>
      <c r="M14" s="41">
        <f>IF(ISBLANK(L14),"  ",IF(L84&gt;0,L14/L84,IF(L14&gt;0,1,0)))</f>
        <v>0</v>
      </c>
    </row>
    <row r="15" spans="1:15" ht="15" customHeight="1" x14ac:dyDescent="0.2">
      <c r="A15" s="169" t="s">
        <v>14</v>
      </c>
      <c r="B15" s="116">
        <v>0</v>
      </c>
      <c r="C15" s="42">
        <v>0</v>
      </c>
      <c r="D15" s="124">
        <v>0</v>
      </c>
      <c r="E15" s="43">
        <v>0</v>
      </c>
      <c r="F15" s="132">
        <f>D15+B15</f>
        <v>0</v>
      </c>
      <c r="G15" s="44">
        <f>IF(ISBLANK(F15),"  ",IF(F84&gt;0,F15/F84,IF(F15&gt;0,1,0)))</f>
        <v>0</v>
      </c>
      <c r="H15" s="116">
        <v>0</v>
      </c>
      <c r="I15" s="42">
        <v>0</v>
      </c>
      <c r="J15" s="124">
        <v>0</v>
      </c>
      <c r="K15" s="43">
        <v>0</v>
      </c>
      <c r="L15" s="132">
        <f t="shared" si="0"/>
        <v>0</v>
      </c>
      <c r="M15" s="44">
        <f>IF(ISBLANK(L15),"  ",IF(L84&gt;0,L15/L84,IF(L15&gt;0,1,0)))</f>
        <v>0</v>
      </c>
    </row>
    <row r="16" spans="1:15" ht="15" customHeight="1" x14ac:dyDescent="0.2">
      <c r="A16" s="170" t="s">
        <v>15</v>
      </c>
      <c r="B16" s="142">
        <v>0</v>
      </c>
      <c r="C16" s="35">
        <v>0</v>
      </c>
      <c r="D16" s="127">
        <v>0</v>
      </c>
      <c r="E16" s="36">
        <v>0</v>
      </c>
      <c r="F16" s="132">
        <f t="shared" ref="F16:F46" si="1">D16+B16</f>
        <v>0</v>
      </c>
      <c r="G16" s="37">
        <f>IF(ISBLANK(F16),"  ",IF(F84&gt;0,F16/F84,IF(F16&gt;0,1,0)))</f>
        <v>0</v>
      </c>
      <c r="H16" s="142">
        <v>0</v>
      </c>
      <c r="I16" s="35">
        <v>0</v>
      </c>
      <c r="J16" s="127">
        <v>0</v>
      </c>
      <c r="K16" s="36">
        <v>0</v>
      </c>
      <c r="L16" s="132">
        <f t="shared" si="0"/>
        <v>0</v>
      </c>
      <c r="M16" s="37">
        <f>IF(ISBLANK(L16),"  ",IF(L84&gt;0,L16/L84,IF(L16&gt;0,1,0)))</f>
        <v>0</v>
      </c>
    </row>
    <row r="17" spans="1:13" ht="15" customHeight="1" x14ac:dyDescent="0.2">
      <c r="A17" s="171" t="s">
        <v>16</v>
      </c>
      <c r="B17" s="114">
        <v>0</v>
      </c>
      <c r="C17" s="39">
        <v>0</v>
      </c>
      <c r="D17" s="124">
        <v>0</v>
      </c>
      <c r="E17" s="36">
        <v>0</v>
      </c>
      <c r="F17" s="133">
        <f t="shared" si="1"/>
        <v>0</v>
      </c>
      <c r="G17" s="41">
        <f>IF(ISBLANK(F17),"  ",IF(F84&gt;0,F17/F84,IF(F17&gt;0,1,0)))</f>
        <v>0</v>
      </c>
      <c r="H17" s="114">
        <v>0</v>
      </c>
      <c r="I17" s="39">
        <v>0</v>
      </c>
      <c r="J17" s="124">
        <v>0</v>
      </c>
      <c r="K17" s="40">
        <v>0</v>
      </c>
      <c r="L17" s="133">
        <f t="shared" si="0"/>
        <v>0</v>
      </c>
      <c r="M17" s="41">
        <f>IF(ISBLANK(L17),"  ",IF(L84&gt;0,L17/L84,IF(L17&gt;0,1,0)))</f>
        <v>0</v>
      </c>
    </row>
    <row r="18" spans="1:13" ht="15" customHeight="1" x14ac:dyDescent="0.2">
      <c r="A18" s="171" t="s">
        <v>17</v>
      </c>
      <c r="B18" s="114">
        <v>0</v>
      </c>
      <c r="C18" s="39">
        <v>0</v>
      </c>
      <c r="D18" s="124">
        <v>0</v>
      </c>
      <c r="E18" s="36">
        <v>0</v>
      </c>
      <c r="F18" s="133">
        <f t="shared" si="1"/>
        <v>0</v>
      </c>
      <c r="G18" s="41">
        <f>IF(ISBLANK(F18),"  ",IF(F84&gt;0,F18/F84,IF(F18&gt;0,1,0)))</f>
        <v>0</v>
      </c>
      <c r="H18" s="114">
        <v>0</v>
      </c>
      <c r="I18" s="39">
        <v>0</v>
      </c>
      <c r="J18" s="124">
        <v>0</v>
      </c>
      <c r="K18" s="40">
        <v>0</v>
      </c>
      <c r="L18" s="133">
        <f t="shared" si="0"/>
        <v>0</v>
      </c>
      <c r="M18" s="41">
        <f>IF(ISBLANK(L18),"  ",IF(L84&gt;0,L18/L84,IF(L18&gt;0,1,0)))</f>
        <v>0</v>
      </c>
    </row>
    <row r="19" spans="1:13" ht="15" customHeight="1" x14ac:dyDescent="0.2">
      <c r="A19" s="171" t="s">
        <v>18</v>
      </c>
      <c r="B19" s="114">
        <v>0</v>
      </c>
      <c r="C19" s="39">
        <v>0</v>
      </c>
      <c r="D19" s="124">
        <v>0</v>
      </c>
      <c r="E19" s="36">
        <v>0</v>
      </c>
      <c r="F19" s="133">
        <f t="shared" si="1"/>
        <v>0</v>
      </c>
      <c r="G19" s="41">
        <f>IF(ISBLANK(F19),"  ",IF(F84&gt;0,F19/F84,IF(F19&gt;0,1,0)))</f>
        <v>0</v>
      </c>
      <c r="H19" s="114">
        <v>0</v>
      </c>
      <c r="I19" s="39">
        <v>0</v>
      </c>
      <c r="J19" s="124">
        <v>0</v>
      </c>
      <c r="K19" s="40">
        <v>0</v>
      </c>
      <c r="L19" s="133">
        <f t="shared" si="0"/>
        <v>0</v>
      </c>
      <c r="M19" s="41">
        <f>IF(ISBLANK(L19),"  ",IF(L84&gt;0,L19/L84,IF(L19&gt;0,1,0)))</f>
        <v>0</v>
      </c>
    </row>
    <row r="20" spans="1:13" ht="15" customHeight="1" x14ac:dyDescent="0.2">
      <c r="A20" s="171" t="s">
        <v>19</v>
      </c>
      <c r="B20" s="114">
        <v>0</v>
      </c>
      <c r="C20" s="39">
        <v>0</v>
      </c>
      <c r="D20" s="124">
        <v>0</v>
      </c>
      <c r="E20" s="36">
        <v>0</v>
      </c>
      <c r="F20" s="133">
        <f>D20+B20</f>
        <v>0</v>
      </c>
      <c r="G20" s="41">
        <f>IF(ISBLANK(F20),"  ",IF(F84&gt;0,F20/F84,IF(F20&gt;0,1,0)))</f>
        <v>0</v>
      </c>
      <c r="H20" s="114">
        <v>0</v>
      </c>
      <c r="I20" s="39">
        <v>0</v>
      </c>
      <c r="J20" s="124">
        <v>0</v>
      </c>
      <c r="K20" s="40">
        <v>0</v>
      </c>
      <c r="L20" s="133">
        <f t="shared" si="0"/>
        <v>0</v>
      </c>
      <c r="M20" s="41">
        <f>IF(ISBLANK(L20),"  ",IF(L84&gt;0,L20/L84,IF(L20&gt;0,1,0)))</f>
        <v>0</v>
      </c>
    </row>
    <row r="21" spans="1:13" ht="15" customHeight="1" x14ac:dyDescent="0.2">
      <c r="A21" s="171" t="s">
        <v>20</v>
      </c>
      <c r="B21" s="114">
        <v>0</v>
      </c>
      <c r="C21" s="39">
        <v>0</v>
      </c>
      <c r="D21" s="124">
        <v>0</v>
      </c>
      <c r="E21" s="36">
        <v>0</v>
      </c>
      <c r="F21" s="133">
        <f t="shared" si="1"/>
        <v>0</v>
      </c>
      <c r="G21" s="41">
        <f>IF(ISBLANK(F21),"  ",IF(F84&gt;0,F21/F84,IF(F21&gt;0,1,0)))</f>
        <v>0</v>
      </c>
      <c r="H21" s="114">
        <v>0</v>
      </c>
      <c r="I21" s="39">
        <v>0</v>
      </c>
      <c r="J21" s="124">
        <v>0</v>
      </c>
      <c r="K21" s="40">
        <v>0</v>
      </c>
      <c r="L21" s="133">
        <f t="shared" si="0"/>
        <v>0</v>
      </c>
      <c r="M21" s="41">
        <f>IF(ISBLANK(L21),"  ",IF(L84&gt;0,L21/L84,IF(L21&gt;0,1,0)))</f>
        <v>0</v>
      </c>
    </row>
    <row r="22" spans="1:13" ht="15" customHeight="1" x14ac:dyDescent="0.2">
      <c r="A22" s="171" t="s">
        <v>21</v>
      </c>
      <c r="B22" s="114">
        <v>0</v>
      </c>
      <c r="C22" s="39">
        <v>0</v>
      </c>
      <c r="D22" s="124">
        <v>0</v>
      </c>
      <c r="E22" s="36">
        <v>0</v>
      </c>
      <c r="F22" s="133">
        <f t="shared" si="1"/>
        <v>0</v>
      </c>
      <c r="G22" s="41">
        <f>IF(ISBLANK(F22),"  ",IF(F84&gt;0,F22/F84,IF(F22&gt;0,1,0)))</f>
        <v>0</v>
      </c>
      <c r="H22" s="114">
        <v>0</v>
      </c>
      <c r="I22" s="39">
        <v>0</v>
      </c>
      <c r="J22" s="124">
        <v>0</v>
      </c>
      <c r="K22" s="40">
        <v>0</v>
      </c>
      <c r="L22" s="133">
        <f t="shared" si="0"/>
        <v>0</v>
      </c>
      <c r="M22" s="41">
        <f>IF(ISBLANK(L22),"  ",IF(L84&gt;0,L22/L84,IF(L22&gt;0,1,0)))</f>
        <v>0</v>
      </c>
    </row>
    <row r="23" spans="1:13" ht="15" customHeight="1" x14ac:dyDescent="0.2">
      <c r="A23" s="171" t="s">
        <v>22</v>
      </c>
      <c r="B23" s="114">
        <v>0</v>
      </c>
      <c r="C23" s="39">
        <v>0</v>
      </c>
      <c r="D23" s="124">
        <v>0</v>
      </c>
      <c r="E23" s="36">
        <v>0</v>
      </c>
      <c r="F23" s="133">
        <f t="shared" si="1"/>
        <v>0</v>
      </c>
      <c r="G23" s="41">
        <f>IF(ISBLANK(F23),"  ",IF(F84&gt;0,F23/F84,IF(F23&gt;0,1,0)))</f>
        <v>0</v>
      </c>
      <c r="H23" s="114">
        <v>0</v>
      </c>
      <c r="I23" s="39">
        <v>0</v>
      </c>
      <c r="J23" s="124">
        <v>0</v>
      </c>
      <c r="K23" s="40">
        <v>0</v>
      </c>
      <c r="L23" s="133">
        <f t="shared" si="0"/>
        <v>0</v>
      </c>
      <c r="M23" s="41">
        <f>IF(ISBLANK(L23),"  ",IF(L84&gt;0,L23/L84,IF(L23&gt;0,1,0)))</f>
        <v>0</v>
      </c>
    </row>
    <row r="24" spans="1:13" ht="15" customHeight="1" x14ac:dyDescent="0.2">
      <c r="A24" s="171" t="s">
        <v>23</v>
      </c>
      <c r="B24" s="114">
        <v>0</v>
      </c>
      <c r="C24" s="39">
        <v>0</v>
      </c>
      <c r="D24" s="124">
        <v>0</v>
      </c>
      <c r="E24" s="36">
        <v>0</v>
      </c>
      <c r="F24" s="133">
        <f t="shared" si="1"/>
        <v>0</v>
      </c>
      <c r="G24" s="41">
        <f>IF(ISBLANK(F24),"  ",IF(F84&gt;0,F24/F84,IF(F24&gt;0,1,0)))</f>
        <v>0</v>
      </c>
      <c r="H24" s="114">
        <v>0</v>
      </c>
      <c r="I24" s="39">
        <v>0</v>
      </c>
      <c r="J24" s="124">
        <v>0</v>
      </c>
      <c r="K24" s="40">
        <v>0</v>
      </c>
      <c r="L24" s="133">
        <f t="shared" si="0"/>
        <v>0</v>
      </c>
      <c r="M24" s="41">
        <f>IF(ISBLANK(L24),"  ",IF(L84&gt;0,L24/L84,IF(L24&gt;0,1,0)))</f>
        <v>0</v>
      </c>
    </row>
    <row r="25" spans="1:13" ht="15" customHeight="1" x14ac:dyDescent="0.2">
      <c r="A25" s="171" t="s">
        <v>24</v>
      </c>
      <c r="B25" s="114">
        <v>0</v>
      </c>
      <c r="C25" s="39">
        <v>0</v>
      </c>
      <c r="D25" s="124">
        <v>0</v>
      </c>
      <c r="E25" s="36">
        <v>0</v>
      </c>
      <c r="F25" s="133">
        <f t="shared" si="1"/>
        <v>0</v>
      </c>
      <c r="G25" s="41">
        <f>IF(ISBLANK(F25),"  ",IF(F84&gt;0,F25/F84,IF(F25&gt;0,1,0)))</f>
        <v>0</v>
      </c>
      <c r="H25" s="114">
        <v>0</v>
      </c>
      <c r="I25" s="39">
        <v>0</v>
      </c>
      <c r="J25" s="124">
        <v>0</v>
      </c>
      <c r="K25" s="40">
        <v>0</v>
      </c>
      <c r="L25" s="133">
        <f t="shared" si="0"/>
        <v>0</v>
      </c>
      <c r="M25" s="41">
        <f>IF(ISBLANK(L25),"  ",IF(L84&gt;0,L25/L84,IF(L25&gt;0,1,0)))</f>
        <v>0</v>
      </c>
    </row>
    <row r="26" spans="1:13" ht="15" customHeight="1" x14ac:dyDescent="0.2">
      <c r="A26" s="171" t="s">
        <v>25</v>
      </c>
      <c r="B26" s="114">
        <v>0</v>
      </c>
      <c r="C26" s="39">
        <v>0</v>
      </c>
      <c r="D26" s="124">
        <v>0</v>
      </c>
      <c r="E26" s="36">
        <v>0</v>
      </c>
      <c r="F26" s="133">
        <f t="shared" si="1"/>
        <v>0</v>
      </c>
      <c r="G26" s="41">
        <f>IF(ISBLANK(F26),"  ",IF(F84&gt;0,F26/F84,IF(F26&gt;0,1,0)))</f>
        <v>0</v>
      </c>
      <c r="H26" s="114">
        <v>0</v>
      </c>
      <c r="I26" s="39">
        <v>0</v>
      </c>
      <c r="J26" s="124">
        <v>0</v>
      </c>
      <c r="K26" s="40">
        <v>0</v>
      </c>
      <c r="L26" s="133">
        <f t="shared" si="0"/>
        <v>0</v>
      </c>
      <c r="M26" s="41">
        <f>IF(ISBLANK(L26),"  ",IF(L84&gt;0,L26/L84,IF(L26&gt;0,1,0)))</f>
        <v>0</v>
      </c>
    </row>
    <row r="27" spans="1:13" ht="15" customHeight="1" x14ac:dyDescent="0.2">
      <c r="A27" s="171" t="s">
        <v>26</v>
      </c>
      <c r="B27" s="114">
        <v>0</v>
      </c>
      <c r="C27" s="39">
        <v>0</v>
      </c>
      <c r="D27" s="124">
        <v>0</v>
      </c>
      <c r="E27" s="36">
        <v>0</v>
      </c>
      <c r="F27" s="133">
        <f t="shared" si="1"/>
        <v>0</v>
      </c>
      <c r="G27" s="41">
        <f>IF(ISBLANK(F27),"  ",IF(F84&gt;0,F27/F84,IF(F27&gt;0,1,0)))</f>
        <v>0</v>
      </c>
      <c r="H27" s="114">
        <v>0</v>
      </c>
      <c r="I27" s="39">
        <v>0</v>
      </c>
      <c r="J27" s="124">
        <v>0</v>
      </c>
      <c r="K27" s="40">
        <v>0</v>
      </c>
      <c r="L27" s="133">
        <f t="shared" si="0"/>
        <v>0</v>
      </c>
      <c r="M27" s="41">
        <f>IF(ISBLANK(L27),"  ",IF(L84&gt;0,L27/L84,IF(L27&gt;0,1,0)))</f>
        <v>0</v>
      </c>
    </row>
    <row r="28" spans="1:13" ht="15" customHeight="1" x14ac:dyDescent="0.2">
      <c r="A28" s="172" t="s">
        <v>27</v>
      </c>
      <c r="B28" s="114">
        <v>0</v>
      </c>
      <c r="C28" s="39">
        <v>0</v>
      </c>
      <c r="D28" s="124">
        <v>0</v>
      </c>
      <c r="E28" s="36">
        <v>0</v>
      </c>
      <c r="F28" s="133">
        <f t="shared" si="1"/>
        <v>0</v>
      </c>
      <c r="G28" s="41">
        <f>IF(ISBLANK(F28),"  ",IF(F84&gt;0,F28/F84,IF(F28&gt;0,1,0)))</f>
        <v>0</v>
      </c>
      <c r="H28" s="114">
        <v>0</v>
      </c>
      <c r="I28" s="39">
        <v>0</v>
      </c>
      <c r="J28" s="124">
        <v>0</v>
      </c>
      <c r="K28" s="40">
        <v>0</v>
      </c>
      <c r="L28" s="133">
        <f t="shared" si="0"/>
        <v>0</v>
      </c>
      <c r="M28" s="41">
        <f>IF(ISBLANK(L28),"  ",IF(L84&gt;0,L28/L84,IF(L28&gt;0,1,0)))</f>
        <v>0</v>
      </c>
    </row>
    <row r="29" spans="1:13" ht="15" customHeight="1" x14ac:dyDescent="0.2">
      <c r="A29" s="172" t="s">
        <v>28</v>
      </c>
      <c r="B29" s="114">
        <v>0</v>
      </c>
      <c r="C29" s="39">
        <v>0</v>
      </c>
      <c r="D29" s="124">
        <v>0</v>
      </c>
      <c r="E29" s="36">
        <v>0</v>
      </c>
      <c r="F29" s="133">
        <f t="shared" si="1"/>
        <v>0</v>
      </c>
      <c r="G29" s="41">
        <f>IF(ISBLANK(F29),"  ",IF(F84&gt;0,F29/F84,IF(F29&gt;0,1,0)))</f>
        <v>0</v>
      </c>
      <c r="H29" s="114">
        <v>0</v>
      </c>
      <c r="I29" s="39">
        <v>0</v>
      </c>
      <c r="J29" s="124">
        <v>0</v>
      </c>
      <c r="K29" s="40">
        <v>0</v>
      </c>
      <c r="L29" s="133">
        <f t="shared" si="0"/>
        <v>0</v>
      </c>
      <c r="M29" s="41">
        <f>IF(ISBLANK(L29),"  ",IF(L84&gt;0,L29/L84,IF(L29&gt;0,1,0)))</f>
        <v>0</v>
      </c>
    </row>
    <row r="30" spans="1:13" ht="15" customHeight="1" x14ac:dyDescent="0.2">
      <c r="A30" s="172" t="s">
        <v>71</v>
      </c>
      <c r="B30" s="114">
        <v>0</v>
      </c>
      <c r="C30" s="39">
        <v>0</v>
      </c>
      <c r="D30" s="124">
        <v>0</v>
      </c>
      <c r="E30" s="36">
        <v>0</v>
      </c>
      <c r="F30" s="133">
        <f t="shared" si="1"/>
        <v>0</v>
      </c>
      <c r="G30" s="41">
        <f>IF(ISBLANK(F30),"  ",IF(F84&gt;0,F30/F84,IF(F30&gt;0,1,0)))</f>
        <v>0</v>
      </c>
      <c r="H30" s="114">
        <v>0</v>
      </c>
      <c r="I30" s="39">
        <v>0</v>
      </c>
      <c r="J30" s="124">
        <v>0</v>
      </c>
      <c r="K30" s="40">
        <v>0</v>
      </c>
      <c r="L30" s="133">
        <f t="shared" si="0"/>
        <v>0</v>
      </c>
      <c r="M30" s="41">
        <f>IF(ISBLANK(L30),"  ",IF(L84&gt;0,L30/L84,IF(L30&gt;0,1,0)))</f>
        <v>0</v>
      </c>
    </row>
    <row r="31" spans="1:13" ht="15" customHeight="1" x14ac:dyDescent="0.2">
      <c r="A31" s="172" t="s">
        <v>182</v>
      </c>
      <c r="B31" s="114">
        <v>0</v>
      </c>
      <c r="C31" s="39">
        <v>0</v>
      </c>
      <c r="D31" s="124">
        <v>0</v>
      </c>
      <c r="E31" s="36">
        <v>0</v>
      </c>
      <c r="F31" s="133">
        <f t="shared" si="1"/>
        <v>0</v>
      </c>
      <c r="G31" s="41">
        <f>IF(ISBLANK(F31),"  ",IF(F84&gt;0,F31/F84,IF(F31&gt;0,1,0)))</f>
        <v>0</v>
      </c>
      <c r="H31" s="114">
        <v>0</v>
      </c>
      <c r="I31" s="39">
        <v>0</v>
      </c>
      <c r="J31" s="124">
        <v>0</v>
      </c>
      <c r="K31" s="40">
        <v>0</v>
      </c>
      <c r="L31" s="133">
        <f t="shared" si="0"/>
        <v>0</v>
      </c>
      <c r="M31" s="41">
        <f>IF(ISBLANK(L31),"  ",IF(L84&gt;0,L31/L84,IF(L31&gt;0,1,0)))</f>
        <v>0</v>
      </c>
    </row>
    <row r="32" spans="1:13" ht="15" customHeight="1" x14ac:dyDescent="0.2">
      <c r="A32" s="173" t="s">
        <v>183</v>
      </c>
      <c r="B32" s="114">
        <v>0</v>
      </c>
      <c r="C32" s="39">
        <v>0</v>
      </c>
      <c r="D32" s="124">
        <v>0</v>
      </c>
      <c r="E32" s="36">
        <v>0</v>
      </c>
      <c r="F32" s="133">
        <f t="shared" si="1"/>
        <v>0</v>
      </c>
      <c r="G32" s="41">
        <f>IF(ISBLANK(F32),"  ",IF(F84&gt;0,F32/F84,IF(F32&gt;0,1,0)))</f>
        <v>0</v>
      </c>
      <c r="H32" s="114">
        <v>0</v>
      </c>
      <c r="I32" s="39">
        <v>0</v>
      </c>
      <c r="J32" s="124">
        <v>0</v>
      </c>
      <c r="K32" s="40">
        <v>0</v>
      </c>
      <c r="L32" s="133">
        <f t="shared" si="0"/>
        <v>0</v>
      </c>
      <c r="M32" s="41">
        <f>IF(ISBLANK(L32),"  ",IF(L84&gt;0,L32/L84,IF(L32&gt;0,1,0)))</f>
        <v>0</v>
      </c>
    </row>
    <row r="33" spans="1:13" ht="15" customHeight="1" x14ac:dyDescent="0.2">
      <c r="A33" s="172" t="s">
        <v>175</v>
      </c>
      <c r="B33" s="114">
        <v>0</v>
      </c>
      <c r="C33" s="39">
        <v>0</v>
      </c>
      <c r="D33" s="124">
        <v>0</v>
      </c>
      <c r="E33" s="36">
        <v>0</v>
      </c>
      <c r="F33" s="133">
        <f t="shared" si="1"/>
        <v>0</v>
      </c>
      <c r="G33" s="41">
        <f>IF(ISBLANK(F33),"  ",IF(F84&gt;0,F33/F84,IF(F33&gt;0,1,0)))</f>
        <v>0</v>
      </c>
      <c r="H33" s="114">
        <v>0</v>
      </c>
      <c r="I33" s="39">
        <v>0</v>
      </c>
      <c r="J33" s="124">
        <v>0</v>
      </c>
      <c r="K33" s="40">
        <v>0</v>
      </c>
      <c r="L33" s="133">
        <f t="shared" si="0"/>
        <v>0</v>
      </c>
      <c r="M33" s="41">
        <f>IF(ISBLANK(L33),"  ",IF(L84&gt;0,L33/L84,IF(L33&gt;0,1,0)))</f>
        <v>0</v>
      </c>
    </row>
    <row r="34" spans="1:13" ht="15" customHeight="1" x14ac:dyDescent="0.2">
      <c r="A34" s="171" t="s">
        <v>184</v>
      </c>
      <c r="B34" s="114">
        <v>0</v>
      </c>
      <c r="C34" s="39">
        <v>0</v>
      </c>
      <c r="D34" s="124">
        <v>0</v>
      </c>
      <c r="E34" s="36">
        <v>0</v>
      </c>
      <c r="F34" s="133">
        <f t="shared" si="1"/>
        <v>0</v>
      </c>
      <c r="G34" s="41">
        <f>IF(ISBLANK(F34),"  ",IF(F84&gt;0,F34/F84,IF(F34&gt;0,1,0)))</f>
        <v>0</v>
      </c>
      <c r="H34" s="114">
        <v>0</v>
      </c>
      <c r="I34" s="39">
        <v>0</v>
      </c>
      <c r="J34" s="124">
        <v>0</v>
      </c>
      <c r="K34" s="40">
        <v>0</v>
      </c>
      <c r="L34" s="133">
        <f t="shared" si="0"/>
        <v>0</v>
      </c>
      <c r="M34" s="41">
        <f>IF(ISBLANK(L34),"  ",IF(L84&gt;0,L34/L84,IF(L34&gt;0,1,0)))</f>
        <v>0</v>
      </c>
    </row>
    <row r="35" spans="1:13" ht="15" customHeight="1" x14ac:dyDescent="0.2">
      <c r="A35" s="171" t="s">
        <v>185</v>
      </c>
      <c r="B35" s="114">
        <v>0</v>
      </c>
      <c r="C35" s="39">
        <v>0</v>
      </c>
      <c r="D35" s="124">
        <v>0</v>
      </c>
      <c r="E35" s="36">
        <v>0</v>
      </c>
      <c r="F35" s="133">
        <f t="shared" ref="F35" si="2">D35+B35</f>
        <v>0</v>
      </c>
      <c r="G35" s="41">
        <f>IF(ISBLANK(F35),"  ",IF(F85&gt;0,F35/F85,IF(F35&gt;0,1,0)))</f>
        <v>0</v>
      </c>
      <c r="H35" s="114">
        <v>0</v>
      </c>
      <c r="I35" s="39">
        <v>0</v>
      </c>
      <c r="J35" s="124">
        <v>0</v>
      </c>
      <c r="K35" s="40">
        <v>0</v>
      </c>
      <c r="L35" s="133">
        <f t="shared" ref="L35" si="3">J35+H35</f>
        <v>0</v>
      </c>
      <c r="M35" s="41">
        <f>IF(ISBLANK(L35),"  ",IF(L85&gt;0,L35/L85,IF(L35&gt;0,1,0)))</f>
        <v>0</v>
      </c>
    </row>
    <row r="36" spans="1:13" ht="15" customHeight="1" x14ac:dyDescent="0.2">
      <c r="A36" s="218" t="s">
        <v>193</v>
      </c>
      <c r="B36" s="114">
        <v>0</v>
      </c>
      <c r="C36" s="39">
        <v>0</v>
      </c>
      <c r="D36" s="124">
        <v>0</v>
      </c>
      <c r="E36" s="36">
        <v>0</v>
      </c>
      <c r="F36" s="133">
        <f t="shared" ref="F36:F37" si="4">D36+B36</f>
        <v>0</v>
      </c>
      <c r="G36" s="41">
        <f t="shared" ref="G36:G37" si="5">IF(ISBLANK(F36),"  ",IF(F86&gt;0,F36/F86,IF(F36&gt;0,1,0)))</f>
        <v>0</v>
      </c>
      <c r="H36" s="114">
        <v>0</v>
      </c>
      <c r="I36" s="39">
        <v>0</v>
      </c>
      <c r="J36" s="124">
        <v>0</v>
      </c>
      <c r="K36" s="40">
        <v>0</v>
      </c>
      <c r="L36" s="133">
        <f t="shared" ref="L36:L37" si="6">J36+H36</f>
        <v>0</v>
      </c>
      <c r="M36" s="41">
        <f t="shared" ref="M36:M37" si="7">IF(ISBLANK(L36),"  ",IF(L86&gt;0,L36/L86,IF(L36&gt;0,1,0)))</f>
        <v>0</v>
      </c>
    </row>
    <row r="37" spans="1:13" ht="15" customHeight="1" x14ac:dyDescent="0.2">
      <c r="A37" s="218" t="s">
        <v>194</v>
      </c>
      <c r="B37" s="114">
        <v>0</v>
      </c>
      <c r="C37" s="39">
        <v>0</v>
      </c>
      <c r="D37" s="124">
        <v>0</v>
      </c>
      <c r="E37" s="36">
        <v>0</v>
      </c>
      <c r="F37" s="133">
        <f t="shared" si="4"/>
        <v>0</v>
      </c>
      <c r="G37" s="41">
        <f t="shared" si="5"/>
        <v>0</v>
      </c>
      <c r="H37" s="114">
        <v>0</v>
      </c>
      <c r="I37" s="39">
        <v>0</v>
      </c>
      <c r="J37" s="124">
        <v>0</v>
      </c>
      <c r="K37" s="40">
        <v>0</v>
      </c>
      <c r="L37" s="133">
        <f t="shared" si="6"/>
        <v>0</v>
      </c>
      <c r="M37" s="41">
        <f t="shared" si="7"/>
        <v>0</v>
      </c>
    </row>
    <row r="38" spans="1:13" ht="15" customHeight="1" x14ac:dyDescent="0.2">
      <c r="A38" s="171" t="s">
        <v>187</v>
      </c>
      <c r="B38" s="114">
        <v>0</v>
      </c>
      <c r="C38" s="39">
        <v>0</v>
      </c>
      <c r="D38" s="124">
        <v>0</v>
      </c>
      <c r="E38" s="36">
        <v>0</v>
      </c>
      <c r="F38" s="133">
        <f t="shared" ref="F38" si="8">D38+B38</f>
        <v>0</v>
      </c>
      <c r="G38" s="41">
        <f>IF(ISBLANK(F38),"  ",IF(F86&gt;0,F38/F86,IF(F38&gt;0,1,0)))</f>
        <v>0</v>
      </c>
      <c r="H38" s="114">
        <v>0</v>
      </c>
      <c r="I38" s="39">
        <v>0</v>
      </c>
      <c r="J38" s="124">
        <v>0</v>
      </c>
      <c r="K38" s="40">
        <v>0</v>
      </c>
      <c r="L38" s="133">
        <f t="shared" ref="L38" si="9">J38+H38</f>
        <v>0</v>
      </c>
      <c r="M38" s="41">
        <f>IF(ISBLANK(L38),"  ",IF(L86&gt;0,L38/L86,IF(L38&gt;0,1,0)))</f>
        <v>0</v>
      </c>
    </row>
    <row r="39" spans="1:13" ht="15" customHeight="1" x14ac:dyDescent="0.2">
      <c r="A39" s="171" t="s">
        <v>192</v>
      </c>
      <c r="B39" s="114">
        <v>0</v>
      </c>
      <c r="C39" s="39">
        <v>0</v>
      </c>
      <c r="D39" s="124">
        <v>0</v>
      </c>
      <c r="E39" s="36">
        <v>0</v>
      </c>
      <c r="F39" s="133">
        <f t="shared" ref="F39" si="10">D39+B39</f>
        <v>0</v>
      </c>
      <c r="G39" s="41">
        <f>IF(ISBLANK(F39),"  ",IF(F87&gt;0,F39/F87,IF(F39&gt;0,1,0)))</f>
        <v>0</v>
      </c>
      <c r="H39" s="114">
        <v>0</v>
      </c>
      <c r="I39" s="39">
        <v>0</v>
      </c>
      <c r="J39" s="124">
        <v>0</v>
      </c>
      <c r="K39" s="40">
        <v>0</v>
      </c>
      <c r="L39" s="133">
        <f t="shared" ref="L39" si="11">J39+H39</f>
        <v>0</v>
      </c>
      <c r="M39" s="41">
        <f>IF(ISBLANK(L39),"  ",IF(L87&gt;0,L39/L87,IF(L39&gt;0,1,0)))</f>
        <v>0</v>
      </c>
    </row>
    <row r="40" spans="1:13" ht="15" customHeight="1" x14ac:dyDescent="0.2">
      <c r="A40" s="171" t="s">
        <v>188</v>
      </c>
      <c r="B40" s="114">
        <v>0</v>
      </c>
      <c r="C40" s="39">
        <v>0</v>
      </c>
      <c r="D40" s="124">
        <v>0</v>
      </c>
      <c r="E40" s="36">
        <v>0</v>
      </c>
      <c r="F40" s="133">
        <f t="shared" ref="F40:F41" si="12">D40+B40</f>
        <v>0</v>
      </c>
      <c r="G40" s="41">
        <f t="shared" ref="G40:G41" si="13">IF(ISBLANK(F40),"  ",IF(F87&gt;0,F40/F87,IF(F40&gt;0,1,0)))</f>
        <v>0</v>
      </c>
      <c r="H40" s="114">
        <v>0</v>
      </c>
      <c r="I40" s="39">
        <v>0</v>
      </c>
      <c r="J40" s="124">
        <v>0</v>
      </c>
      <c r="K40" s="40">
        <v>0</v>
      </c>
      <c r="L40" s="133">
        <f t="shared" ref="L40:L41" si="14">J40+H40</f>
        <v>0</v>
      </c>
      <c r="M40" s="41">
        <f t="shared" ref="M40:M41" si="15">IF(ISBLANK(L40),"  ",IF(L87&gt;0,L40/L87,IF(L40&gt;0,1,0)))</f>
        <v>0</v>
      </c>
    </row>
    <row r="41" spans="1:13" ht="15" customHeight="1" x14ac:dyDescent="0.2">
      <c r="A41" s="171" t="s">
        <v>189</v>
      </c>
      <c r="B41" s="114">
        <v>0</v>
      </c>
      <c r="C41" s="39">
        <v>0</v>
      </c>
      <c r="D41" s="124">
        <v>0</v>
      </c>
      <c r="E41" s="36">
        <v>0</v>
      </c>
      <c r="F41" s="133">
        <f t="shared" si="12"/>
        <v>0</v>
      </c>
      <c r="G41" s="41">
        <f t="shared" si="13"/>
        <v>0</v>
      </c>
      <c r="H41" s="114">
        <v>0</v>
      </c>
      <c r="I41" s="39">
        <v>0</v>
      </c>
      <c r="J41" s="124">
        <v>0</v>
      </c>
      <c r="K41" s="40">
        <v>0</v>
      </c>
      <c r="L41" s="133">
        <f t="shared" si="14"/>
        <v>0</v>
      </c>
      <c r="M41" s="41">
        <f t="shared" si="15"/>
        <v>0</v>
      </c>
    </row>
    <row r="42" spans="1:13" ht="15" customHeight="1" x14ac:dyDescent="0.25">
      <c r="A42" s="47" t="s">
        <v>29</v>
      </c>
      <c r="B42" s="143"/>
      <c r="C42" s="48"/>
      <c r="D42" s="124"/>
      <c r="E42" s="49"/>
      <c r="F42" s="133"/>
      <c r="G42" s="50" t="s">
        <v>4</v>
      </c>
      <c r="H42" s="143"/>
      <c r="I42" s="48"/>
      <c r="J42" s="124"/>
      <c r="K42" s="49"/>
      <c r="L42" s="133"/>
      <c r="M42" s="50" t="s">
        <v>4</v>
      </c>
    </row>
    <row r="43" spans="1:13" ht="15" customHeight="1" x14ac:dyDescent="0.2">
      <c r="A43" s="45" t="s">
        <v>30</v>
      </c>
      <c r="B43" s="142">
        <v>0</v>
      </c>
      <c r="C43" s="35">
        <v>0</v>
      </c>
      <c r="D43" s="127">
        <v>0</v>
      </c>
      <c r="E43" s="36">
        <v>0</v>
      </c>
      <c r="F43" s="132">
        <f t="shared" si="1"/>
        <v>0</v>
      </c>
      <c r="G43" s="37">
        <f>IF(ISBLANK(F43),"  ",IF(F84&gt;0,F43/F84,IF(F43&gt;0,1,0)))</f>
        <v>0</v>
      </c>
      <c r="H43" s="142">
        <v>0</v>
      </c>
      <c r="I43" s="35">
        <v>0</v>
      </c>
      <c r="J43" s="127">
        <v>0</v>
      </c>
      <c r="K43" s="36">
        <v>0</v>
      </c>
      <c r="L43" s="132">
        <f>J43+H43</f>
        <v>0</v>
      </c>
      <c r="M43" s="37">
        <f>IF(ISBLANK(L43),"  ",IF(L84&gt;0,L43/L84,IF(L43&gt;0,1,0)))</f>
        <v>0</v>
      </c>
    </row>
    <row r="44" spans="1:13" ht="15" customHeight="1" x14ac:dyDescent="0.25">
      <c r="A44" s="104" t="s">
        <v>31</v>
      </c>
      <c r="B44" s="143"/>
      <c r="C44" s="48" t="s">
        <v>4</v>
      </c>
      <c r="D44" s="124"/>
      <c r="E44" s="49"/>
      <c r="F44" s="133"/>
      <c r="G44" s="50" t="s">
        <v>4</v>
      </c>
      <c r="H44" s="143"/>
      <c r="I44" s="48" t="s">
        <v>4</v>
      </c>
      <c r="J44" s="124"/>
      <c r="K44" s="49" t="s">
        <v>4</v>
      </c>
      <c r="L44" s="133"/>
      <c r="M44" s="50" t="s">
        <v>4</v>
      </c>
    </row>
    <row r="45" spans="1:13" ht="15" customHeight="1" x14ac:dyDescent="0.2">
      <c r="A45" s="45" t="s">
        <v>30</v>
      </c>
      <c r="B45" s="142">
        <v>0</v>
      </c>
      <c r="C45" s="35">
        <v>0</v>
      </c>
      <c r="D45" s="127">
        <v>0</v>
      </c>
      <c r="E45" s="36">
        <v>0</v>
      </c>
      <c r="F45" s="132">
        <f t="shared" si="1"/>
        <v>0</v>
      </c>
      <c r="G45" s="37">
        <f>IF(ISBLANK(F45),"  ",IF(F84&gt;0,F45/F84,IF(F45&gt;0,1,0)))</f>
        <v>0</v>
      </c>
      <c r="H45" s="142">
        <v>0</v>
      </c>
      <c r="I45" s="35">
        <v>0</v>
      </c>
      <c r="J45" s="127">
        <v>0</v>
      </c>
      <c r="K45" s="36">
        <v>0</v>
      </c>
      <c r="L45" s="132">
        <f>J45+H45</f>
        <v>0</v>
      </c>
      <c r="M45" s="37">
        <f>IF(ISBLANK(L45),"  ",IF(L84&gt;0,L45/L84,IF(L45&gt;0,1,0)))</f>
        <v>0</v>
      </c>
    </row>
    <row r="46" spans="1:13" ht="15" customHeight="1" x14ac:dyDescent="0.2">
      <c r="A46" s="46" t="s">
        <v>101</v>
      </c>
      <c r="B46" s="114"/>
      <c r="C46" s="39" t="s">
        <v>10</v>
      </c>
      <c r="D46" s="124"/>
      <c r="E46" s="36"/>
      <c r="F46" s="133">
        <f t="shared" si="1"/>
        <v>0</v>
      </c>
      <c r="G46" s="41">
        <f>IF(ISBLANK(F46),"  ",IF(F84&gt;0,F46/F84,IF(F46&gt;0,1,0)))</f>
        <v>0</v>
      </c>
      <c r="H46" s="114"/>
      <c r="I46" s="39" t="s">
        <v>10</v>
      </c>
      <c r="J46" s="124"/>
      <c r="K46" s="40" t="s">
        <v>10</v>
      </c>
      <c r="L46" s="133">
        <f>J46+H46</f>
        <v>0</v>
      </c>
      <c r="M46" s="41">
        <f>IF(ISBLANK(L46),"  ",IF(L84&gt;0,L46/L84,IF(L46&gt;0,1,0)))</f>
        <v>0</v>
      </c>
    </row>
    <row r="47" spans="1:13" s="55" customFormat="1" ht="15" customHeight="1" x14ac:dyDescent="0.25">
      <c r="A47" s="47" t="s">
        <v>33</v>
      </c>
      <c r="B47" s="115">
        <v>10616936</v>
      </c>
      <c r="C47" s="59">
        <v>1</v>
      </c>
      <c r="D47" s="128">
        <v>0</v>
      </c>
      <c r="E47" s="52">
        <v>0</v>
      </c>
      <c r="F47" s="115">
        <f>F46+F45+F43+F34+F29+F28+F26+F27+F25+F24+F23+F22+F21+F20+F19+F18+F17+F16+F14+F13+F30+F31+F32+F33</f>
        <v>10616936</v>
      </c>
      <c r="G47" s="53">
        <f>IF(ISBLANK(F47),"  ",IF(F84&gt;0,F47/F84,IF(F47&gt;0,1,0)))</f>
        <v>0.19908816437244875</v>
      </c>
      <c r="H47" s="115">
        <v>4404590</v>
      </c>
      <c r="I47" s="59">
        <v>1</v>
      </c>
      <c r="J47" s="128">
        <v>0</v>
      </c>
      <c r="K47" s="54">
        <v>0</v>
      </c>
      <c r="L47" s="115">
        <f>L46+L45+L43+L34+L29+L28+L26+L27+L25+L24+L23+L22+L21+L20+L19+L18+L17+L16+L14+L13+L30+L31+L32+L33</f>
        <v>4404590</v>
      </c>
      <c r="M47" s="53">
        <f>IF(ISBLANK(L47),"  ",IF(L84&gt;0,L47/L84,IF(L47&gt;0,1,0)))</f>
        <v>9.3485016033161297E-2</v>
      </c>
    </row>
    <row r="48" spans="1:13" ht="15" customHeight="1" x14ac:dyDescent="0.25">
      <c r="A48" s="56" t="s">
        <v>34</v>
      </c>
      <c r="B48" s="116"/>
      <c r="C48" s="48" t="s">
        <v>4</v>
      </c>
      <c r="D48" s="124"/>
      <c r="E48" s="49" t="s">
        <v>4</v>
      </c>
      <c r="F48" s="133"/>
      <c r="G48" s="50" t="s">
        <v>4</v>
      </c>
      <c r="H48" s="116"/>
      <c r="I48" s="48" t="s">
        <v>4</v>
      </c>
      <c r="J48" s="124"/>
      <c r="K48" s="49" t="s">
        <v>4</v>
      </c>
      <c r="L48" s="133"/>
      <c r="M48" s="50" t="s">
        <v>4</v>
      </c>
    </row>
    <row r="49" spans="1:13" ht="15" customHeight="1" x14ac:dyDescent="0.2">
      <c r="A49" s="7" t="s">
        <v>35</v>
      </c>
      <c r="B49" s="142">
        <v>0</v>
      </c>
      <c r="C49" s="35">
        <v>0</v>
      </c>
      <c r="D49" s="127">
        <v>0</v>
      </c>
      <c r="E49" s="36">
        <v>0</v>
      </c>
      <c r="F49" s="132">
        <f>D49+B49</f>
        <v>0</v>
      </c>
      <c r="G49" s="37">
        <f>IF(ISBLANK(F49),"  ",IF(D84&gt;0,F49/D84,IF(F49&gt;0,1,0)))</f>
        <v>0</v>
      </c>
      <c r="H49" s="142">
        <v>0</v>
      </c>
      <c r="I49" s="35">
        <v>0</v>
      </c>
      <c r="J49" s="127">
        <v>0</v>
      </c>
      <c r="K49" s="36">
        <v>0</v>
      </c>
      <c r="L49" s="132">
        <f>J49+H49</f>
        <v>0</v>
      </c>
      <c r="M49" s="37">
        <f>IF(ISBLANK(L49),"  ",IF(J84&gt;0,L49/J84,IF(L49&gt;0,1,0)))</f>
        <v>0</v>
      </c>
    </row>
    <row r="50" spans="1:13" ht="15" customHeight="1" x14ac:dyDescent="0.2">
      <c r="A50" s="58" t="s">
        <v>36</v>
      </c>
      <c r="B50" s="114">
        <v>0</v>
      </c>
      <c r="C50" s="39">
        <v>0</v>
      </c>
      <c r="D50" s="124">
        <v>0</v>
      </c>
      <c r="E50" s="40">
        <v>0</v>
      </c>
      <c r="F50" s="133">
        <f>D50+B50</f>
        <v>0</v>
      </c>
      <c r="G50" s="41">
        <f>IF(ISBLANK(F50),"  ",IF(D84&gt;0,F50/D84,IF(F50&gt;0,1,0)))</f>
        <v>0</v>
      </c>
      <c r="H50" s="114">
        <v>0</v>
      </c>
      <c r="I50" s="39">
        <v>0</v>
      </c>
      <c r="J50" s="124">
        <v>0</v>
      </c>
      <c r="K50" s="40">
        <v>0</v>
      </c>
      <c r="L50" s="133">
        <f>J50+H50</f>
        <v>0</v>
      </c>
      <c r="M50" s="41">
        <f>IF(ISBLANK(L50),"  ",IF(J84&gt;0,L50/J84,IF(L50&gt;0,1,0)))</f>
        <v>0</v>
      </c>
    </row>
    <row r="51" spans="1:13" ht="15" customHeight="1" x14ac:dyDescent="0.2">
      <c r="A51" s="7" t="s">
        <v>37</v>
      </c>
      <c r="B51" s="114">
        <v>0</v>
      </c>
      <c r="C51" s="39">
        <v>0</v>
      </c>
      <c r="D51" s="124">
        <v>0</v>
      </c>
      <c r="E51" s="40">
        <v>0</v>
      </c>
      <c r="F51" s="133">
        <f>D51+B51</f>
        <v>0</v>
      </c>
      <c r="G51" s="41">
        <f>IF(ISBLANK(F51),"  ",IF(D84&gt;0,F51/D84,IF(F51&gt;0,1,0)))</f>
        <v>0</v>
      </c>
      <c r="H51" s="114">
        <v>0</v>
      </c>
      <c r="I51" s="39">
        <v>0</v>
      </c>
      <c r="J51" s="124">
        <v>0</v>
      </c>
      <c r="K51" s="40">
        <v>0</v>
      </c>
      <c r="L51" s="133">
        <f>J51+H51</f>
        <v>0</v>
      </c>
      <c r="M51" s="41">
        <f>IF(ISBLANK(L51),"  ",IF(J84&gt;0,L51/J84,IF(L51&gt;0,1,0)))</f>
        <v>0</v>
      </c>
    </row>
    <row r="52" spans="1:13" ht="15" customHeight="1" x14ac:dyDescent="0.2">
      <c r="A52" s="25" t="s">
        <v>38</v>
      </c>
      <c r="B52" s="114">
        <v>0</v>
      </c>
      <c r="C52" s="39">
        <v>0</v>
      </c>
      <c r="D52" s="124">
        <v>0</v>
      </c>
      <c r="E52" s="40">
        <v>0</v>
      </c>
      <c r="F52" s="133">
        <f>D52+B52</f>
        <v>0</v>
      </c>
      <c r="G52" s="41">
        <f>IF(ISBLANK(F52),"  ",IF(D84&gt;0,F52/D84,IF(F52&gt;0,1,0)))</f>
        <v>0</v>
      </c>
      <c r="H52" s="114">
        <v>0</v>
      </c>
      <c r="I52" s="39">
        <v>0</v>
      </c>
      <c r="J52" s="124">
        <v>0</v>
      </c>
      <c r="K52" s="40">
        <v>0</v>
      </c>
      <c r="L52" s="133">
        <f>J52+H52</f>
        <v>0</v>
      </c>
      <c r="M52" s="41">
        <f>IF(ISBLANK(L52),"  ",IF(J84&gt;0,L52/J84,IF(L52&gt;0,1,0)))</f>
        <v>0</v>
      </c>
    </row>
    <row r="53" spans="1:13" ht="15" customHeight="1" x14ac:dyDescent="0.2">
      <c r="A53" s="58" t="s">
        <v>39</v>
      </c>
      <c r="B53" s="114">
        <v>0</v>
      </c>
      <c r="C53" s="39">
        <v>0</v>
      </c>
      <c r="D53" s="124">
        <v>0</v>
      </c>
      <c r="E53" s="40">
        <v>0</v>
      </c>
      <c r="F53" s="133">
        <f>D53+B53</f>
        <v>0</v>
      </c>
      <c r="G53" s="41">
        <f>IF(ISBLANK(F53),"  ",IF(F84&gt;0,F53/F84,IF(F53&gt;0,1,0)))</f>
        <v>0</v>
      </c>
      <c r="H53" s="114">
        <v>0</v>
      </c>
      <c r="I53" s="39">
        <v>0</v>
      </c>
      <c r="J53" s="124">
        <v>0</v>
      </c>
      <c r="K53" s="40">
        <v>0</v>
      </c>
      <c r="L53" s="133">
        <f>J53+H53</f>
        <v>0</v>
      </c>
      <c r="M53" s="41">
        <f>IF(ISBLANK(L53),"  ",IF(L84&gt;0,L53/L84,IF(L53&gt;0,1,0)))</f>
        <v>0</v>
      </c>
    </row>
    <row r="54" spans="1:13" s="55" customFormat="1" ht="15" customHeight="1" x14ac:dyDescent="0.25">
      <c r="A54" s="56" t="s">
        <v>40</v>
      </c>
      <c r="B54" s="115">
        <v>0</v>
      </c>
      <c r="C54" s="59">
        <v>0</v>
      </c>
      <c r="D54" s="128">
        <v>0</v>
      </c>
      <c r="E54" s="54">
        <v>0</v>
      </c>
      <c r="F54" s="134">
        <f>F53+F52+F51+F50+F49</f>
        <v>0</v>
      </c>
      <c r="G54" s="53">
        <f>IF(ISBLANK(F54),"  ",IF(F84&gt;0,F54/F84,IF(F54&gt;0,1,0)))</f>
        <v>0</v>
      </c>
      <c r="H54" s="115">
        <v>0</v>
      </c>
      <c r="I54" s="59">
        <v>0</v>
      </c>
      <c r="J54" s="128">
        <v>0</v>
      </c>
      <c r="K54" s="54">
        <v>0</v>
      </c>
      <c r="L54" s="134">
        <f>L53+L52+L51+L50+L49</f>
        <v>0</v>
      </c>
      <c r="M54" s="53">
        <f>IF(ISBLANK(L54),"  ",IF(L84&gt;0,L54/L84,IF(L54&gt;0,1,0)))</f>
        <v>0</v>
      </c>
    </row>
    <row r="55" spans="1:13" s="55" customFormat="1" ht="15" customHeight="1" x14ac:dyDescent="0.25">
      <c r="A55" s="60" t="s">
        <v>82</v>
      </c>
      <c r="B55" s="144">
        <v>0</v>
      </c>
      <c r="C55" s="59">
        <v>0</v>
      </c>
      <c r="D55" s="129">
        <v>0</v>
      </c>
      <c r="E55" s="54">
        <v>0</v>
      </c>
      <c r="F55" s="135">
        <f>D55+B55</f>
        <v>0</v>
      </c>
      <c r="G55" s="53">
        <f>IF(ISBLANK(F55),"  ",IF(F84&gt;0,F55/F84,IF(F55&gt;0,1,0)))</f>
        <v>0</v>
      </c>
      <c r="H55" s="144">
        <v>0</v>
      </c>
      <c r="I55" s="59">
        <v>0</v>
      </c>
      <c r="J55" s="129">
        <v>0</v>
      </c>
      <c r="K55" s="54">
        <v>0</v>
      </c>
      <c r="L55" s="135">
        <f>J55+H55</f>
        <v>0</v>
      </c>
      <c r="M55" s="53">
        <f>IF(ISBLANK(L55),"  ",IF(L84&gt;0,L55/L84,IF(L55&gt;0,1,0)))</f>
        <v>0</v>
      </c>
    </row>
    <row r="56" spans="1:13" ht="15" customHeight="1" x14ac:dyDescent="0.25">
      <c r="A56" s="9" t="s">
        <v>42</v>
      </c>
      <c r="B56" s="119"/>
      <c r="C56" s="61" t="s">
        <v>4</v>
      </c>
      <c r="D56" s="127"/>
      <c r="E56" s="62" t="s">
        <v>4</v>
      </c>
      <c r="F56" s="132"/>
      <c r="G56" s="63" t="s">
        <v>4</v>
      </c>
      <c r="H56" s="119"/>
      <c r="I56" s="61" t="s">
        <v>4</v>
      </c>
      <c r="J56" s="127"/>
      <c r="K56" s="62" t="s">
        <v>4</v>
      </c>
      <c r="L56" s="132"/>
      <c r="M56" s="63" t="s">
        <v>4</v>
      </c>
    </row>
    <row r="57" spans="1:13" ht="15" customHeight="1" x14ac:dyDescent="0.2">
      <c r="A57" s="7" t="s">
        <v>43</v>
      </c>
      <c r="B57" s="119">
        <v>0</v>
      </c>
      <c r="C57" s="35">
        <v>0</v>
      </c>
      <c r="D57" s="127">
        <v>0</v>
      </c>
      <c r="E57" s="36">
        <v>0</v>
      </c>
      <c r="F57" s="136">
        <f t="shared" ref="F57:F62" si="16">D57+B57</f>
        <v>0</v>
      </c>
      <c r="G57" s="37">
        <f>IF(ISBLANK(F57),"  ",IF(F84&gt;0,F57/F84,IF(F57&gt;0,1,0)))</f>
        <v>0</v>
      </c>
      <c r="H57" s="119">
        <v>0</v>
      </c>
      <c r="I57" s="35">
        <v>0</v>
      </c>
      <c r="J57" s="127">
        <v>0</v>
      </c>
      <c r="K57" s="36">
        <v>0</v>
      </c>
      <c r="L57" s="136">
        <f t="shared" ref="L57:L73" si="17">J57+H57</f>
        <v>0</v>
      </c>
      <c r="M57" s="37">
        <f>IF(ISBLANK(L57),"  ",IF(L84&gt;0,L57/L84,IF(L57&gt;0,1,0)))</f>
        <v>0</v>
      </c>
    </row>
    <row r="58" spans="1:13" ht="15" customHeight="1" x14ac:dyDescent="0.2">
      <c r="A58" s="25" t="s">
        <v>44</v>
      </c>
      <c r="B58" s="116">
        <v>0</v>
      </c>
      <c r="C58" s="39">
        <v>0</v>
      </c>
      <c r="D58" s="124">
        <v>0</v>
      </c>
      <c r="E58" s="40">
        <v>0</v>
      </c>
      <c r="F58" s="137">
        <f t="shared" si="16"/>
        <v>0</v>
      </c>
      <c r="G58" s="41">
        <f>IF(ISBLANK(F58),"  ",IF(F84&gt;0,F58/F84,IF(F58&gt;0,1,0)))</f>
        <v>0</v>
      </c>
      <c r="H58" s="116">
        <v>0</v>
      </c>
      <c r="I58" s="39">
        <v>0</v>
      </c>
      <c r="J58" s="124">
        <v>0</v>
      </c>
      <c r="K58" s="40">
        <v>0</v>
      </c>
      <c r="L58" s="137">
        <f t="shared" si="17"/>
        <v>0</v>
      </c>
      <c r="M58" s="41">
        <f>IF(ISBLANK(L58),"  ",IF(L84&gt;0,L58/L84,IF(L58&gt;0,1,0)))</f>
        <v>0</v>
      </c>
    </row>
    <row r="59" spans="1:13" ht="15" customHeight="1" x14ac:dyDescent="0.2">
      <c r="A59" s="64" t="s">
        <v>45</v>
      </c>
      <c r="B59" s="145">
        <v>0</v>
      </c>
      <c r="C59" s="39">
        <v>0</v>
      </c>
      <c r="D59" s="123">
        <v>0</v>
      </c>
      <c r="E59" s="40">
        <v>0</v>
      </c>
      <c r="F59" s="138">
        <f t="shared" si="16"/>
        <v>0</v>
      </c>
      <c r="G59" s="41">
        <f>IF(ISBLANK(F59),"  ",IF(F84&gt;0,F59/F84,IF(F59&gt;0,1,0)))</f>
        <v>0</v>
      </c>
      <c r="H59" s="145">
        <v>0</v>
      </c>
      <c r="I59" s="39">
        <v>0</v>
      </c>
      <c r="J59" s="123">
        <v>0</v>
      </c>
      <c r="K59" s="40">
        <v>0</v>
      </c>
      <c r="L59" s="138">
        <f t="shared" si="17"/>
        <v>0</v>
      </c>
      <c r="M59" s="41">
        <f>IF(ISBLANK(L59),"  ",IF(L84&gt;0,L59/L84,IF(L59&gt;0,1,0)))</f>
        <v>0</v>
      </c>
    </row>
    <row r="60" spans="1:13" ht="15" customHeight="1" x14ac:dyDescent="0.2">
      <c r="A60" s="64" t="s">
        <v>46</v>
      </c>
      <c r="B60" s="145">
        <v>0</v>
      </c>
      <c r="C60" s="39">
        <v>0</v>
      </c>
      <c r="D60" s="123">
        <v>0</v>
      </c>
      <c r="E60" s="40">
        <v>0</v>
      </c>
      <c r="F60" s="138">
        <f t="shared" si="16"/>
        <v>0</v>
      </c>
      <c r="G60" s="41">
        <f>IF(ISBLANK(F60),"  ",IF(F84&gt;0,F60/F84,IF(F60&gt;0,1,0)))</f>
        <v>0</v>
      </c>
      <c r="H60" s="145">
        <v>0</v>
      </c>
      <c r="I60" s="39">
        <v>0</v>
      </c>
      <c r="J60" s="123">
        <v>0</v>
      </c>
      <c r="K60" s="40">
        <v>0</v>
      </c>
      <c r="L60" s="138">
        <f t="shared" si="17"/>
        <v>0</v>
      </c>
      <c r="M60" s="41">
        <f>IF(ISBLANK(L60),"  ",IF(L84&gt;0,L60/L84,IF(L60&gt;0,1,0)))</f>
        <v>0</v>
      </c>
    </row>
    <row r="61" spans="1:13" ht="15" customHeight="1" x14ac:dyDescent="0.2">
      <c r="A61" s="64" t="s">
        <v>47</v>
      </c>
      <c r="B61" s="145">
        <v>0</v>
      </c>
      <c r="C61" s="39">
        <v>0</v>
      </c>
      <c r="D61" s="123">
        <v>0</v>
      </c>
      <c r="E61" s="40">
        <v>0</v>
      </c>
      <c r="F61" s="138">
        <f t="shared" si="16"/>
        <v>0</v>
      </c>
      <c r="G61" s="41">
        <f>IF(ISBLANK(F61),"  ",IF(F84&gt;0,F61/F84,IF(F61&gt;0,1,0)))</f>
        <v>0</v>
      </c>
      <c r="H61" s="145">
        <v>0</v>
      </c>
      <c r="I61" s="39">
        <v>0</v>
      </c>
      <c r="J61" s="123">
        <v>0</v>
      </c>
      <c r="K61" s="40">
        <v>0</v>
      </c>
      <c r="L61" s="138">
        <f t="shared" si="17"/>
        <v>0</v>
      </c>
      <c r="M61" s="41">
        <f>IF(ISBLANK(L61),"  ",IF(L84&gt;0,L61/L84,IF(L61&gt;0,1,0)))</f>
        <v>0</v>
      </c>
    </row>
    <row r="62" spans="1:13" ht="15" customHeight="1" x14ac:dyDescent="0.2">
      <c r="A62" s="25" t="s">
        <v>48</v>
      </c>
      <c r="B62" s="116">
        <v>0</v>
      </c>
      <c r="C62" s="39">
        <v>0</v>
      </c>
      <c r="D62" s="124">
        <v>0</v>
      </c>
      <c r="E62" s="40">
        <v>0</v>
      </c>
      <c r="F62" s="137">
        <f t="shared" si="16"/>
        <v>0</v>
      </c>
      <c r="G62" s="41">
        <f>IF(ISBLANK(F62),"  ",IF(F84&gt;0,F62/F84,IF(F62&gt;0,1,0)))</f>
        <v>0</v>
      </c>
      <c r="H62" s="116">
        <v>0</v>
      </c>
      <c r="I62" s="39">
        <v>0</v>
      </c>
      <c r="J62" s="124">
        <v>0</v>
      </c>
      <c r="K62" s="40">
        <v>0</v>
      </c>
      <c r="L62" s="137">
        <f t="shared" si="17"/>
        <v>0</v>
      </c>
      <c r="M62" s="41">
        <f>IF(ISBLANK(L62),"  ",IF(L84&gt;0,L62/L84,IF(L62&gt;0,1,0)))</f>
        <v>0</v>
      </c>
    </row>
    <row r="63" spans="1:13" s="55" customFormat="1" ht="15" customHeight="1" x14ac:dyDescent="0.25">
      <c r="A63" s="60" t="s">
        <v>49</v>
      </c>
      <c r="B63" s="146">
        <v>0</v>
      </c>
      <c r="C63" s="59">
        <v>0</v>
      </c>
      <c r="D63" s="128">
        <v>0</v>
      </c>
      <c r="E63" s="54">
        <v>0</v>
      </c>
      <c r="F63" s="139">
        <f>F62+F60+F59+F58+F57+F61</f>
        <v>0</v>
      </c>
      <c r="G63" s="53">
        <f>IF(ISBLANK(F63),"  ",IF(F84&gt;0,F63/F84,IF(F63&gt;0,1,0)))</f>
        <v>0</v>
      </c>
      <c r="H63" s="146">
        <v>0</v>
      </c>
      <c r="I63" s="59">
        <v>0</v>
      </c>
      <c r="J63" s="128">
        <v>0</v>
      </c>
      <c r="K63" s="54">
        <v>0</v>
      </c>
      <c r="L63" s="137">
        <f t="shared" si="17"/>
        <v>0</v>
      </c>
      <c r="M63" s="53">
        <f>IF(ISBLANK(L63),"  ",IF(L84&gt;0,L63/L84,IF(L63&gt;0,1,0)))</f>
        <v>0</v>
      </c>
    </row>
    <row r="64" spans="1:13" ht="15" customHeight="1" x14ac:dyDescent="0.2">
      <c r="A64" s="34" t="s">
        <v>50</v>
      </c>
      <c r="B64" s="147">
        <v>0</v>
      </c>
      <c r="C64" s="39">
        <v>0</v>
      </c>
      <c r="D64" s="148">
        <v>0</v>
      </c>
      <c r="E64" s="40">
        <v>0</v>
      </c>
      <c r="F64" s="140">
        <f t="shared" ref="F64:F73" si="18">D64+B64</f>
        <v>0</v>
      </c>
      <c r="G64" s="41">
        <f>IF(ISBLANK(F64),"  ",IF(F84&gt;0,F64/F84,IF(F64&gt;0,1,0)))</f>
        <v>0</v>
      </c>
      <c r="H64" s="147">
        <v>0</v>
      </c>
      <c r="I64" s="39">
        <v>0</v>
      </c>
      <c r="J64" s="148">
        <v>0</v>
      </c>
      <c r="K64" s="40">
        <v>0</v>
      </c>
      <c r="L64" s="140">
        <f t="shared" si="17"/>
        <v>0</v>
      </c>
      <c r="M64" s="41">
        <f>IF(ISBLANK(L64),"  ",IF(L84&gt;0,L64/L84,IF(L64&gt;0,1,0)))</f>
        <v>0</v>
      </c>
    </row>
    <row r="65" spans="1:13" ht="15" customHeight="1" x14ac:dyDescent="0.2">
      <c r="A65" s="65" t="s">
        <v>51</v>
      </c>
      <c r="B65" s="114">
        <v>0</v>
      </c>
      <c r="C65" s="39">
        <v>0</v>
      </c>
      <c r="D65" s="124">
        <v>0</v>
      </c>
      <c r="E65" s="40">
        <v>0</v>
      </c>
      <c r="F65" s="133">
        <f t="shared" si="18"/>
        <v>0</v>
      </c>
      <c r="G65" s="41">
        <f>IF(ISBLANK(F65),"  ",IF(F84&gt;0,F65/F84,IF(F65&gt;0,1,0)))</f>
        <v>0</v>
      </c>
      <c r="H65" s="114">
        <v>0</v>
      </c>
      <c r="I65" s="39">
        <v>0</v>
      </c>
      <c r="J65" s="124">
        <v>0</v>
      </c>
      <c r="K65" s="40">
        <v>0</v>
      </c>
      <c r="L65" s="133">
        <f t="shared" si="17"/>
        <v>0</v>
      </c>
      <c r="M65" s="41">
        <f>IF(ISBLANK(L65),"  ",IF(L84&gt;0,L65/L84,IF(L65&gt;0,1,0)))</f>
        <v>0</v>
      </c>
    </row>
    <row r="66" spans="1:13" ht="15" customHeight="1" x14ac:dyDescent="0.2">
      <c r="A66" s="7" t="s">
        <v>52</v>
      </c>
      <c r="B66" s="114">
        <v>0</v>
      </c>
      <c r="C66" s="39">
        <v>0</v>
      </c>
      <c r="D66" s="124">
        <v>0</v>
      </c>
      <c r="E66" s="40">
        <v>0</v>
      </c>
      <c r="F66" s="133">
        <f t="shared" si="18"/>
        <v>0</v>
      </c>
      <c r="G66" s="41">
        <f>IF(ISBLANK(F66),"  ",IF(F84&gt;0,F66/F84,IF(F66&gt;0,1,0)))</f>
        <v>0</v>
      </c>
      <c r="H66" s="114">
        <v>0</v>
      </c>
      <c r="I66" s="39">
        <v>0</v>
      </c>
      <c r="J66" s="124">
        <v>0</v>
      </c>
      <c r="K66" s="40">
        <v>0</v>
      </c>
      <c r="L66" s="133">
        <f t="shared" si="17"/>
        <v>0</v>
      </c>
      <c r="M66" s="41">
        <f>IF(ISBLANK(L66),"  ",IF(L84&gt;0,L66/L84,IF(L66&gt;0,1,0)))</f>
        <v>0</v>
      </c>
    </row>
    <row r="67" spans="1:13" ht="15" customHeight="1" x14ac:dyDescent="0.2">
      <c r="A67" s="58" t="s">
        <v>53</v>
      </c>
      <c r="B67" s="114">
        <v>0</v>
      </c>
      <c r="C67" s="39">
        <v>0</v>
      </c>
      <c r="D67" s="124">
        <v>12781794.73</v>
      </c>
      <c r="E67" s="40">
        <v>1</v>
      </c>
      <c r="F67" s="133">
        <f t="shared" si="18"/>
        <v>12781794.73</v>
      </c>
      <c r="G67" s="41">
        <f>IF(ISBLANK(F67),"  ",IF(F84&gt;0,F67/F84,IF(F67&gt;0,1,0)))</f>
        <v>0.23968346895762954</v>
      </c>
      <c r="H67" s="114">
        <v>0</v>
      </c>
      <c r="I67" s="39">
        <v>0</v>
      </c>
      <c r="J67" s="124">
        <v>12781794.73</v>
      </c>
      <c r="K67" s="40">
        <v>1</v>
      </c>
      <c r="L67" s="133">
        <f t="shared" si="17"/>
        <v>12781794.73</v>
      </c>
      <c r="M67" s="41">
        <f>IF(ISBLANK(L67),"  ",IF(L84&gt;0,L67/L84,IF(L67&gt;0,1,0)))</f>
        <v>0.27128660902981361</v>
      </c>
    </row>
    <row r="68" spans="1:13" ht="15" customHeight="1" x14ac:dyDescent="0.2">
      <c r="A68" s="65" t="s">
        <v>54</v>
      </c>
      <c r="B68" s="114">
        <v>0</v>
      </c>
      <c r="C68" s="39">
        <v>0</v>
      </c>
      <c r="D68" s="124">
        <v>0</v>
      </c>
      <c r="E68" s="40">
        <v>0</v>
      </c>
      <c r="F68" s="133">
        <f t="shared" si="18"/>
        <v>0</v>
      </c>
      <c r="G68" s="41">
        <f>IF(ISBLANK(F68),"  ",IF(F84&gt;0,F68/F84,IF(F68&gt;0,1,0)))</f>
        <v>0</v>
      </c>
      <c r="H68" s="114">
        <v>0</v>
      </c>
      <c r="I68" s="39">
        <v>0</v>
      </c>
      <c r="J68" s="124">
        <v>0</v>
      </c>
      <c r="K68" s="40">
        <v>0</v>
      </c>
      <c r="L68" s="133">
        <f t="shared" si="17"/>
        <v>0</v>
      </c>
      <c r="M68" s="41">
        <f>IF(ISBLANK(L68),"  ",IF(L84&gt;0,L68/L84,IF(L68&gt;0,1,0)))</f>
        <v>0</v>
      </c>
    </row>
    <row r="69" spans="1:13" ht="15" customHeight="1" x14ac:dyDescent="0.2">
      <c r="A69" s="65" t="s">
        <v>55</v>
      </c>
      <c r="B69" s="114">
        <v>0</v>
      </c>
      <c r="C69" s="39">
        <v>0</v>
      </c>
      <c r="D69" s="124">
        <v>0</v>
      </c>
      <c r="E69" s="40">
        <v>0</v>
      </c>
      <c r="F69" s="133">
        <f t="shared" si="18"/>
        <v>0</v>
      </c>
      <c r="G69" s="41">
        <f>IF(ISBLANK(F69),"  ",IF(F84&gt;0,F69/F84,IF(F69&gt;0,1,0)))</f>
        <v>0</v>
      </c>
      <c r="H69" s="114">
        <v>0</v>
      </c>
      <c r="I69" s="39">
        <v>0</v>
      </c>
      <c r="J69" s="124">
        <v>0</v>
      </c>
      <c r="K69" s="40">
        <v>0</v>
      </c>
      <c r="L69" s="133">
        <f t="shared" si="17"/>
        <v>0</v>
      </c>
      <c r="M69" s="41">
        <f>IF(ISBLANK(L69),"  ",IF(L84&gt;0,L69/L84,IF(L69&gt;0,1,0)))</f>
        <v>0</v>
      </c>
    </row>
    <row r="70" spans="1:13" ht="15" customHeight="1" x14ac:dyDescent="0.2">
      <c r="A70" s="34" t="s">
        <v>56</v>
      </c>
      <c r="B70" s="114">
        <v>0</v>
      </c>
      <c r="C70" s="39">
        <v>0</v>
      </c>
      <c r="D70" s="124">
        <v>0</v>
      </c>
      <c r="E70" s="40">
        <v>0</v>
      </c>
      <c r="F70" s="133">
        <f t="shared" si="18"/>
        <v>0</v>
      </c>
      <c r="G70" s="41">
        <f>IF(ISBLANK(F70),"  ",IF(F84&gt;0,F70/F84,IF(F70&gt;0,1,0)))</f>
        <v>0</v>
      </c>
      <c r="H70" s="114">
        <v>0</v>
      </c>
      <c r="I70" s="39">
        <v>0</v>
      </c>
      <c r="J70" s="124">
        <v>0</v>
      </c>
      <c r="K70" s="40">
        <v>0</v>
      </c>
      <c r="L70" s="133">
        <f t="shared" si="17"/>
        <v>0</v>
      </c>
      <c r="M70" s="41">
        <f>IF(ISBLANK(L70),"  ",IF(L84&gt;0,L70/L84,IF(L70&gt;0,1,0)))</f>
        <v>0</v>
      </c>
    </row>
    <row r="71" spans="1:13" ht="15" customHeight="1" x14ac:dyDescent="0.2">
      <c r="A71" s="34" t="s">
        <v>57</v>
      </c>
      <c r="B71" s="114">
        <v>0</v>
      </c>
      <c r="C71" s="39">
        <v>0</v>
      </c>
      <c r="D71" s="124">
        <v>0</v>
      </c>
      <c r="E71" s="40">
        <v>0</v>
      </c>
      <c r="F71" s="133">
        <f t="shared" si="18"/>
        <v>0</v>
      </c>
      <c r="G71" s="41">
        <f>IF(ISBLANK(F71),"  ",IF(F84&gt;0,F71/F84,IF(F71&gt;0,1,0)))</f>
        <v>0</v>
      </c>
      <c r="H71" s="114">
        <v>0</v>
      </c>
      <c r="I71" s="39">
        <v>0</v>
      </c>
      <c r="J71" s="124">
        <v>0</v>
      </c>
      <c r="K71" s="40">
        <v>0</v>
      </c>
      <c r="L71" s="133">
        <f t="shared" si="17"/>
        <v>0</v>
      </c>
      <c r="M71" s="41">
        <f>IF(ISBLANK(L71),"  ",IF(L84&gt;0,L71/L84,IF(L71&gt;0,1,0)))</f>
        <v>0</v>
      </c>
    </row>
    <row r="72" spans="1:13" ht="15" customHeight="1" x14ac:dyDescent="0.2">
      <c r="A72" s="7" t="s">
        <v>58</v>
      </c>
      <c r="B72" s="114">
        <v>0</v>
      </c>
      <c r="C72" s="39">
        <v>0</v>
      </c>
      <c r="D72" s="124">
        <v>0</v>
      </c>
      <c r="E72" s="40">
        <v>0</v>
      </c>
      <c r="F72" s="133">
        <f t="shared" si="18"/>
        <v>0</v>
      </c>
      <c r="G72" s="41">
        <f>IF(ISBLANK(F72),"  ",IF(F84&gt;0,F72/F84,IF(F72&gt;0,1,0)))</f>
        <v>0</v>
      </c>
      <c r="H72" s="114">
        <v>0</v>
      </c>
      <c r="I72" s="39">
        <v>0</v>
      </c>
      <c r="J72" s="124">
        <v>0</v>
      </c>
      <c r="K72" s="40">
        <v>0</v>
      </c>
      <c r="L72" s="133">
        <f t="shared" si="17"/>
        <v>0</v>
      </c>
      <c r="M72" s="41">
        <f>IF(ISBLANK(L72),"  ",IF(L84&gt;0,L72/L84,IF(L72&gt;0,1,0)))</f>
        <v>0</v>
      </c>
    </row>
    <row r="73" spans="1:13" ht="15" customHeight="1" x14ac:dyDescent="0.2">
      <c r="A73" s="58" t="s">
        <v>59</v>
      </c>
      <c r="B73" s="114">
        <v>0</v>
      </c>
      <c r="C73" s="39">
        <v>0</v>
      </c>
      <c r="D73" s="124">
        <v>0</v>
      </c>
      <c r="E73" s="40">
        <v>0</v>
      </c>
      <c r="F73" s="133">
        <f t="shared" si="18"/>
        <v>0</v>
      </c>
      <c r="G73" s="41">
        <f>IF(ISBLANK(F73),"  ",IF(F84&gt;0,F73/F84,IF(F73&gt;0,1,0)))</f>
        <v>0</v>
      </c>
      <c r="H73" s="114">
        <v>0</v>
      </c>
      <c r="I73" s="39">
        <v>0</v>
      </c>
      <c r="J73" s="124">
        <v>0</v>
      </c>
      <c r="K73" s="40">
        <v>0</v>
      </c>
      <c r="L73" s="133">
        <f t="shared" si="17"/>
        <v>0</v>
      </c>
      <c r="M73" s="41">
        <f>IF(ISBLANK(L73),"  ",IF(L84&gt;0,L73/L84,IF(L73&gt;0,1,0)))</f>
        <v>0</v>
      </c>
    </row>
    <row r="74" spans="1:13" ht="15" customHeight="1" x14ac:dyDescent="0.2">
      <c r="A74" s="34" t="s">
        <v>186</v>
      </c>
      <c r="B74" s="114">
        <v>0</v>
      </c>
      <c r="C74" s="39">
        <v>0</v>
      </c>
      <c r="D74" s="124">
        <v>0</v>
      </c>
      <c r="E74" s="40">
        <v>0</v>
      </c>
      <c r="F74" s="133">
        <f t="shared" ref="F74" si="19">D74+B74</f>
        <v>0</v>
      </c>
      <c r="G74" s="41">
        <f>IF(ISBLANK(F74),"  ",IF(F85&gt;0,F74/F85,IF(F74&gt;0,1,0)))</f>
        <v>0</v>
      </c>
      <c r="H74" s="114">
        <v>0</v>
      </c>
      <c r="I74" s="39">
        <v>0</v>
      </c>
      <c r="J74" s="124">
        <v>0</v>
      </c>
      <c r="K74" s="40">
        <v>0</v>
      </c>
      <c r="L74" s="133">
        <f t="shared" ref="L74" si="20">J74+H74</f>
        <v>0</v>
      </c>
      <c r="M74" s="41">
        <f>IF(ISBLANK(L74),"  ",IF(L85&gt;0,L74/L85,IF(L74&gt;0,1,0)))</f>
        <v>0</v>
      </c>
    </row>
    <row r="75" spans="1:13" s="55" customFormat="1" ht="15" customHeight="1" x14ac:dyDescent="0.25">
      <c r="A75" s="66" t="s">
        <v>60</v>
      </c>
      <c r="B75" s="115">
        <v>0</v>
      </c>
      <c r="C75" s="59">
        <v>0</v>
      </c>
      <c r="D75" s="128">
        <v>12781794.73</v>
      </c>
      <c r="E75" s="54">
        <v>1</v>
      </c>
      <c r="F75" s="115">
        <f>F74+F73+F72+F71+F70+F69+F68+F67+F66+F65+F64+F63</f>
        <v>12781794.73</v>
      </c>
      <c r="G75" s="53">
        <f>IF(ISBLANK(F75),"  ",IF(F84&gt;0,F75/F84,IF(F75&gt;0,1,0)))</f>
        <v>0.23968346895762954</v>
      </c>
      <c r="H75" s="115">
        <v>0</v>
      </c>
      <c r="I75" s="59">
        <v>0</v>
      </c>
      <c r="J75" s="128">
        <v>12781794.73</v>
      </c>
      <c r="K75" s="54">
        <v>1</v>
      </c>
      <c r="L75" s="115">
        <f>L74+L73+L72+L71+L70+L69+L68+L67+L66+L65+L64+L63</f>
        <v>12781794.73</v>
      </c>
      <c r="M75" s="53">
        <f>IF(ISBLANK(L75),"  ",IF(L84&gt;0,L75/L84,IF(L75&gt;0,1,0)))</f>
        <v>0.27128660902981361</v>
      </c>
    </row>
    <row r="76" spans="1:13" ht="15" customHeight="1" x14ac:dyDescent="0.25">
      <c r="A76" s="9" t="s">
        <v>61</v>
      </c>
      <c r="B76" s="116"/>
      <c r="C76" s="48" t="s">
        <v>4</v>
      </c>
      <c r="D76" s="124"/>
      <c r="E76" s="49" t="s">
        <v>10</v>
      </c>
      <c r="F76" s="133"/>
      <c r="G76" s="50" t="s">
        <v>4</v>
      </c>
      <c r="H76" s="116"/>
      <c r="I76" s="48" t="s">
        <v>4</v>
      </c>
      <c r="J76" s="124"/>
      <c r="K76" s="49" t="s">
        <v>4</v>
      </c>
      <c r="L76" s="133"/>
      <c r="M76" s="50" t="s">
        <v>4</v>
      </c>
    </row>
    <row r="77" spans="1:13" ht="15" customHeight="1" x14ac:dyDescent="0.2">
      <c r="A77" s="7" t="s">
        <v>62</v>
      </c>
      <c r="B77" s="142">
        <v>0</v>
      </c>
      <c r="C77" s="35">
        <v>0</v>
      </c>
      <c r="D77" s="127">
        <v>0</v>
      </c>
      <c r="E77" s="36">
        <v>0</v>
      </c>
      <c r="F77" s="132">
        <f>D77+B77</f>
        <v>0</v>
      </c>
      <c r="G77" s="37">
        <f>IF(ISBLANK(F77),"  ",IF(F84&gt;0,F77/F84,IF(F77&gt;0,1,0)))</f>
        <v>0</v>
      </c>
      <c r="H77" s="142">
        <v>0</v>
      </c>
      <c r="I77" s="35">
        <v>0</v>
      </c>
      <c r="J77" s="127">
        <v>0</v>
      </c>
      <c r="K77" s="36">
        <v>0</v>
      </c>
      <c r="L77" s="132">
        <f>J77+H77</f>
        <v>0</v>
      </c>
      <c r="M77" s="37">
        <f>IF(ISBLANK(L77),"  ",IF(L84&gt;0,L77/L84,IF(L77&gt;0,1,0)))</f>
        <v>0</v>
      </c>
    </row>
    <row r="78" spans="1:13" ht="15" customHeight="1" x14ac:dyDescent="0.2">
      <c r="A78" s="25" t="s">
        <v>63</v>
      </c>
      <c r="B78" s="114">
        <v>0</v>
      </c>
      <c r="C78" s="39">
        <v>0</v>
      </c>
      <c r="D78" s="124">
        <v>0</v>
      </c>
      <c r="E78" s="40">
        <v>0</v>
      </c>
      <c r="F78" s="133">
        <f>D78+B78</f>
        <v>0</v>
      </c>
      <c r="G78" s="41">
        <f>IF(ISBLANK(F78),"  ",IF(F84&gt;0,F78/F84,IF(F78&gt;0,1,0)))</f>
        <v>0</v>
      </c>
      <c r="H78" s="114">
        <v>0</v>
      </c>
      <c r="I78" s="39">
        <v>0</v>
      </c>
      <c r="J78" s="124">
        <v>0</v>
      </c>
      <c r="K78" s="40">
        <v>0</v>
      </c>
      <c r="L78" s="133">
        <f>J78+H78</f>
        <v>0</v>
      </c>
      <c r="M78" s="41">
        <f>IF(ISBLANK(L78),"  ",IF(L84&gt;0,L78/L84,IF(L78&gt;0,1,0)))</f>
        <v>0</v>
      </c>
    </row>
    <row r="79" spans="1:13" ht="15" customHeight="1" x14ac:dyDescent="0.25">
      <c r="A79" s="56" t="s">
        <v>64</v>
      </c>
      <c r="B79" s="116"/>
      <c r="C79" s="48" t="s">
        <v>4</v>
      </c>
      <c r="D79" s="124"/>
      <c r="E79" s="49" t="s">
        <v>10</v>
      </c>
      <c r="F79" s="133"/>
      <c r="G79" s="50" t="s">
        <v>4</v>
      </c>
      <c r="H79" s="116"/>
      <c r="I79" s="48" t="s">
        <v>4</v>
      </c>
      <c r="J79" s="124"/>
      <c r="K79" s="49" t="s">
        <v>4</v>
      </c>
      <c r="L79" s="133"/>
      <c r="M79" s="50" t="s">
        <v>4</v>
      </c>
    </row>
    <row r="80" spans="1:13" ht="15" customHeight="1" x14ac:dyDescent="0.2">
      <c r="A80" s="7" t="s">
        <v>65</v>
      </c>
      <c r="B80" s="142">
        <v>0</v>
      </c>
      <c r="C80" s="35">
        <v>0</v>
      </c>
      <c r="D80" s="127">
        <v>0</v>
      </c>
      <c r="E80" s="36">
        <v>0</v>
      </c>
      <c r="F80" s="132">
        <f>D80+B80</f>
        <v>0</v>
      </c>
      <c r="G80" s="37">
        <f>IF(ISBLANK(F80),"  ",IF(F84&gt;0,F80/F84,IF(F80&gt;0,1,0)))</f>
        <v>0</v>
      </c>
      <c r="H80" s="142">
        <v>0</v>
      </c>
      <c r="I80" s="35">
        <v>0</v>
      </c>
      <c r="J80" s="127">
        <v>0</v>
      </c>
      <c r="K80" s="36">
        <v>0</v>
      </c>
      <c r="L80" s="132">
        <f>J80+H80</f>
        <v>0</v>
      </c>
      <c r="M80" s="37">
        <f>IF(ISBLANK(L80),"  ",IF(L84&gt;0,L80/L84,IF(L80&gt;0,1,0)))</f>
        <v>0</v>
      </c>
    </row>
    <row r="81" spans="1:13" ht="15" customHeight="1" x14ac:dyDescent="0.2">
      <c r="A81" s="25" t="s">
        <v>66</v>
      </c>
      <c r="B81" s="114">
        <v>0</v>
      </c>
      <c r="C81" s="39">
        <v>0</v>
      </c>
      <c r="D81" s="124">
        <v>29929080.260000002</v>
      </c>
      <c r="E81" s="40">
        <v>1</v>
      </c>
      <c r="F81" s="133">
        <f>D81+B81</f>
        <v>29929080.260000002</v>
      </c>
      <c r="G81" s="41">
        <f>IF(ISBLANK(F81),"  ",IF(F84&gt;0,F81/F84,IF(F81&gt;0,1,0)))</f>
        <v>0.56122836666992171</v>
      </c>
      <c r="H81" s="114">
        <v>0</v>
      </c>
      <c r="I81" s="39">
        <v>0</v>
      </c>
      <c r="J81" s="124">
        <v>29929080.260000002</v>
      </c>
      <c r="K81" s="40">
        <v>1</v>
      </c>
      <c r="L81" s="133">
        <f>J81+H81</f>
        <v>29929080.260000002</v>
      </c>
      <c r="M81" s="41">
        <f>IF(ISBLANK(L81),"  ",IF(L84&gt;0,L81/L84,IF(L81&gt;0,1,0)))</f>
        <v>0.63522837493702511</v>
      </c>
    </row>
    <row r="82" spans="1:13" s="55" customFormat="1" ht="15" customHeight="1" x14ac:dyDescent="0.25">
      <c r="A82" s="56" t="s">
        <v>67</v>
      </c>
      <c r="B82" s="120">
        <v>0</v>
      </c>
      <c r="C82" s="59">
        <v>0</v>
      </c>
      <c r="D82" s="129">
        <v>29929080.260000002</v>
      </c>
      <c r="E82" s="54">
        <v>1</v>
      </c>
      <c r="F82" s="134">
        <f>F81+F80+F79+F78+F77</f>
        <v>29929080.260000002</v>
      </c>
      <c r="G82" s="53">
        <f>IF(ISBLANK(F82),"  ",IF(F84&gt;0,F82/F84,IF(F82&gt;0,1,0)))</f>
        <v>0.56122836666992171</v>
      </c>
      <c r="H82" s="120">
        <v>0</v>
      </c>
      <c r="I82" s="59">
        <v>0</v>
      </c>
      <c r="J82" s="129">
        <v>29929080.260000002</v>
      </c>
      <c r="K82" s="54">
        <v>1</v>
      </c>
      <c r="L82" s="134">
        <f>L81+L80+L79+L78+L77</f>
        <v>29929080.260000002</v>
      </c>
      <c r="M82" s="53">
        <f>IF(ISBLANK(L82),"  ",IF(L84&gt;0,L82/L84,IF(L82&gt;0,1,0)))</f>
        <v>0.63522837493702511</v>
      </c>
    </row>
    <row r="83" spans="1:13" s="55" customFormat="1" ht="15" customHeight="1" x14ac:dyDescent="0.25">
      <c r="A83" s="56" t="s">
        <v>68</v>
      </c>
      <c r="B83" s="120">
        <v>0</v>
      </c>
      <c r="C83" s="59">
        <v>0</v>
      </c>
      <c r="D83" s="129">
        <v>0</v>
      </c>
      <c r="E83" s="54">
        <v>0</v>
      </c>
      <c r="F83" s="141">
        <f>D83+B83</f>
        <v>0</v>
      </c>
      <c r="G83" s="53">
        <f>IF(ISBLANK(F83),"  ",IF(F84&gt;0,F83/F84,IF(F83&gt;0,1,0)))</f>
        <v>0</v>
      </c>
      <c r="H83" s="120">
        <v>0</v>
      </c>
      <c r="I83" s="59">
        <v>0</v>
      </c>
      <c r="J83" s="129">
        <v>0</v>
      </c>
      <c r="K83" s="54">
        <v>0</v>
      </c>
      <c r="L83" s="141">
        <f>J83+H83</f>
        <v>0</v>
      </c>
      <c r="M83" s="53">
        <f>IF(ISBLANK(L83),"  ",IF(L84&gt;0,L83/L84,IF(L83&gt;0,1,0)))</f>
        <v>0</v>
      </c>
    </row>
    <row r="84" spans="1:13" s="55" customFormat="1" ht="15" customHeight="1" thickBot="1" x14ac:dyDescent="0.3">
      <c r="A84" s="67" t="s">
        <v>69</v>
      </c>
      <c r="B84" s="121">
        <v>10616936</v>
      </c>
      <c r="C84" s="68">
        <v>0.19908816437244875</v>
      </c>
      <c r="D84" s="121">
        <v>42710874.990000002</v>
      </c>
      <c r="E84" s="69">
        <v>0.80091183562755119</v>
      </c>
      <c r="F84" s="121">
        <f>F82+F75+F54+F47+F55+F83</f>
        <v>53327810.990000002</v>
      </c>
      <c r="G84" s="70">
        <f>IF(ISBLANK(F84),"  ",IF(F84&gt;0,F84/F84,IF(F84&gt;0,1,0)))</f>
        <v>1</v>
      </c>
      <c r="H84" s="121">
        <v>4404590</v>
      </c>
      <c r="I84" s="68">
        <v>9.3485016033161297E-2</v>
      </c>
      <c r="J84" s="121">
        <v>42710874.990000002</v>
      </c>
      <c r="K84" s="69">
        <v>0.90651498396683872</v>
      </c>
      <c r="L84" s="121">
        <f>L82+L75+L54+L47+L55+L83</f>
        <v>47115464.990000002</v>
      </c>
      <c r="M84" s="70">
        <f>IF(ISBLANK(L84),"  ",IF(L84&gt;0,L84/L84,IF(L84&gt;0,1,0)))</f>
        <v>1</v>
      </c>
    </row>
    <row r="85" spans="1:13" ht="15" thickTop="1" x14ac:dyDescent="0.2"/>
    <row r="86" spans="1:13" ht="16.5" customHeight="1" x14ac:dyDescent="0.2">
      <c r="A86" s="2" t="s">
        <v>4</v>
      </c>
    </row>
    <row r="87" spans="1:13" x14ac:dyDescent="0.2">
      <c r="A87" s="2" t="s">
        <v>70</v>
      </c>
    </row>
  </sheetData>
  <hyperlinks>
    <hyperlink ref="O2" location="Home!A1" tooltip="Home" display="Home" xr:uid="{00000000-0004-0000-27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O87"/>
  <sheetViews>
    <sheetView zoomScale="75" zoomScaleNormal="75" workbookViewId="0">
      <pane xSplit="1" ySplit="10" topLeftCell="B11" activePane="bottomRight" state="frozen"/>
      <selection activeCell="K38" sqref="K38"/>
      <selection pane="topRight" activeCell="K38" sqref="K38"/>
      <selection pane="bottomLeft" activeCell="K38" sqref="K38"/>
      <selection pane="bottomRight" activeCell="K38" sqref="K38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104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190</v>
      </c>
      <c r="C6" s="11"/>
      <c r="D6" s="12"/>
      <c r="E6" s="11"/>
      <c r="F6" s="12"/>
      <c r="G6" s="13"/>
      <c r="H6" s="10" t="s">
        <v>191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v>1245091</v>
      </c>
      <c r="C13" s="35">
        <v>1</v>
      </c>
      <c r="D13" s="122">
        <v>0</v>
      </c>
      <c r="E13" s="36">
        <v>0</v>
      </c>
      <c r="F13" s="130">
        <f>D13+B13</f>
        <v>1245091</v>
      </c>
      <c r="G13" s="37">
        <f>IF(ISBLANK(F13),"  ",IF(F84&gt;0,F13/F84,IF(F13&gt;0,1,0)))</f>
        <v>1</v>
      </c>
      <c r="H13" s="112">
        <v>1245091</v>
      </c>
      <c r="I13" s="35">
        <v>1</v>
      </c>
      <c r="J13" s="122">
        <v>0</v>
      </c>
      <c r="K13" s="36">
        <v>0</v>
      </c>
      <c r="L13" s="130">
        <f t="shared" ref="L13:L34" si="0">J13+H13</f>
        <v>1245091</v>
      </c>
      <c r="M13" s="38">
        <f>IF(ISBLANK(L13),"  ",IF(L84&gt;0,L13/L84,IF(L13&gt;0,1,0)))</f>
        <v>1</v>
      </c>
    </row>
    <row r="14" spans="1:15" ht="15" customHeight="1" x14ac:dyDescent="0.2">
      <c r="A14" s="7" t="s">
        <v>13</v>
      </c>
      <c r="B14" s="142">
        <v>0</v>
      </c>
      <c r="C14" s="39">
        <v>0</v>
      </c>
      <c r="D14" s="127">
        <v>0</v>
      </c>
      <c r="E14" s="40">
        <v>0</v>
      </c>
      <c r="F14" s="131">
        <f>D14+B14</f>
        <v>0</v>
      </c>
      <c r="G14" s="41">
        <f>IF(ISBLANK(F14),"  ",IF(F84&gt;0,F14/F84,IF(F14&gt;0,1,0)))</f>
        <v>0</v>
      </c>
      <c r="H14" s="142">
        <v>0</v>
      </c>
      <c r="I14" s="39">
        <v>0</v>
      </c>
      <c r="J14" s="127">
        <v>0</v>
      </c>
      <c r="K14" s="40">
        <v>0</v>
      </c>
      <c r="L14" s="131">
        <f t="shared" si="0"/>
        <v>0</v>
      </c>
      <c r="M14" s="41">
        <f>IF(ISBLANK(L14),"  ",IF(L84&gt;0,L14/L84,IF(L14&gt;0,1,0)))</f>
        <v>0</v>
      </c>
    </row>
    <row r="15" spans="1:15" ht="15" customHeight="1" x14ac:dyDescent="0.2">
      <c r="A15" s="169" t="s">
        <v>14</v>
      </c>
      <c r="B15" s="116">
        <v>0</v>
      </c>
      <c r="C15" s="42">
        <v>0</v>
      </c>
      <c r="D15" s="124">
        <v>0</v>
      </c>
      <c r="E15" s="43">
        <v>0</v>
      </c>
      <c r="F15" s="132">
        <f>D15+B15</f>
        <v>0</v>
      </c>
      <c r="G15" s="44">
        <f>IF(ISBLANK(F15),"  ",IF(F84&gt;0,F15/F84,IF(F15&gt;0,1,0)))</f>
        <v>0</v>
      </c>
      <c r="H15" s="116">
        <v>0</v>
      </c>
      <c r="I15" s="42">
        <v>0</v>
      </c>
      <c r="J15" s="124">
        <v>0</v>
      </c>
      <c r="K15" s="43">
        <v>0</v>
      </c>
      <c r="L15" s="132">
        <f t="shared" si="0"/>
        <v>0</v>
      </c>
      <c r="M15" s="44">
        <f>IF(ISBLANK(L15),"  ",IF(L84&gt;0,L15/L84,IF(L15&gt;0,1,0)))</f>
        <v>0</v>
      </c>
    </row>
    <row r="16" spans="1:15" ht="15" customHeight="1" x14ac:dyDescent="0.2">
      <c r="A16" s="170" t="s">
        <v>15</v>
      </c>
      <c r="B16" s="142">
        <v>0</v>
      </c>
      <c r="C16" s="35">
        <v>0</v>
      </c>
      <c r="D16" s="127">
        <v>0</v>
      </c>
      <c r="E16" s="36">
        <v>0</v>
      </c>
      <c r="F16" s="132">
        <f t="shared" ref="F16:F46" si="1">D16+B16</f>
        <v>0</v>
      </c>
      <c r="G16" s="37">
        <f>IF(ISBLANK(F16),"  ",IF(F84&gt;0,F16/F84,IF(F16&gt;0,1,0)))</f>
        <v>0</v>
      </c>
      <c r="H16" s="142">
        <v>0</v>
      </c>
      <c r="I16" s="35">
        <v>0</v>
      </c>
      <c r="J16" s="127">
        <v>0</v>
      </c>
      <c r="K16" s="36">
        <v>0</v>
      </c>
      <c r="L16" s="132">
        <f t="shared" si="0"/>
        <v>0</v>
      </c>
      <c r="M16" s="37">
        <f>IF(ISBLANK(L16),"  ",IF(L84&gt;0,L16/L84,IF(L16&gt;0,1,0)))</f>
        <v>0</v>
      </c>
    </row>
    <row r="17" spans="1:13" ht="15" customHeight="1" x14ac:dyDescent="0.2">
      <c r="A17" s="171" t="s">
        <v>16</v>
      </c>
      <c r="B17" s="114">
        <v>0</v>
      </c>
      <c r="C17" s="39">
        <v>0</v>
      </c>
      <c r="D17" s="124">
        <v>0</v>
      </c>
      <c r="E17" s="36">
        <v>0</v>
      </c>
      <c r="F17" s="133">
        <f t="shared" si="1"/>
        <v>0</v>
      </c>
      <c r="G17" s="41">
        <f>IF(ISBLANK(F17),"  ",IF(F84&gt;0,F17/F84,IF(F17&gt;0,1,0)))</f>
        <v>0</v>
      </c>
      <c r="H17" s="114">
        <v>0</v>
      </c>
      <c r="I17" s="39">
        <v>0</v>
      </c>
      <c r="J17" s="124">
        <v>0</v>
      </c>
      <c r="K17" s="40">
        <v>0</v>
      </c>
      <c r="L17" s="133">
        <f t="shared" si="0"/>
        <v>0</v>
      </c>
      <c r="M17" s="41">
        <f>IF(ISBLANK(L17),"  ",IF(L84&gt;0,L17/L84,IF(L17&gt;0,1,0)))</f>
        <v>0</v>
      </c>
    </row>
    <row r="18" spans="1:13" ht="15" customHeight="1" x14ac:dyDescent="0.2">
      <c r="A18" s="171" t="s">
        <v>17</v>
      </c>
      <c r="B18" s="114">
        <v>0</v>
      </c>
      <c r="C18" s="39">
        <v>0</v>
      </c>
      <c r="D18" s="124">
        <v>0</v>
      </c>
      <c r="E18" s="36">
        <v>0</v>
      </c>
      <c r="F18" s="133">
        <f t="shared" si="1"/>
        <v>0</v>
      </c>
      <c r="G18" s="41">
        <f>IF(ISBLANK(F18),"  ",IF(F84&gt;0,F18/F84,IF(F18&gt;0,1,0)))</f>
        <v>0</v>
      </c>
      <c r="H18" s="114">
        <v>0</v>
      </c>
      <c r="I18" s="39">
        <v>0</v>
      </c>
      <c r="J18" s="124">
        <v>0</v>
      </c>
      <c r="K18" s="40">
        <v>0</v>
      </c>
      <c r="L18" s="133">
        <f t="shared" si="0"/>
        <v>0</v>
      </c>
      <c r="M18" s="41">
        <f>IF(ISBLANK(L18),"  ",IF(L84&gt;0,L18/L84,IF(L18&gt;0,1,0)))</f>
        <v>0</v>
      </c>
    </row>
    <row r="19" spans="1:13" ht="15" customHeight="1" x14ac:dyDescent="0.2">
      <c r="A19" s="171" t="s">
        <v>18</v>
      </c>
      <c r="B19" s="114">
        <v>0</v>
      </c>
      <c r="C19" s="39">
        <v>0</v>
      </c>
      <c r="D19" s="124">
        <v>0</v>
      </c>
      <c r="E19" s="36">
        <v>0</v>
      </c>
      <c r="F19" s="133">
        <f t="shared" si="1"/>
        <v>0</v>
      </c>
      <c r="G19" s="41">
        <f>IF(ISBLANK(F19),"  ",IF(F84&gt;0,F19/F84,IF(F19&gt;0,1,0)))</f>
        <v>0</v>
      </c>
      <c r="H19" s="114">
        <v>0</v>
      </c>
      <c r="I19" s="39">
        <v>0</v>
      </c>
      <c r="J19" s="124">
        <v>0</v>
      </c>
      <c r="K19" s="40">
        <v>0</v>
      </c>
      <c r="L19" s="133">
        <f t="shared" si="0"/>
        <v>0</v>
      </c>
      <c r="M19" s="41">
        <f>IF(ISBLANK(L19),"  ",IF(L84&gt;0,L19/L84,IF(L19&gt;0,1,0)))</f>
        <v>0</v>
      </c>
    </row>
    <row r="20" spans="1:13" ht="15" customHeight="1" x14ac:dyDescent="0.2">
      <c r="A20" s="171" t="s">
        <v>19</v>
      </c>
      <c r="B20" s="114">
        <v>0</v>
      </c>
      <c r="C20" s="39">
        <v>0</v>
      </c>
      <c r="D20" s="124">
        <v>0</v>
      </c>
      <c r="E20" s="36">
        <v>0</v>
      </c>
      <c r="F20" s="133">
        <f>D20+B20</f>
        <v>0</v>
      </c>
      <c r="G20" s="41">
        <f>IF(ISBLANK(F20),"  ",IF(F84&gt;0,F20/F84,IF(F20&gt;0,1,0)))</f>
        <v>0</v>
      </c>
      <c r="H20" s="114">
        <v>0</v>
      </c>
      <c r="I20" s="39">
        <v>0</v>
      </c>
      <c r="J20" s="124">
        <v>0</v>
      </c>
      <c r="K20" s="40">
        <v>0</v>
      </c>
      <c r="L20" s="133">
        <f t="shared" si="0"/>
        <v>0</v>
      </c>
      <c r="M20" s="41">
        <f>IF(ISBLANK(L20),"  ",IF(L84&gt;0,L20/L84,IF(L20&gt;0,1,0)))</f>
        <v>0</v>
      </c>
    </row>
    <row r="21" spans="1:13" ht="15" customHeight="1" x14ac:dyDescent="0.2">
      <c r="A21" s="171" t="s">
        <v>20</v>
      </c>
      <c r="B21" s="114">
        <v>0</v>
      </c>
      <c r="C21" s="39">
        <v>0</v>
      </c>
      <c r="D21" s="124">
        <v>0</v>
      </c>
      <c r="E21" s="36">
        <v>0</v>
      </c>
      <c r="F21" s="133">
        <f t="shared" si="1"/>
        <v>0</v>
      </c>
      <c r="G21" s="41">
        <f>IF(ISBLANK(F21),"  ",IF(F84&gt;0,F21/F84,IF(F21&gt;0,1,0)))</f>
        <v>0</v>
      </c>
      <c r="H21" s="114">
        <v>0</v>
      </c>
      <c r="I21" s="39">
        <v>0</v>
      </c>
      <c r="J21" s="124">
        <v>0</v>
      </c>
      <c r="K21" s="40">
        <v>0</v>
      </c>
      <c r="L21" s="133">
        <f t="shared" si="0"/>
        <v>0</v>
      </c>
      <c r="M21" s="41">
        <f>IF(ISBLANK(L21),"  ",IF(L84&gt;0,L21/L84,IF(L21&gt;0,1,0)))</f>
        <v>0</v>
      </c>
    </row>
    <row r="22" spans="1:13" ht="15" customHeight="1" x14ac:dyDescent="0.2">
      <c r="A22" s="171" t="s">
        <v>21</v>
      </c>
      <c r="B22" s="114">
        <v>0</v>
      </c>
      <c r="C22" s="39">
        <v>0</v>
      </c>
      <c r="D22" s="124">
        <v>0</v>
      </c>
      <c r="E22" s="36">
        <v>0</v>
      </c>
      <c r="F22" s="133">
        <f t="shared" si="1"/>
        <v>0</v>
      </c>
      <c r="G22" s="41">
        <f>IF(ISBLANK(F22),"  ",IF(F84&gt;0,F22/F84,IF(F22&gt;0,1,0)))</f>
        <v>0</v>
      </c>
      <c r="H22" s="114">
        <v>0</v>
      </c>
      <c r="I22" s="39">
        <v>0</v>
      </c>
      <c r="J22" s="124">
        <v>0</v>
      </c>
      <c r="K22" s="40">
        <v>0</v>
      </c>
      <c r="L22" s="133">
        <f t="shared" si="0"/>
        <v>0</v>
      </c>
      <c r="M22" s="41">
        <f>IF(ISBLANK(L22),"  ",IF(L84&gt;0,L22/L84,IF(L22&gt;0,1,0)))</f>
        <v>0</v>
      </c>
    </row>
    <row r="23" spans="1:13" ht="15" customHeight="1" x14ac:dyDescent="0.2">
      <c r="A23" s="171" t="s">
        <v>22</v>
      </c>
      <c r="B23" s="114">
        <v>0</v>
      </c>
      <c r="C23" s="39">
        <v>0</v>
      </c>
      <c r="D23" s="124">
        <v>0</v>
      </c>
      <c r="E23" s="36">
        <v>0</v>
      </c>
      <c r="F23" s="133">
        <f t="shared" si="1"/>
        <v>0</v>
      </c>
      <c r="G23" s="41">
        <f>IF(ISBLANK(F23),"  ",IF(F84&gt;0,F23/F84,IF(F23&gt;0,1,0)))</f>
        <v>0</v>
      </c>
      <c r="H23" s="114">
        <v>0</v>
      </c>
      <c r="I23" s="39">
        <v>0</v>
      </c>
      <c r="J23" s="124">
        <v>0</v>
      </c>
      <c r="K23" s="40">
        <v>0</v>
      </c>
      <c r="L23" s="133">
        <f t="shared" si="0"/>
        <v>0</v>
      </c>
      <c r="M23" s="41">
        <f>IF(ISBLANK(L23),"  ",IF(L84&gt;0,L23/L84,IF(L23&gt;0,1,0)))</f>
        <v>0</v>
      </c>
    </row>
    <row r="24" spans="1:13" ht="15" customHeight="1" x14ac:dyDescent="0.2">
      <c r="A24" s="171" t="s">
        <v>23</v>
      </c>
      <c r="B24" s="114">
        <v>0</v>
      </c>
      <c r="C24" s="39">
        <v>0</v>
      </c>
      <c r="D24" s="124">
        <v>0</v>
      </c>
      <c r="E24" s="36">
        <v>0</v>
      </c>
      <c r="F24" s="133">
        <f t="shared" si="1"/>
        <v>0</v>
      </c>
      <c r="G24" s="41">
        <f>IF(ISBLANK(F24),"  ",IF(F84&gt;0,F24/F84,IF(F24&gt;0,1,0)))</f>
        <v>0</v>
      </c>
      <c r="H24" s="114">
        <v>0</v>
      </c>
      <c r="I24" s="39">
        <v>0</v>
      </c>
      <c r="J24" s="124">
        <v>0</v>
      </c>
      <c r="K24" s="40">
        <v>0</v>
      </c>
      <c r="L24" s="133">
        <f t="shared" si="0"/>
        <v>0</v>
      </c>
      <c r="M24" s="41">
        <f>IF(ISBLANK(L24),"  ",IF(L84&gt;0,L24/L84,IF(L24&gt;0,1,0)))</f>
        <v>0</v>
      </c>
    </row>
    <row r="25" spans="1:13" ht="15" customHeight="1" x14ac:dyDescent="0.2">
      <c r="A25" s="171" t="s">
        <v>24</v>
      </c>
      <c r="B25" s="114">
        <v>0</v>
      </c>
      <c r="C25" s="39">
        <v>0</v>
      </c>
      <c r="D25" s="124">
        <v>0</v>
      </c>
      <c r="E25" s="36">
        <v>0</v>
      </c>
      <c r="F25" s="133">
        <f t="shared" si="1"/>
        <v>0</v>
      </c>
      <c r="G25" s="41">
        <f>IF(ISBLANK(F25),"  ",IF(F84&gt;0,F25/F84,IF(F25&gt;0,1,0)))</f>
        <v>0</v>
      </c>
      <c r="H25" s="114">
        <v>0</v>
      </c>
      <c r="I25" s="39">
        <v>0</v>
      </c>
      <c r="J25" s="124">
        <v>0</v>
      </c>
      <c r="K25" s="40">
        <v>0</v>
      </c>
      <c r="L25" s="133">
        <f t="shared" si="0"/>
        <v>0</v>
      </c>
      <c r="M25" s="41">
        <f>IF(ISBLANK(L25),"  ",IF(L84&gt;0,L25/L84,IF(L25&gt;0,1,0)))</f>
        <v>0</v>
      </c>
    </row>
    <row r="26" spans="1:13" ht="15" customHeight="1" x14ac:dyDescent="0.2">
      <c r="A26" s="171" t="s">
        <v>25</v>
      </c>
      <c r="B26" s="114">
        <v>0</v>
      </c>
      <c r="C26" s="39">
        <v>0</v>
      </c>
      <c r="D26" s="124">
        <v>0</v>
      </c>
      <c r="E26" s="36">
        <v>0</v>
      </c>
      <c r="F26" s="133">
        <f t="shared" si="1"/>
        <v>0</v>
      </c>
      <c r="G26" s="41">
        <f>IF(ISBLANK(F26),"  ",IF(F84&gt;0,F26/F84,IF(F26&gt;0,1,0)))</f>
        <v>0</v>
      </c>
      <c r="H26" s="114">
        <v>0</v>
      </c>
      <c r="I26" s="39">
        <v>0</v>
      </c>
      <c r="J26" s="124">
        <v>0</v>
      </c>
      <c r="K26" s="40">
        <v>0</v>
      </c>
      <c r="L26" s="133">
        <f t="shared" si="0"/>
        <v>0</v>
      </c>
      <c r="M26" s="41">
        <f>IF(ISBLANK(L26),"  ",IF(L84&gt;0,L26/L84,IF(L26&gt;0,1,0)))</f>
        <v>0</v>
      </c>
    </row>
    <row r="27" spans="1:13" ht="15" customHeight="1" x14ac:dyDescent="0.2">
      <c r="A27" s="171" t="s">
        <v>26</v>
      </c>
      <c r="B27" s="114">
        <v>0</v>
      </c>
      <c r="C27" s="39">
        <v>0</v>
      </c>
      <c r="D27" s="124">
        <v>0</v>
      </c>
      <c r="E27" s="36">
        <v>0</v>
      </c>
      <c r="F27" s="133">
        <f t="shared" si="1"/>
        <v>0</v>
      </c>
      <c r="G27" s="41">
        <f>IF(ISBLANK(F27),"  ",IF(F84&gt;0,F27/F84,IF(F27&gt;0,1,0)))</f>
        <v>0</v>
      </c>
      <c r="H27" s="114">
        <v>0</v>
      </c>
      <c r="I27" s="39">
        <v>0</v>
      </c>
      <c r="J27" s="124">
        <v>0</v>
      </c>
      <c r="K27" s="40">
        <v>0</v>
      </c>
      <c r="L27" s="133">
        <f t="shared" si="0"/>
        <v>0</v>
      </c>
      <c r="M27" s="41">
        <f>IF(ISBLANK(L27),"  ",IF(L84&gt;0,L27/L84,IF(L27&gt;0,1,0)))</f>
        <v>0</v>
      </c>
    </row>
    <row r="28" spans="1:13" ht="15" customHeight="1" x14ac:dyDescent="0.2">
      <c r="A28" s="172" t="s">
        <v>27</v>
      </c>
      <c r="B28" s="114">
        <v>0</v>
      </c>
      <c r="C28" s="39">
        <v>0</v>
      </c>
      <c r="D28" s="124">
        <v>0</v>
      </c>
      <c r="E28" s="36">
        <v>0</v>
      </c>
      <c r="F28" s="133">
        <f t="shared" si="1"/>
        <v>0</v>
      </c>
      <c r="G28" s="41">
        <f>IF(ISBLANK(F28),"  ",IF(F84&gt;0,F28/F84,IF(F28&gt;0,1,0)))</f>
        <v>0</v>
      </c>
      <c r="H28" s="114">
        <v>0</v>
      </c>
      <c r="I28" s="39">
        <v>0</v>
      </c>
      <c r="J28" s="124">
        <v>0</v>
      </c>
      <c r="K28" s="40">
        <v>0</v>
      </c>
      <c r="L28" s="133">
        <f t="shared" si="0"/>
        <v>0</v>
      </c>
      <c r="M28" s="41">
        <f>IF(ISBLANK(L28),"  ",IF(L84&gt;0,L28/L84,IF(L28&gt;0,1,0)))</f>
        <v>0</v>
      </c>
    </row>
    <row r="29" spans="1:13" ht="15" customHeight="1" x14ac:dyDescent="0.2">
      <c r="A29" s="172" t="s">
        <v>28</v>
      </c>
      <c r="B29" s="114">
        <v>0</v>
      </c>
      <c r="C29" s="39">
        <v>0</v>
      </c>
      <c r="D29" s="124">
        <v>0</v>
      </c>
      <c r="E29" s="36">
        <v>0</v>
      </c>
      <c r="F29" s="133">
        <f t="shared" si="1"/>
        <v>0</v>
      </c>
      <c r="G29" s="41">
        <f>IF(ISBLANK(F29),"  ",IF(F84&gt;0,F29/F84,IF(F29&gt;0,1,0)))</f>
        <v>0</v>
      </c>
      <c r="H29" s="114">
        <v>0</v>
      </c>
      <c r="I29" s="39">
        <v>0</v>
      </c>
      <c r="J29" s="124">
        <v>0</v>
      </c>
      <c r="K29" s="40">
        <v>0</v>
      </c>
      <c r="L29" s="133">
        <f t="shared" si="0"/>
        <v>0</v>
      </c>
      <c r="M29" s="41">
        <f>IF(ISBLANK(L29),"  ",IF(L84&gt;0,L29/L84,IF(L29&gt;0,1,0)))</f>
        <v>0</v>
      </c>
    </row>
    <row r="30" spans="1:13" ht="15" customHeight="1" x14ac:dyDescent="0.2">
      <c r="A30" s="172" t="s">
        <v>71</v>
      </c>
      <c r="B30" s="114">
        <v>0</v>
      </c>
      <c r="C30" s="39">
        <v>0</v>
      </c>
      <c r="D30" s="124">
        <v>0</v>
      </c>
      <c r="E30" s="36">
        <v>0</v>
      </c>
      <c r="F30" s="133">
        <f t="shared" si="1"/>
        <v>0</v>
      </c>
      <c r="G30" s="41">
        <f>IF(ISBLANK(F30),"  ",IF(F84&gt;0,F30/F84,IF(F30&gt;0,1,0)))</f>
        <v>0</v>
      </c>
      <c r="H30" s="114">
        <v>0</v>
      </c>
      <c r="I30" s="39">
        <v>0</v>
      </c>
      <c r="J30" s="124">
        <v>0</v>
      </c>
      <c r="K30" s="40">
        <v>0</v>
      </c>
      <c r="L30" s="133">
        <f t="shared" si="0"/>
        <v>0</v>
      </c>
      <c r="M30" s="41">
        <f>IF(ISBLANK(L30),"  ",IF(L84&gt;0,L30/L84,IF(L30&gt;0,1,0)))</f>
        <v>0</v>
      </c>
    </row>
    <row r="31" spans="1:13" ht="15" customHeight="1" x14ac:dyDescent="0.2">
      <c r="A31" s="172" t="s">
        <v>182</v>
      </c>
      <c r="B31" s="114">
        <v>0</v>
      </c>
      <c r="C31" s="39">
        <v>0</v>
      </c>
      <c r="D31" s="124">
        <v>0</v>
      </c>
      <c r="E31" s="36">
        <v>0</v>
      </c>
      <c r="F31" s="133">
        <f t="shared" si="1"/>
        <v>0</v>
      </c>
      <c r="G31" s="41">
        <f>IF(ISBLANK(F31),"  ",IF(F84&gt;0,F31/F84,IF(F31&gt;0,1,0)))</f>
        <v>0</v>
      </c>
      <c r="H31" s="114">
        <v>0</v>
      </c>
      <c r="I31" s="39">
        <v>0</v>
      </c>
      <c r="J31" s="124">
        <v>0</v>
      </c>
      <c r="K31" s="40">
        <v>0</v>
      </c>
      <c r="L31" s="133">
        <f t="shared" si="0"/>
        <v>0</v>
      </c>
      <c r="M31" s="41">
        <f>IF(ISBLANK(L31),"  ",IF(L84&gt;0,L31/L84,IF(L31&gt;0,1,0)))</f>
        <v>0</v>
      </c>
    </row>
    <row r="32" spans="1:13" ht="15" customHeight="1" x14ac:dyDescent="0.2">
      <c r="A32" s="173" t="s">
        <v>183</v>
      </c>
      <c r="B32" s="114">
        <v>0</v>
      </c>
      <c r="C32" s="39">
        <v>0</v>
      </c>
      <c r="D32" s="124">
        <v>0</v>
      </c>
      <c r="E32" s="36">
        <v>0</v>
      </c>
      <c r="F32" s="133">
        <f t="shared" si="1"/>
        <v>0</v>
      </c>
      <c r="G32" s="41">
        <f>IF(ISBLANK(F32),"  ",IF(F84&gt;0,F32/F84,IF(F32&gt;0,1,0)))</f>
        <v>0</v>
      </c>
      <c r="H32" s="114">
        <v>0</v>
      </c>
      <c r="I32" s="39">
        <v>0</v>
      </c>
      <c r="J32" s="124">
        <v>0</v>
      </c>
      <c r="K32" s="40">
        <v>0</v>
      </c>
      <c r="L32" s="133">
        <f t="shared" si="0"/>
        <v>0</v>
      </c>
      <c r="M32" s="41">
        <f>IF(ISBLANK(L32),"  ",IF(L84&gt;0,L32/L84,IF(L32&gt;0,1,0)))</f>
        <v>0</v>
      </c>
    </row>
    <row r="33" spans="1:13" ht="15" customHeight="1" x14ac:dyDescent="0.2">
      <c r="A33" s="172" t="s">
        <v>175</v>
      </c>
      <c r="B33" s="114">
        <v>0</v>
      </c>
      <c r="C33" s="39">
        <v>0</v>
      </c>
      <c r="D33" s="124">
        <v>0</v>
      </c>
      <c r="E33" s="36">
        <v>0</v>
      </c>
      <c r="F33" s="133">
        <f t="shared" si="1"/>
        <v>0</v>
      </c>
      <c r="G33" s="41">
        <f>IF(ISBLANK(F33),"  ",IF(F84&gt;0,F33/F84,IF(F33&gt;0,1,0)))</f>
        <v>0</v>
      </c>
      <c r="H33" s="114">
        <v>0</v>
      </c>
      <c r="I33" s="39">
        <v>0</v>
      </c>
      <c r="J33" s="124">
        <v>0</v>
      </c>
      <c r="K33" s="40">
        <v>0</v>
      </c>
      <c r="L33" s="133">
        <f t="shared" si="0"/>
        <v>0</v>
      </c>
      <c r="M33" s="41">
        <f>IF(ISBLANK(L33),"  ",IF(L84&gt;0,L33/L84,IF(L33&gt;0,1,0)))</f>
        <v>0</v>
      </c>
    </row>
    <row r="34" spans="1:13" ht="15" customHeight="1" x14ac:dyDescent="0.2">
      <c r="A34" s="171" t="s">
        <v>184</v>
      </c>
      <c r="B34" s="114">
        <v>0</v>
      </c>
      <c r="C34" s="39">
        <v>0</v>
      </c>
      <c r="D34" s="124">
        <v>0</v>
      </c>
      <c r="E34" s="36">
        <v>0</v>
      </c>
      <c r="F34" s="133">
        <f t="shared" si="1"/>
        <v>0</v>
      </c>
      <c r="G34" s="41">
        <f>IF(ISBLANK(F34),"  ",IF(F84&gt;0,F34/F84,IF(F34&gt;0,1,0)))</f>
        <v>0</v>
      </c>
      <c r="H34" s="114">
        <v>0</v>
      </c>
      <c r="I34" s="39">
        <v>0</v>
      </c>
      <c r="J34" s="124">
        <v>0</v>
      </c>
      <c r="K34" s="40">
        <v>0</v>
      </c>
      <c r="L34" s="133">
        <f t="shared" si="0"/>
        <v>0</v>
      </c>
      <c r="M34" s="41">
        <f>IF(ISBLANK(L34),"  ",IF(L84&gt;0,L34/L84,IF(L34&gt;0,1,0)))</f>
        <v>0</v>
      </c>
    </row>
    <row r="35" spans="1:13" ht="15" customHeight="1" x14ac:dyDescent="0.2">
      <c r="A35" s="171" t="s">
        <v>185</v>
      </c>
      <c r="B35" s="114">
        <v>0</v>
      </c>
      <c r="C35" s="39">
        <v>0</v>
      </c>
      <c r="D35" s="124">
        <v>0</v>
      </c>
      <c r="E35" s="36">
        <v>0</v>
      </c>
      <c r="F35" s="133">
        <f t="shared" ref="F35" si="2">D35+B35</f>
        <v>0</v>
      </c>
      <c r="G35" s="41">
        <f>IF(ISBLANK(F35),"  ",IF(F85&gt;0,F35/F85,IF(F35&gt;0,1,0)))</f>
        <v>0</v>
      </c>
      <c r="H35" s="114">
        <v>0</v>
      </c>
      <c r="I35" s="39">
        <v>0</v>
      </c>
      <c r="J35" s="124">
        <v>0</v>
      </c>
      <c r="K35" s="40">
        <v>0</v>
      </c>
      <c r="L35" s="133">
        <f t="shared" ref="L35" si="3">J35+H35</f>
        <v>0</v>
      </c>
      <c r="M35" s="41">
        <f>IF(ISBLANK(L35),"  ",IF(L85&gt;0,L35/L85,IF(L35&gt;0,1,0)))</f>
        <v>0</v>
      </c>
    </row>
    <row r="36" spans="1:13" ht="15" customHeight="1" x14ac:dyDescent="0.2">
      <c r="A36" s="218" t="s">
        <v>193</v>
      </c>
      <c r="B36" s="114">
        <v>0</v>
      </c>
      <c r="C36" s="39">
        <v>0</v>
      </c>
      <c r="D36" s="124">
        <v>0</v>
      </c>
      <c r="E36" s="36">
        <v>0</v>
      </c>
      <c r="F36" s="133">
        <f t="shared" ref="F36:F37" si="4">D36+B36</f>
        <v>0</v>
      </c>
      <c r="G36" s="41">
        <f t="shared" ref="G36:G37" si="5">IF(ISBLANK(F36),"  ",IF(F86&gt;0,F36/F86,IF(F36&gt;0,1,0)))</f>
        <v>0</v>
      </c>
      <c r="H36" s="114">
        <v>0</v>
      </c>
      <c r="I36" s="39">
        <v>0</v>
      </c>
      <c r="J36" s="124">
        <v>0</v>
      </c>
      <c r="K36" s="40">
        <v>0</v>
      </c>
      <c r="L36" s="133">
        <f t="shared" ref="L36:L37" si="6">J36+H36</f>
        <v>0</v>
      </c>
      <c r="M36" s="41">
        <f t="shared" ref="M36:M37" si="7">IF(ISBLANK(L36),"  ",IF(L86&gt;0,L36/L86,IF(L36&gt;0,1,0)))</f>
        <v>0</v>
      </c>
    </row>
    <row r="37" spans="1:13" ht="15" customHeight="1" x14ac:dyDescent="0.2">
      <c r="A37" s="218" t="s">
        <v>194</v>
      </c>
      <c r="B37" s="114">
        <v>0</v>
      </c>
      <c r="C37" s="39">
        <v>0</v>
      </c>
      <c r="D37" s="124">
        <v>0</v>
      </c>
      <c r="E37" s="36">
        <v>0</v>
      </c>
      <c r="F37" s="133">
        <f t="shared" si="4"/>
        <v>0</v>
      </c>
      <c r="G37" s="41">
        <f t="shared" si="5"/>
        <v>0</v>
      </c>
      <c r="H37" s="114">
        <v>0</v>
      </c>
      <c r="I37" s="39">
        <v>0</v>
      </c>
      <c r="J37" s="124">
        <v>0</v>
      </c>
      <c r="K37" s="40">
        <v>0</v>
      </c>
      <c r="L37" s="133">
        <f t="shared" si="6"/>
        <v>0</v>
      </c>
      <c r="M37" s="41">
        <f t="shared" si="7"/>
        <v>0</v>
      </c>
    </row>
    <row r="38" spans="1:13" ht="15" customHeight="1" x14ac:dyDescent="0.2">
      <c r="A38" s="171" t="s">
        <v>187</v>
      </c>
      <c r="B38" s="114">
        <v>0</v>
      </c>
      <c r="C38" s="39">
        <v>0</v>
      </c>
      <c r="D38" s="124">
        <v>0</v>
      </c>
      <c r="E38" s="36">
        <v>0</v>
      </c>
      <c r="F38" s="133">
        <f t="shared" ref="F38" si="8">D38+B38</f>
        <v>0</v>
      </c>
      <c r="G38" s="41">
        <f>IF(ISBLANK(F38),"  ",IF(F86&gt;0,F38/F86,IF(F38&gt;0,1,0)))</f>
        <v>0</v>
      </c>
      <c r="H38" s="114">
        <v>0</v>
      </c>
      <c r="I38" s="39">
        <v>0</v>
      </c>
      <c r="J38" s="124">
        <v>0</v>
      </c>
      <c r="K38" s="40">
        <v>0</v>
      </c>
      <c r="L38" s="133">
        <f t="shared" ref="L38" si="9">J38+H38</f>
        <v>0</v>
      </c>
      <c r="M38" s="41">
        <f>IF(ISBLANK(L38),"  ",IF(L86&gt;0,L38/L86,IF(L38&gt;0,1,0)))</f>
        <v>0</v>
      </c>
    </row>
    <row r="39" spans="1:13" ht="15" customHeight="1" x14ac:dyDescent="0.2">
      <c r="A39" s="171" t="s">
        <v>192</v>
      </c>
      <c r="B39" s="114">
        <v>0</v>
      </c>
      <c r="C39" s="39">
        <v>0</v>
      </c>
      <c r="D39" s="124">
        <v>0</v>
      </c>
      <c r="E39" s="36">
        <v>0</v>
      </c>
      <c r="F39" s="133">
        <f t="shared" ref="F39" si="10">D39+B39</f>
        <v>0</v>
      </c>
      <c r="G39" s="41">
        <f>IF(ISBLANK(F39),"  ",IF(F87&gt;0,F39/F87,IF(F39&gt;0,1,0)))</f>
        <v>0</v>
      </c>
      <c r="H39" s="114">
        <v>0</v>
      </c>
      <c r="I39" s="39">
        <v>0</v>
      </c>
      <c r="J39" s="124">
        <v>0</v>
      </c>
      <c r="K39" s="40">
        <v>0</v>
      </c>
      <c r="L39" s="133">
        <f t="shared" ref="L39" si="11">J39+H39</f>
        <v>0</v>
      </c>
      <c r="M39" s="41">
        <f>IF(ISBLANK(L39),"  ",IF(L87&gt;0,L39/L87,IF(L39&gt;0,1,0)))</f>
        <v>0</v>
      </c>
    </row>
    <row r="40" spans="1:13" ht="15" customHeight="1" x14ac:dyDescent="0.2">
      <c r="A40" s="171" t="s">
        <v>188</v>
      </c>
      <c r="B40" s="114">
        <v>0</v>
      </c>
      <c r="C40" s="39">
        <v>0</v>
      </c>
      <c r="D40" s="124">
        <v>0</v>
      </c>
      <c r="E40" s="36">
        <v>0</v>
      </c>
      <c r="F40" s="133">
        <f t="shared" ref="F40:F41" si="12">D40+B40</f>
        <v>0</v>
      </c>
      <c r="G40" s="41">
        <f t="shared" ref="G40:G41" si="13">IF(ISBLANK(F40),"  ",IF(F87&gt;0,F40/F87,IF(F40&gt;0,1,0)))</f>
        <v>0</v>
      </c>
      <c r="H40" s="114">
        <v>0</v>
      </c>
      <c r="I40" s="39">
        <v>0</v>
      </c>
      <c r="J40" s="124">
        <v>0</v>
      </c>
      <c r="K40" s="40">
        <v>0</v>
      </c>
      <c r="L40" s="133">
        <f t="shared" ref="L40:L41" si="14">J40+H40</f>
        <v>0</v>
      </c>
      <c r="M40" s="41">
        <f t="shared" ref="M40:M41" si="15">IF(ISBLANK(L40),"  ",IF(L87&gt;0,L40/L87,IF(L40&gt;0,1,0)))</f>
        <v>0</v>
      </c>
    </row>
    <row r="41" spans="1:13" ht="15" customHeight="1" x14ac:dyDescent="0.2">
      <c r="A41" s="171" t="s">
        <v>189</v>
      </c>
      <c r="B41" s="114">
        <v>0</v>
      </c>
      <c r="C41" s="39">
        <v>0</v>
      </c>
      <c r="D41" s="124">
        <v>0</v>
      </c>
      <c r="E41" s="36">
        <v>0</v>
      </c>
      <c r="F41" s="133">
        <f t="shared" si="12"/>
        <v>0</v>
      </c>
      <c r="G41" s="41">
        <f t="shared" si="13"/>
        <v>0</v>
      </c>
      <c r="H41" s="114">
        <v>0</v>
      </c>
      <c r="I41" s="39">
        <v>0</v>
      </c>
      <c r="J41" s="124">
        <v>0</v>
      </c>
      <c r="K41" s="40">
        <v>0</v>
      </c>
      <c r="L41" s="133">
        <f t="shared" si="14"/>
        <v>0</v>
      </c>
      <c r="M41" s="41">
        <f t="shared" si="15"/>
        <v>0</v>
      </c>
    </row>
    <row r="42" spans="1:13" ht="15" customHeight="1" x14ac:dyDescent="0.25">
      <c r="A42" s="47" t="s">
        <v>29</v>
      </c>
      <c r="B42" s="143"/>
      <c r="C42" s="48"/>
      <c r="D42" s="124"/>
      <c r="E42" s="49"/>
      <c r="F42" s="133"/>
      <c r="G42" s="50" t="s">
        <v>4</v>
      </c>
      <c r="H42" s="143"/>
      <c r="I42" s="48"/>
      <c r="J42" s="124"/>
      <c r="K42" s="49"/>
      <c r="L42" s="133"/>
      <c r="M42" s="50" t="s">
        <v>4</v>
      </c>
    </row>
    <row r="43" spans="1:13" ht="15" customHeight="1" x14ac:dyDescent="0.2">
      <c r="A43" s="45" t="s">
        <v>30</v>
      </c>
      <c r="B43" s="142">
        <v>0</v>
      </c>
      <c r="C43" s="35">
        <v>0</v>
      </c>
      <c r="D43" s="127">
        <v>0</v>
      </c>
      <c r="E43" s="36">
        <v>0</v>
      </c>
      <c r="F43" s="132">
        <f t="shared" si="1"/>
        <v>0</v>
      </c>
      <c r="G43" s="37">
        <f>IF(ISBLANK(F43),"  ",IF(F84&gt;0,F43/F84,IF(F43&gt;0,1,0)))</f>
        <v>0</v>
      </c>
      <c r="H43" s="142">
        <v>0</v>
      </c>
      <c r="I43" s="35">
        <v>0</v>
      </c>
      <c r="J43" s="127">
        <v>0</v>
      </c>
      <c r="K43" s="36">
        <v>0</v>
      </c>
      <c r="L43" s="132">
        <f>J43+H43</f>
        <v>0</v>
      </c>
      <c r="M43" s="37">
        <f>IF(ISBLANK(L43),"  ",IF(L84&gt;0,L43/L84,IF(L43&gt;0,1,0)))</f>
        <v>0</v>
      </c>
    </row>
    <row r="44" spans="1:13" ht="15" customHeight="1" x14ac:dyDescent="0.25">
      <c r="A44" s="104" t="s">
        <v>31</v>
      </c>
      <c r="B44" s="143"/>
      <c r="C44" s="48" t="s">
        <v>4</v>
      </c>
      <c r="D44" s="124"/>
      <c r="E44" s="49"/>
      <c r="F44" s="133"/>
      <c r="G44" s="50" t="s">
        <v>4</v>
      </c>
      <c r="H44" s="143"/>
      <c r="I44" s="48" t="s">
        <v>4</v>
      </c>
      <c r="J44" s="124"/>
      <c r="K44" s="49" t="s">
        <v>4</v>
      </c>
      <c r="L44" s="133"/>
      <c r="M44" s="50" t="s">
        <v>4</v>
      </c>
    </row>
    <row r="45" spans="1:13" ht="15" customHeight="1" x14ac:dyDescent="0.2">
      <c r="A45" s="45" t="s">
        <v>30</v>
      </c>
      <c r="B45" s="142">
        <v>0</v>
      </c>
      <c r="C45" s="35">
        <v>0</v>
      </c>
      <c r="D45" s="127">
        <v>0</v>
      </c>
      <c r="E45" s="36">
        <v>0</v>
      </c>
      <c r="F45" s="132">
        <f t="shared" si="1"/>
        <v>0</v>
      </c>
      <c r="G45" s="37">
        <f>IF(ISBLANK(F45),"  ",IF(F84&gt;0,F45/F84,IF(F45&gt;0,1,0)))</f>
        <v>0</v>
      </c>
      <c r="H45" s="142">
        <v>0</v>
      </c>
      <c r="I45" s="35">
        <v>0</v>
      </c>
      <c r="J45" s="127">
        <v>0</v>
      </c>
      <c r="K45" s="36">
        <v>0</v>
      </c>
      <c r="L45" s="132">
        <f>J45+H45</f>
        <v>0</v>
      </c>
      <c r="M45" s="37">
        <f>IF(ISBLANK(L45),"  ",IF(L84&gt;0,L45/L84,IF(L45&gt;0,1,0)))</f>
        <v>0</v>
      </c>
    </row>
    <row r="46" spans="1:13" ht="15" customHeight="1" x14ac:dyDescent="0.2">
      <c r="A46" s="46" t="s">
        <v>101</v>
      </c>
      <c r="B46" s="114"/>
      <c r="C46" s="39" t="s">
        <v>10</v>
      </c>
      <c r="D46" s="124"/>
      <c r="E46" s="36"/>
      <c r="F46" s="133">
        <f t="shared" si="1"/>
        <v>0</v>
      </c>
      <c r="G46" s="41">
        <f>IF(ISBLANK(F46),"  ",IF(F84&gt;0,F46/F84,IF(F46&gt;0,1,0)))</f>
        <v>0</v>
      </c>
      <c r="H46" s="114"/>
      <c r="I46" s="39" t="s">
        <v>10</v>
      </c>
      <c r="J46" s="124"/>
      <c r="K46" s="40" t="s">
        <v>10</v>
      </c>
      <c r="L46" s="133">
        <f>J46+H46</f>
        <v>0</v>
      </c>
      <c r="M46" s="41">
        <f>IF(ISBLANK(L46),"  ",IF(L84&gt;0,L46/L84,IF(L46&gt;0,1,0)))</f>
        <v>0</v>
      </c>
    </row>
    <row r="47" spans="1:13" s="55" customFormat="1" ht="15" customHeight="1" x14ac:dyDescent="0.25">
      <c r="A47" s="47" t="s">
        <v>33</v>
      </c>
      <c r="B47" s="115">
        <v>1245091</v>
      </c>
      <c r="C47" s="59">
        <v>1</v>
      </c>
      <c r="D47" s="128">
        <v>0</v>
      </c>
      <c r="E47" s="52">
        <v>0</v>
      </c>
      <c r="F47" s="115">
        <f>F46+F45+F43+F34+F29+F28+F26+F27+F25+F24+F23+F22+F21+F20+F19+F18+F17+F16+F14+F13+F30+F31+F32+F33</f>
        <v>1245091</v>
      </c>
      <c r="G47" s="53">
        <f>IF(ISBLANK(F47),"  ",IF(F84&gt;0,F47/F84,IF(F47&gt;0,1,0)))</f>
        <v>1</v>
      </c>
      <c r="H47" s="115">
        <v>1245091</v>
      </c>
      <c r="I47" s="59">
        <v>1</v>
      </c>
      <c r="J47" s="128">
        <v>0</v>
      </c>
      <c r="K47" s="54">
        <v>0</v>
      </c>
      <c r="L47" s="115">
        <f>L46+L45+L43+L34+L29+L28+L26+L27+L25+L24+L23+L22+L21+L20+L19+L18+L17+L16+L14+L13+L30+L31+L32+L33</f>
        <v>1245091</v>
      </c>
      <c r="M47" s="53">
        <f>IF(ISBLANK(L47),"  ",IF(L84&gt;0,L47/L84,IF(L47&gt;0,1,0)))</f>
        <v>1</v>
      </c>
    </row>
    <row r="48" spans="1:13" ht="15" customHeight="1" x14ac:dyDescent="0.25">
      <c r="A48" s="56" t="s">
        <v>34</v>
      </c>
      <c r="B48" s="116"/>
      <c r="C48" s="48" t="s">
        <v>4</v>
      </c>
      <c r="D48" s="124"/>
      <c r="E48" s="49" t="s">
        <v>4</v>
      </c>
      <c r="F48" s="133"/>
      <c r="G48" s="50" t="s">
        <v>4</v>
      </c>
      <c r="H48" s="116"/>
      <c r="I48" s="48" t="s">
        <v>4</v>
      </c>
      <c r="J48" s="124"/>
      <c r="K48" s="49" t="s">
        <v>4</v>
      </c>
      <c r="L48" s="133"/>
      <c r="M48" s="50" t="s">
        <v>4</v>
      </c>
    </row>
    <row r="49" spans="1:13" ht="15" customHeight="1" x14ac:dyDescent="0.2">
      <c r="A49" s="7" t="s">
        <v>35</v>
      </c>
      <c r="B49" s="142">
        <v>0</v>
      </c>
      <c r="C49" s="35">
        <v>0</v>
      </c>
      <c r="D49" s="127">
        <v>0</v>
      </c>
      <c r="E49" s="36">
        <v>0</v>
      </c>
      <c r="F49" s="132">
        <f>D49+B49</f>
        <v>0</v>
      </c>
      <c r="G49" s="37">
        <f>IF(ISBLANK(F49),"  ",IF(D84&gt;0,F49/D84,IF(F49&gt;0,1,0)))</f>
        <v>0</v>
      </c>
      <c r="H49" s="142">
        <v>0</v>
      </c>
      <c r="I49" s="35">
        <v>0</v>
      </c>
      <c r="J49" s="127">
        <v>0</v>
      </c>
      <c r="K49" s="36">
        <v>0</v>
      </c>
      <c r="L49" s="132">
        <f>J49+H49</f>
        <v>0</v>
      </c>
      <c r="M49" s="37">
        <f>IF(ISBLANK(L49),"  ",IF(J84&gt;0,L49/J84,IF(L49&gt;0,1,0)))</f>
        <v>0</v>
      </c>
    </row>
    <row r="50" spans="1:13" ht="15" customHeight="1" x14ac:dyDescent="0.2">
      <c r="A50" s="58" t="s">
        <v>36</v>
      </c>
      <c r="B50" s="114">
        <v>0</v>
      </c>
      <c r="C50" s="39">
        <v>0</v>
      </c>
      <c r="D50" s="124">
        <v>0</v>
      </c>
      <c r="E50" s="40">
        <v>0</v>
      </c>
      <c r="F50" s="133">
        <f>D50+B50</f>
        <v>0</v>
      </c>
      <c r="G50" s="41">
        <f>IF(ISBLANK(F50),"  ",IF(D84&gt;0,F50/D84,IF(F50&gt;0,1,0)))</f>
        <v>0</v>
      </c>
      <c r="H50" s="114">
        <v>0</v>
      </c>
      <c r="I50" s="39">
        <v>0</v>
      </c>
      <c r="J50" s="124">
        <v>0</v>
      </c>
      <c r="K50" s="40">
        <v>0</v>
      </c>
      <c r="L50" s="133">
        <f>J50+H50</f>
        <v>0</v>
      </c>
      <c r="M50" s="41">
        <f>IF(ISBLANK(L50),"  ",IF(J84&gt;0,L50/J84,IF(L50&gt;0,1,0)))</f>
        <v>0</v>
      </c>
    </row>
    <row r="51" spans="1:13" ht="15" customHeight="1" x14ac:dyDescent="0.2">
      <c r="A51" s="7" t="s">
        <v>37</v>
      </c>
      <c r="B51" s="114">
        <v>0</v>
      </c>
      <c r="C51" s="39">
        <v>0</v>
      </c>
      <c r="D51" s="124">
        <v>0</v>
      </c>
      <c r="E51" s="40">
        <v>0</v>
      </c>
      <c r="F51" s="133">
        <f>D51+B51</f>
        <v>0</v>
      </c>
      <c r="G51" s="41">
        <f>IF(ISBLANK(F51),"  ",IF(D84&gt;0,F51/D84,IF(F51&gt;0,1,0)))</f>
        <v>0</v>
      </c>
      <c r="H51" s="114">
        <v>0</v>
      </c>
      <c r="I51" s="39">
        <v>0</v>
      </c>
      <c r="J51" s="124">
        <v>0</v>
      </c>
      <c r="K51" s="40">
        <v>0</v>
      </c>
      <c r="L51" s="133">
        <f>J51+H51</f>
        <v>0</v>
      </c>
      <c r="M51" s="41">
        <f>IF(ISBLANK(L51),"  ",IF(J84&gt;0,L51/J84,IF(L51&gt;0,1,0)))</f>
        <v>0</v>
      </c>
    </row>
    <row r="52" spans="1:13" ht="15" customHeight="1" x14ac:dyDescent="0.2">
      <c r="A52" s="25" t="s">
        <v>38</v>
      </c>
      <c r="B52" s="114">
        <v>0</v>
      </c>
      <c r="C52" s="39">
        <v>0</v>
      </c>
      <c r="D52" s="124">
        <v>0</v>
      </c>
      <c r="E52" s="40">
        <v>0</v>
      </c>
      <c r="F52" s="133">
        <f>D52+B52</f>
        <v>0</v>
      </c>
      <c r="G52" s="41">
        <f>IF(ISBLANK(F52),"  ",IF(D84&gt;0,F52/D84,IF(F52&gt;0,1,0)))</f>
        <v>0</v>
      </c>
      <c r="H52" s="114">
        <v>0</v>
      </c>
      <c r="I52" s="39">
        <v>0</v>
      </c>
      <c r="J52" s="124">
        <v>0</v>
      </c>
      <c r="K52" s="40">
        <v>0</v>
      </c>
      <c r="L52" s="133">
        <f>J52+H52</f>
        <v>0</v>
      </c>
      <c r="M52" s="41">
        <f>IF(ISBLANK(L52),"  ",IF(J84&gt;0,L52/J84,IF(L52&gt;0,1,0)))</f>
        <v>0</v>
      </c>
    </row>
    <row r="53" spans="1:13" ht="15" customHeight="1" x14ac:dyDescent="0.2">
      <c r="A53" s="58" t="s">
        <v>39</v>
      </c>
      <c r="B53" s="114">
        <v>0</v>
      </c>
      <c r="C53" s="39">
        <v>0</v>
      </c>
      <c r="D53" s="124">
        <v>0</v>
      </c>
      <c r="E53" s="40">
        <v>0</v>
      </c>
      <c r="F53" s="133">
        <f>D53+B53</f>
        <v>0</v>
      </c>
      <c r="G53" s="41">
        <f>IF(ISBLANK(F53),"  ",IF(F84&gt;0,F53/F84,IF(F53&gt;0,1,0)))</f>
        <v>0</v>
      </c>
      <c r="H53" s="114">
        <v>0</v>
      </c>
      <c r="I53" s="39">
        <v>0</v>
      </c>
      <c r="J53" s="124">
        <v>0</v>
      </c>
      <c r="K53" s="40">
        <v>0</v>
      </c>
      <c r="L53" s="133">
        <f>J53+H53</f>
        <v>0</v>
      </c>
      <c r="M53" s="41">
        <f>IF(ISBLANK(L53),"  ",IF(L84&gt;0,L53/L84,IF(L53&gt;0,1,0)))</f>
        <v>0</v>
      </c>
    </row>
    <row r="54" spans="1:13" s="55" customFormat="1" ht="15" customHeight="1" x14ac:dyDescent="0.25">
      <c r="A54" s="56" t="s">
        <v>40</v>
      </c>
      <c r="B54" s="115">
        <v>0</v>
      </c>
      <c r="C54" s="59">
        <v>0</v>
      </c>
      <c r="D54" s="128">
        <v>0</v>
      </c>
      <c r="E54" s="54">
        <v>0</v>
      </c>
      <c r="F54" s="134">
        <f>F53+F52+F51+F50+F49</f>
        <v>0</v>
      </c>
      <c r="G54" s="53">
        <f>IF(ISBLANK(F54),"  ",IF(F84&gt;0,F54/F84,IF(F54&gt;0,1,0)))</f>
        <v>0</v>
      </c>
      <c r="H54" s="115">
        <v>0</v>
      </c>
      <c r="I54" s="59">
        <v>0</v>
      </c>
      <c r="J54" s="128">
        <v>0</v>
      </c>
      <c r="K54" s="54">
        <v>0</v>
      </c>
      <c r="L54" s="134">
        <f>L53+L52+L51+L50+L49</f>
        <v>0</v>
      </c>
      <c r="M54" s="53">
        <f>IF(ISBLANK(L54),"  ",IF(L84&gt;0,L54/L84,IF(L54&gt;0,1,0)))</f>
        <v>0</v>
      </c>
    </row>
    <row r="55" spans="1:13" s="55" customFormat="1" ht="15" customHeight="1" x14ac:dyDescent="0.25">
      <c r="A55" s="60" t="s">
        <v>82</v>
      </c>
      <c r="B55" s="144">
        <v>0</v>
      </c>
      <c r="C55" s="59">
        <v>0</v>
      </c>
      <c r="D55" s="129">
        <v>0</v>
      </c>
      <c r="E55" s="54">
        <v>0</v>
      </c>
      <c r="F55" s="135">
        <f>D55+B55</f>
        <v>0</v>
      </c>
      <c r="G55" s="53">
        <f>IF(ISBLANK(F55),"  ",IF(F84&gt;0,F55/F84,IF(F55&gt;0,1,0)))</f>
        <v>0</v>
      </c>
      <c r="H55" s="144">
        <v>0</v>
      </c>
      <c r="I55" s="59">
        <v>0</v>
      </c>
      <c r="J55" s="129">
        <v>0</v>
      </c>
      <c r="K55" s="54">
        <v>0</v>
      </c>
      <c r="L55" s="135">
        <f>J55+H55</f>
        <v>0</v>
      </c>
      <c r="M55" s="53">
        <f>IF(ISBLANK(L55),"  ",IF(L84&gt;0,L55/L84,IF(L55&gt;0,1,0)))</f>
        <v>0</v>
      </c>
    </row>
    <row r="56" spans="1:13" ht="15" customHeight="1" x14ac:dyDescent="0.25">
      <c r="A56" s="9" t="s">
        <v>42</v>
      </c>
      <c r="B56" s="119"/>
      <c r="C56" s="61" t="s">
        <v>4</v>
      </c>
      <c r="D56" s="127"/>
      <c r="E56" s="62" t="s">
        <v>4</v>
      </c>
      <c r="F56" s="132"/>
      <c r="G56" s="63" t="s">
        <v>4</v>
      </c>
      <c r="H56" s="119"/>
      <c r="I56" s="61" t="s">
        <v>4</v>
      </c>
      <c r="J56" s="127"/>
      <c r="K56" s="62" t="s">
        <v>4</v>
      </c>
      <c r="L56" s="132"/>
      <c r="M56" s="63" t="s">
        <v>4</v>
      </c>
    </row>
    <row r="57" spans="1:13" ht="15" customHeight="1" x14ac:dyDescent="0.2">
      <c r="A57" s="7" t="s">
        <v>43</v>
      </c>
      <c r="B57" s="119">
        <v>0</v>
      </c>
      <c r="C57" s="35">
        <v>0</v>
      </c>
      <c r="D57" s="127">
        <v>0</v>
      </c>
      <c r="E57" s="36">
        <v>0</v>
      </c>
      <c r="F57" s="136">
        <f t="shared" ref="F57:F62" si="16">D57+B57</f>
        <v>0</v>
      </c>
      <c r="G57" s="37">
        <f>IF(ISBLANK(F57),"  ",IF(F84&gt;0,F57/F84,IF(F57&gt;0,1,0)))</f>
        <v>0</v>
      </c>
      <c r="H57" s="119">
        <v>0</v>
      </c>
      <c r="I57" s="35">
        <v>0</v>
      </c>
      <c r="J57" s="127">
        <v>0</v>
      </c>
      <c r="K57" s="36">
        <v>0</v>
      </c>
      <c r="L57" s="136">
        <f t="shared" ref="L57:L73" si="17">J57+H57</f>
        <v>0</v>
      </c>
      <c r="M57" s="37">
        <f>IF(ISBLANK(L57),"  ",IF(L84&gt;0,L57/L84,IF(L57&gt;0,1,0)))</f>
        <v>0</v>
      </c>
    </row>
    <row r="58" spans="1:13" ht="15" customHeight="1" x14ac:dyDescent="0.2">
      <c r="A58" s="25" t="s">
        <v>44</v>
      </c>
      <c r="B58" s="116">
        <v>0</v>
      </c>
      <c r="C58" s="39">
        <v>0</v>
      </c>
      <c r="D58" s="124">
        <v>0</v>
      </c>
      <c r="E58" s="40">
        <v>0</v>
      </c>
      <c r="F58" s="137">
        <f t="shared" si="16"/>
        <v>0</v>
      </c>
      <c r="G58" s="41">
        <f>IF(ISBLANK(F58),"  ",IF(F84&gt;0,F58/F84,IF(F58&gt;0,1,0)))</f>
        <v>0</v>
      </c>
      <c r="H58" s="116">
        <v>0</v>
      </c>
      <c r="I58" s="39">
        <v>0</v>
      </c>
      <c r="J58" s="124">
        <v>0</v>
      </c>
      <c r="K58" s="40">
        <v>0</v>
      </c>
      <c r="L58" s="137">
        <f t="shared" si="17"/>
        <v>0</v>
      </c>
      <c r="M58" s="41">
        <f>IF(ISBLANK(L58),"  ",IF(L84&gt;0,L58/L84,IF(L58&gt;0,1,0)))</f>
        <v>0</v>
      </c>
    </row>
    <row r="59" spans="1:13" ht="15" customHeight="1" x14ac:dyDescent="0.2">
      <c r="A59" s="64" t="s">
        <v>45</v>
      </c>
      <c r="B59" s="145">
        <v>0</v>
      </c>
      <c r="C59" s="39">
        <v>0</v>
      </c>
      <c r="D59" s="123">
        <v>0</v>
      </c>
      <c r="E59" s="40">
        <v>0</v>
      </c>
      <c r="F59" s="138">
        <f t="shared" si="16"/>
        <v>0</v>
      </c>
      <c r="G59" s="41">
        <f>IF(ISBLANK(F59),"  ",IF(F84&gt;0,F59/F84,IF(F59&gt;0,1,0)))</f>
        <v>0</v>
      </c>
      <c r="H59" s="145">
        <v>0</v>
      </c>
      <c r="I59" s="39">
        <v>0</v>
      </c>
      <c r="J59" s="123">
        <v>0</v>
      </c>
      <c r="K59" s="40">
        <v>0</v>
      </c>
      <c r="L59" s="138">
        <f t="shared" si="17"/>
        <v>0</v>
      </c>
      <c r="M59" s="41">
        <f>IF(ISBLANK(L59),"  ",IF(L84&gt;0,L59/L84,IF(L59&gt;0,1,0)))</f>
        <v>0</v>
      </c>
    </row>
    <row r="60" spans="1:13" ht="15" customHeight="1" x14ac:dyDescent="0.2">
      <c r="A60" s="64" t="s">
        <v>46</v>
      </c>
      <c r="B60" s="145">
        <v>0</v>
      </c>
      <c r="C60" s="39">
        <v>0</v>
      </c>
      <c r="D60" s="123">
        <v>0</v>
      </c>
      <c r="E60" s="40">
        <v>0</v>
      </c>
      <c r="F60" s="138">
        <f t="shared" si="16"/>
        <v>0</v>
      </c>
      <c r="G60" s="41">
        <f>IF(ISBLANK(F60),"  ",IF(F84&gt;0,F60/F84,IF(F60&gt;0,1,0)))</f>
        <v>0</v>
      </c>
      <c r="H60" s="145">
        <v>0</v>
      </c>
      <c r="I60" s="39">
        <v>0</v>
      </c>
      <c r="J60" s="123">
        <v>0</v>
      </c>
      <c r="K60" s="40">
        <v>0</v>
      </c>
      <c r="L60" s="138">
        <f t="shared" si="17"/>
        <v>0</v>
      </c>
      <c r="M60" s="41">
        <f>IF(ISBLANK(L60),"  ",IF(L84&gt;0,L60/L84,IF(L60&gt;0,1,0)))</f>
        <v>0</v>
      </c>
    </row>
    <row r="61" spans="1:13" ht="15" customHeight="1" x14ac:dyDescent="0.2">
      <c r="A61" s="64" t="s">
        <v>47</v>
      </c>
      <c r="B61" s="145">
        <v>0</v>
      </c>
      <c r="C61" s="39">
        <v>0</v>
      </c>
      <c r="D61" s="123">
        <v>0</v>
      </c>
      <c r="E61" s="40">
        <v>0</v>
      </c>
      <c r="F61" s="138">
        <f t="shared" si="16"/>
        <v>0</v>
      </c>
      <c r="G61" s="41">
        <f>IF(ISBLANK(F61),"  ",IF(F84&gt;0,F61/F84,IF(F61&gt;0,1,0)))</f>
        <v>0</v>
      </c>
      <c r="H61" s="145">
        <v>0</v>
      </c>
      <c r="I61" s="39">
        <v>0</v>
      </c>
      <c r="J61" s="123">
        <v>0</v>
      </c>
      <c r="K61" s="40">
        <v>0</v>
      </c>
      <c r="L61" s="138">
        <f t="shared" si="17"/>
        <v>0</v>
      </c>
      <c r="M61" s="41">
        <f>IF(ISBLANK(L61),"  ",IF(L84&gt;0,L61/L84,IF(L61&gt;0,1,0)))</f>
        <v>0</v>
      </c>
    </row>
    <row r="62" spans="1:13" ht="15" customHeight="1" x14ac:dyDescent="0.2">
      <c r="A62" s="25" t="s">
        <v>48</v>
      </c>
      <c r="B62" s="116">
        <v>0</v>
      </c>
      <c r="C62" s="39">
        <v>0</v>
      </c>
      <c r="D62" s="124">
        <v>0</v>
      </c>
      <c r="E62" s="40">
        <v>0</v>
      </c>
      <c r="F62" s="137">
        <f t="shared" si="16"/>
        <v>0</v>
      </c>
      <c r="G62" s="41">
        <f>IF(ISBLANK(F62),"  ",IF(F84&gt;0,F62/F84,IF(F62&gt;0,1,0)))</f>
        <v>0</v>
      </c>
      <c r="H62" s="116">
        <v>0</v>
      </c>
      <c r="I62" s="39">
        <v>0</v>
      </c>
      <c r="J62" s="124">
        <v>0</v>
      </c>
      <c r="K62" s="40">
        <v>0</v>
      </c>
      <c r="L62" s="137">
        <f t="shared" si="17"/>
        <v>0</v>
      </c>
      <c r="M62" s="41">
        <f>IF(ISBLANK(L62),"  ",IF(L84&gt;0,L62/L84,IF(L62&gt;0,1,0)))</f>
        <v>0</v>
      </c>
    </row>
    <row r="63" spans="1:13" s="55" customFormat="1" ht="15" customHeight="1" x14ac:dyDescent="0.25">
      <c r="A63" s="60" t="s">
        <v>49</v>
      </c>
      <c r="B63" s="146">
        <v>0</v>
      </c>
      <c r="C63" s="59">
        <v>0</v>
      </c>
      <c r="D63" s="128">
        <v>0</v>
      </c>
      <c r="E63" s="54">
        <v>0</v>
      </c>
      <c r="F63" s="139">
        <f>F62+F60+F59+F58+F57+F61</f>
        <v>0</v>
      </c>
      <c r="G63" s="53">
        <f>IF(ISBLANK(F63),"  ",IF(F84&gt;0,F63/F84,IF(F63&gt;0,1,0)))</f>
        <v>0</v>
      </c>
      <c r="H63" s="146">
        <v>0</v>
      </c>
      <c r="I63" s="59">
        <v>0</v>
      </c>
      <c r="J63" s="128">
        <v>0</v>
      </c>
      <c r="K63" s="54">
        <v>0</v>
      </c>
      <c r="L63" s="137">
        <f t="shared" si="17"/>
        <v>0</v>
      </c>
      <c r="M63" s="53">
        <f>IF(ISBLANK(L63),"  ",IF(L84&gt;0,L63/L84,IF(L63&gt;0,1,0)))</f>
        <v>0</v>
      </c>
    </row>
    <row r="64" spans="1:13" ht="15" customHeight="1" x14ac:dyDescent="0.2">
      <c r="A64" s="34" t="s">
        <v>50</v>
      </c>
      <c r="B64" s="147">
        <v>0</v>
      </c>
      <c r="C64" s="39">
        <v>0</v>
      </c>
      <c r="D64" s="148">
        <v>0</v>
      </c>
      <c r="E64" s="40">
        <v>0</v>
      </c>
      <c r="F64" s="140">
        <f t="shared" ref="F64:F73" si="18">D64+B64</f>
        <v>0</v>
      </c>
      <c r="G64" s="41">
        <f>IF(ISBLANK(F64),"  ",IF(F84&gt;0,F64/F84,IF(F64&gt;0,1,0)))</f>
        <v>0</v>
      </c>
      <c r="H64" s="147">
        <v>0</v>
      </c>
      <c r="I64" s="39">
        <v>0</v>
      </c>
      <c r="J64" s="148">
        <v>0</v>
      </c>
      <c r="K64" s="40">
        <v>0</v>
      </c>
      <c r="L64" s="140">
        <f t="shared" si="17"/>
        <v>0</v>
      </c>
      <c r="M64" s="41">
        <f>IF(ISBLANK(L64),"  ",IF(L84&gt;0,L64/L84,IF(L64&gt;0,1,0)))</f>
        <v>0</v>
      </c>
    </row>
    <row r="65" spans="1:13" ht="15" customHeight="1" x14ac:dyDescent="0.2">
      <c r="A65" s="65" t="s">
        <v>51</v>
      </c>
      <c r="B65" s="114">
        <v>0</v>
      </c>
      <c r="C65" s="39">
        <v>0</v>
      </c>
      <c r="D65" s="124">
        <v>0</v>
      </c>
      <c r="E65" s="40">
        <v>0</v>
      </c>
      <c r="F65" s="133">
        <f t="shared" si="18"/>
        <v>0</v>
      </c>
      <c r="G65" s="41">
        <f>IF(ISBLANK(F65),"  ",IF(F84&gt;0,F65/F84,IF(F65&gt;0,1,0)))</f>
        <v>0</v>
      </c>
      <c r="H65" s="114">
        <v>0</v>
      </c>
      <c r="I65" s="39">
        <v>0</v>
      </c>
      <c r="J65" s="124">
        <v>0</v>
      </c>
      <c r="K65" s="40">
        <v>0</v>
      </c>
      <c r="L65" s="133">
        <f t="shared" si="17"/>
        <v>0</v>
      </c>
      <c r="M65" s="41">
        <f>IF(ISBLANK(L65),"  ",IF(L84&gt;0,L65/L84,IF(L65&gt;0,1,0)))</f>
        <v>0</v>
      </c>
    </row>
    <row r="66" spans="1:13" ht="15" customHeight="1" x14ac:dyDescent="0.2">
      <c r="A66" s="7" t="s">
        <v>52</v>
      </c>
      <c r="B66" s="114">
        <v>0</v>
      </c>
      <c r="C66" s="39">
        <v>0</v>
      </c>
      <c r="D66" s="124">
        <v>0</v>
      </c>
      <c r="E66" s="40">
        <v>0</v>
      </c>
      <c r="F66" s="133">
        <f t="shared" si="18"/>
        <v>0</v>
      </c>
      <c r="G66" s="41">
        <f>IF(ISBLANK(F66),"  ",IF(F84&gt;0,F66/F84,IF(F66&gt;0,1,0)))</f>
        <v>0</v>
      </c>
      <c r="H66" s="114">
        <v>0</v>
      </c>
      <c r="I66" s="39">
        <v>0</v>
      </c>
      <c r="J66" s="124">
        <v>0</v>
      </c>
      <c r="K66" s="40">
        <v>0</v>
      </c>
      <c r="L66" s="133">
        <f t="shared" si="17"/>
        <v>0</v>
      </c>
      <c r="M66" s="41">
        <f>IF(ISBLANK(L66),"  ",IF(L84&gt;0,L66/L84,IF(L66&gt;0,1,0)))</f>
        <v>0</v>
      </c>
    </row>
    <row r="67" spans="1:13" ht="15" customHeight="1" x14ac:dyDescent="0.2">
      <c r="A67" s="58" t="s">
        <v>53</v>
      </c>
      <c r="B67" s="114">
        <v>0</v>
      </c>
      <c r="C67" s="39">
        <v>0</v>
      </c>
      <c r="D67" s="124">
        <v>0</v>
      </c>
      <c r="E67" s="40">
        <v>0</v>
      </c>
      <c r="F67" s="133">
        <f t="shared" si="18"/>
        <v>0</v>
      </c>
      <c r="G67" s="41">
        <f>IF(ISBLANK(F67),"  ",IF(F84&gt;0,F67/F84,IF(F67&gt;0,1,0)))</f>
        <v>0</v>
      </c>
      <c r="H67" s="114">
        <v>0</v>
      </c>
      <c r="I67" s="39">
        <v>0</v>
      </c>
      <c r="J67" s="124">
        <v>0</v>
      </c>
      <c r="K67" s="40">
        <v>0</v>
      </c>
      <c r="L67" s="133">
        <f t="shared" si="17"/>
        <v>0</v>
      </c>
      <c r="M67" s="41">
        <f>IF(ISBLANK(L67),"  ",IF(L84&gt;0,L67/L84,IF(L67&gt;0,1,0)))</f>
        <v>0</v>
      </c>
    </row>
    <row r="68" spans="1:13" ht="15" customHeight="1" x14ac:dyDescent="0.2">
      <c r="A68" s="65" t="s">
        <v>54</v>
      </c>
      <c r="B68" s="114">
        <v>0</v>
      </c>
      <c r="C68" s="39">
        <v>0</v>
      </c>
      <c r="D68" s="124">
        <v>0</v>
      </c>
      <c r="E68" s="40">
        <v>0</v>
      </c>
      <c r="F68" s="133">
        <f t="shared" si="18"/>
        <v>0</v>
      </c>
      <c r="G68" s="41">
        <f>IF(ISBLANK(F68),"  ",IF(F84&gt;0,F68/F84,IF(F68&gt;0,1,0)))</f>
        <v>0</v>
      </c>
      <c r="H68" s="114">
        <v>0</v>
      </c>
      <c r="I68" s="39">
        <v>0</v>
      </c>
      <c r="J68" s="124">
        <v>0</v>
      </c>
      <c r="K68" s="40">
        <v>0</v>
      </c>
      <c r="L68" s="133">
        <f t="shared" si="17"/>
        <v>0</v>
      </c>
      <c r="M68" s="41">
        <f>IF(ISBLANK(L68),"  ",IF(L84&gt;0,L68/L84,IF(L68&gt;0,1,0)))</f>
        <v>0</v>
      </c>
    </row>
    <row r="69" spans="1:13" ht="15" customHeight="1" x14ac:dyDescent="0.2">
      <c r="A69" s="65" t="s">
        <v>55</v>
      </c>
      <c r="B69" s="114">
        <v>0</v>
      </c>
      <c r="C69" s="39">
        <v>0</v>
      </c>
      <c r="D69" s="124">
        <v>0</v>
      </c>
      <c r="E69" s="40">
        <v>0</v>
      </c>
      <c r="F69" s="133">
        <f t="shared" si="18"/>
        <v>0</v>
      </c>
      <c r="G69" s="41">
        <f>IF(ISBLANK(F69),"  ",IF(F84&gt;0,F69/F84,IF(F69&gt;0,1,0)))</f>
        <v>0</v>
      </c>
      <c r="H69" s="114">
        <v>0</v>
      </c>
      <c r="I69" s="39">
        <v>0</v>
      </c>
      <c r="J69" s="124">
        <v>0</v>
      </c>
      <c r="K69" s="40">
        <v>0</v>
      </c>
      <c r="L69" s="133">
        <f t="shared" si="17"/>
        <v>0</v>
      </c>
      <c r="M69" s="41">
        <f>IF(ISBLANK(L69),"  ",IF(L84&gt;0,L69/L84,IF(L69&gt;0,1,0)))</f>
        <v>0</v>
      </c>
    </row>
    <row r="70" spans="1:13" ht="15" customHeight="1" x14ac:dyDescent="0.2">
      <c r="A70" s="34" t="s">
        <v>56</v>
      </c>
      <c r="B70" s="114">
        <v>0</v>
      </c>
      <c r="C70" s="39">
        <v>0</v>
      </c>
      <c r="D70" s="124">
        <v>0</v>
      </c>
      <c r="E70" s="40">
        <v>0</v>
      </c>
      <c r="F70" s="133">
        <f t="shared" si="18"/>
        <v>0</v>
      </c>
      <c r="G70" s="41">
        <f>IF(ISBLANK(F70),"  ",IF(F84&gt;0,F70/F84,IF(F70&gt;0,1,0)))</f>
        <v>0</v>
      </c>
      <c r="H70" s="114">
        <v>0</v>
      </c>
      <c r="I70" s="39">
        <v>0</v>
      </c>
      <c r="J70" s="124">
        <v>0</v>
      </c>
      <c r="K70" s="40">
        <v>0</v>
      </c>
      <c r="L70" s="133">
        <f t="shared" si="17"/>
        <v>0</v>
      </c>
      <c r="M70" s="41">
        <f>IF(ISBLANK(L70),"  ",IF(L84&gt;0,L70/L84,IF(L70&gt;0,1,0)))</f>
        <v>0</v>
      </c>
    </row>
    <row r="71" spans="1:13" ht="15" customHeight="1" x14ac:dyDescent="0.2">
      <c r="A71" s="34" t="s">
        <v>57</v>
      </c>
      <c r="B71" s="114">
        <v>0</v>
      </c>
      <c r="C71" s="39">
        <v>0</v>
      </c>
      <c r="D71" s="124">
        <v>0</v>
      </c>
      <c r="E71" s="40">
        <v>0</v>
      </c>
      <c r="F71" s="133">
        <f t="shared" si="18"/>
        <v>0</v>
      </c>
      <c r="G71" s="41">
        <f>IF(ISBLANK(F71),"  ",IF(F84&gt;0,F71/F84,IF(F71&gt;0,1,0)))</f>
        <v>0</v>
      </c>
      <c r="H71" s="114">
        <v>0</v>
      </c>
      <c r="I71" s="39">
        <v>0</v>
      </c>
      <c r="J71" s="124">
        <v>0</v>
      </c>
      <c r="K71" s="40">
        <v>0</v>
      </c>
      <c r="L71" s="133">
        <f t="shared" si="17"/>
        <v>0</v>
      </c>
      <c r="M71" s="41">
        <f>IF(ISBLANK(L71),"  ",IF(L84&gt;0,L71/L84,IF(L71&gt;0,1,0)))</f>
        <v>0</v>
      </c>
    </row>
    <row r="72" spans="1:13" ht="15" customHeight="1" x14ac:dyDescent="0.2">
      <c r="A72" s="7" t="s">
        <v>58</v>
      </c>
      <c r="B72" s="114">
        <v>0</v>
      </c>
      <c r="C72" s="39">
        <v>0</v>
      </c>
      <c r="D72" s="124">
        <v>0</v>
      </c>
      <c r="E72" s="40">
        <v>0</v>
      </c>
      <c r="F72" s="133">
        <f t="shared" si="18"/>
        <v>0</v>
      </c>
      <c r="G72" s="41">
        <f>IF(ISBLANK(F72),"  ",IF(F84&gt;0,F72/F84,IF(F72&gt;0,1,0)))</f>
        <v>0</v>
      </c>
      <c r="H72" s="114">
        <v>0</v>
      </c>
      <c r="I72" s="39">
        <v>0</v>
      </c>
      <c r="J72" s="124">
        <v>0</v>
      </c>
      <c r="K72" s="40">
        <v>0</v>
      </c>
      <c r="L72" s="133">
        <f t="shared" si="17"/>
        <v>0</v>
      </c>
      <c r="M72" s="41">
        <f>IF(ISBLANK(L72),"  ",IF(L84&gt;0,L72/L84,IF(L72&gt;0,1,0)))</f>
        <v>0</v>
      </c>
    </row>
    <row r="73" spans="1:13" ht="15" customHeight="1" x14ac:dyDescent="0.2">
      <c r="A73" s="58" t="s">
        <v>59</v>
      </c>
      <c r="B73" s="114">
        <v>0</v>
      </c>
      <c r="C73" s="39">
        <v>0</v>
      </c>
      <c r="D73" s="124">
        <v>0</v>
      </c>
      <c r="E73" s="40">
        <v>0</v>
      </c>
      <c r="F73" s="133">
        <f t="shared" si="18"/>
        <v>0</v>
      </c>
      <c r="G73" s="41">
        <f>IF(ISBLANK(F73),"  ",IF(F84&gt;0,F73/F84,IF(F73&gt;0,1,0)))</f>
        <v>0</v>
      </c>
      <c r="H73" s="114">
        <v>0</v>
      </c>
      <c r="I73" s="39">
        <v>0</v>
      </c>
      <c r="J73" s="124">
        <v>0</v>
      </c>
      <c r="K73" s="40">
        <v>0</v>
      </c>
      <c r="L73" s="133">
        <f t="shared" si="17"/>
        <v>0</v>
      </c>
      <c r="M73" s="41">
        <f>IF(ISBLANK(L73),"  ",IF(L84&gt;0,L73/L84,IF(L73&gt;0,1,0)))</f>
        <v>0</v>
      </c>
    </row>
    <row r="74" spans="1:13" ht="15" customHeight="1" x14ac:dyDescent="0.2">
      <c r="A74" s="34" t="s">
        <v>186</v>
      </c>
      <c r="B74" s="114">
        <v>0</v>
      </c>
      <c r="C74" s="39">
        <v>0</v>
      </c>
      <c r="D74" s="124">
        <v>0</v>
      </c>
      <c r="E74" s="40">
        <v>0</v>
      </c>
      <c r="F74" s="133">
        <f t="shared" ref="F74" si="19">D74+B74</f>
        <v>0</v>
      </c>
      <c r="G74" s="41">
        <f>IF(ISBLANK(F74),"  ",IF(F85&gt;0,F74/F85,IF(F74&gt;0,1,0)))</f>
        <v>0</v>
      </c>
      <c r="H74" s="114">
        <v>0</v>
      </c>
      <c r="I74" s="39">
        <v>0</v>
      </c>
      <c r="J74" s="124">
        <v>0</v>
      </c>
      <c r="K74" s="40">
        <v>0</v>
      </c>
      <c r="L74" s="133">
        <f t="shared" ref="L74" si="20">J74+H74</f>
        <v>0</v>
      </c>
      <c r="M74" s="41">
        <f>IF(ISBLANK(L74),"  ",IF(L85&gt;0,L74/L85,IF(L74&gt;0,1,0)))</f>
        <v>0</v>
      </c>
    </row>
    <row r="75" spans="1:13" s="55" customFormat="1" ht="15" customHeight="1" x14ac:dyDescent="0.25">
      <c r="A75" s="66" t="s">
        <v>60</v>
      </c>
      <c r="B75" s="115">
        <v>0</v>
      </c>
      <c r="C75" s="59">
        <v>0</v>
      </c>
      <c r="D75" s="128">
        <v>0</v>
      </c>
      <c r="E75" s="54">
        <v>0</v>
      </c>
      <c r="F75" s="115">
        <f>F74+F73+F72+F71+F70+F69+F68+F67+F66+F65+F64+F63</f>
        <v>0</v>
      </c>
      <c r="G75" s="53">
        <f>IF(ISBLANK(F75),"  ",IF(F84&gt;0,F75/F84,IF(F75&gt;0,1,0)))</f>
        <v>0</v>
      </c>
      <c r="H75" s="115">
        <v>0</v>
      </c>
      <c r="I75" s="59">
        <v>0</v>
      </c>
      <c r="J75" s="128">
        <v>0</v>
      </c>
      <c r="K75" s="54">
        <v>0</v>
      </c>
      <c r="L75" s="115">
        <f>L74+L73+L72+L71+L70+L69+L68+L67+L66+L65+L64+L63</f>
        <v>0</v>
      </c>
      <c r="M75" s="53">
        <f>IF(ISBLANK(L75),"  ",IF(L84&gt;0,L75/L84,IF(L75&gt;0,1,0)))</f>
        <v>0</v>
      </c>
    </row>
    <row r="76" spans="1:13" ht="15" customHeight="1" x14ac:dyDescent="0.25">
      <c r="A76" s="9" t="s">
        <v>61</v>
      </c>
      <c r="B76" s="116"/>
      <c r="C76" s="48" t="s">
        <v>4</v>
      </c>
      <c r="D76" s="124"/>
      <c r="E76" s="49" t="s">
        <v>10</v>
      </c>
      <c r="F76" s="133"/>
      <c r="G76" s="50" t="s">
        <v>4</v>
      </c>
      <c r="H76" s="116"/>
      <c r="I76" s="48" t="s">
        <v>4</v>
      </c>
      <c r="J76" s="124"/>
      <c r="K76" s="49" t="s">
        <v>4</v>
      </c>
      <c r="L76" s="133"/>
      <c r="M76" s="50" t="s">
        <v>4</v>
      </c>
    </row>
    <row r="77" spans="1:13" ht="15" customHeight="1" x14ac:dyDescent="0.2">
      <c r="A77" s="7" t="s">
        <v>62</v>
      </c>
      <c r="B77" s="142">
        <v>0</v>
      </c>
      <c r="C77" s="35">
        <v>0</v>
      </c>
      <c r="D77" s="127">
        <v>0</v>
      </c>
      <c r="E77" s="36">
        <v>0</v>
      </c>
      <c r="F77" s="132">
        <f>D77+B77</f>
        <v>0</v>
      </c>
      <c r="G77" s="37">
        <f>IF(ISBLANK(F77),"  ",IF(F84&gt;0,F77/F84,IF(F77&gt;0,1,0)))</f>
        <v>0</v>
      </c>
      <c r="H77" s="142">
        <v>0</v>
      </c>
      <c r="I77" s="35">
        <v>0</v>
      </c>
      <c r="J77" s="127">
        <v>0</v>
      </c>
      <c r="K77" s="36">
        <v>0</v>
      </c>
      <c r="L77" s="132">
        <f>J77+H77</f>
        <v>0</v>
      </c>
      <c r="M77" s="37">
        <f>IF(ISBLANK(L77),"  ",IF(L84&gt;0,L77/L84,IF(L77&gt;0,1,0)))</f>
        <v>0</v>
      </c>
    </row>
    <row r="78" spans="1:13" ht="15" customHeight="1" x14ac:dyDescent="0.2">
      <c r="A78" s="25" t="s">
        <v>63</v>
      </c>
      <c r="B78" s="114">
        <v>0</v>
      </c>
      <c r="C78" s="39">
        <v>0</v>
      </c>
      <c r="D78" s="124">
        <v>0</v>
      </c>
      <c r="E78" s="40">
        <v>0</v>
      </c>
      <c r="F78" s="133">
        <f>D78+B78</f>
        <v>0</v>
      </c>
      <c r="G78" s="41">
        <f>IF(ISBLANK(F78),"  ",IF(F84&gt;0,F78/F84,IF(F78&gt;0,1,0)))</f>
        <v>0</v>
      </c>
      <c r="H78" s="114">
        <v>0</v>
      </c>
      <c r="I78" s="39">
        <v>0</v>
      </c>
      <c r="J78" s="124">
        <v>0</v>
      </c>
      <c r="K78" s="40">
        <v>0</v>
      </c>
      <c r="L78" s="133">
        <f>J78+H78</f>
        <v>0</v>
      </c>
      <c r="M78" s="41">
        <f>IF(ISBLANK(L78),"  ",IF(L84&gt;0,L78/L84,IF(L78&gt;0,1,0)))</f>
        <v>0</v>
      </c>
    </row>
    <row r="79" spans="1:13" ht="15" customHeight="1" x14ac:dyDescent="0.25">
      <c r="A79" s="56" t="s">
        <v>64</v>
      </c>
      <c r="B79" s="116"/>
      <c r="C79" s="48" t="s">
        <v>4</v>
      </c>
      <c r="D79" s="124"/>
      <c r="E79" s="49" t="s">
        <v>10</v>
      </c>
      <c r="F79" s="133"/>
      <c r="G79" s="50" t="s">
        <v>4</v>
      </c>
      <c r="H79" s="116"/>
      <c r="I79" s="48" t="s">
        <v>4</v>
      </c>
      <c r="J79" s="124"/>
      <c r="K79" s="49" t="s">
        <v>4</v>
      </c>
      <c r="L79" s="133"/>
      <c r="M79" s="50" t="s">
        <v>4</v>
      </c>
    </row>
    <row r="80" spans="1:13" ht="15" customHeight="1" x14ac:dyDescent="0.2">
      <c r="A80" s="7" t="s">
        <v>65</v>
      </c>
      <c r="B80" s="142">
        <v>0</v>
      </c>
      <c r="C80" s="35">
        <v>0</v>
      </c>
      <c r="D80" s="127">
        <v>0</v>
      </c>
      <c r="E80" s="36">
        <v>0</v>
      </c>
      <c r="F80" s="132">
        <f>D80+B80</f>
        <v>0</v>
      </c>
      <c r="G80" s="37">
        <f>IF(ISBLANK(F80),"  ",IF(F84&gt;0,F80/F84,IF(F80&gt;0,1,0)))</f>
        <v>0</v>
      </c>
      <c r="H80" s="142">
        <v>0</v>
      </c>
      <c r="I80" s="35">
        <v>0</v>
      </c>
      <c r="J80" s="127">
        <v>0</v>
      </c>
      <c r="K80" s="36">
        <v>0</v>
      </c>
      <c r="L80" s="132">
        <f>J80+H80</f>
        <v>0</v>
      </c>
      <c r="M80" s="37">
        <f>IF(ISBLANK(L80),"  ",IF(L84&gt;0,L80/L84,IF(L80&gt;0,1,0)))</f>
        <v>0</v>
      </c>
    </row>
    <row r="81" spans="1:13" ht="15" customHeight="1" x14ac:dyDescent="0.2">
      <c r="A81" s="25" t="s">
        <v>66</v>
      </c>
      <c r="B81" s="114">
        <v>0</v>
      </c>
      <c r="C81" s="39">
        <v>0</v>
      </c>
      <c r="D81" s="124">
        <v>0</v>
      </c>
      <c r="E81" s="40">
        <v>0</v>
      </c>
      <c r="F81" s="133">
        <f>D81+B81</f>
        <v>0</v>
      </c>
      <c r="G81" s="41">
        <f>IF(ISBLANK(F81),"  ",IF(F84&gt;0,F81/F84,IF(F81&gt;0,1,0)))</f>
        <v>0</v>
      </c>
      <c r="H81" s="114">
        <v>0</v>
      </c>
      <c r="I81" s="39">
        <v>0</v>
      </c>
      <c r="J81" s="124">
        <v>0</v>
      </c>
      <c r="K81" s="40">
        <v>0</v>
      </c>
      <c r="L81" s="133">
        <f>J81+H81</f>
        <v>0</v>
      </c>
      <c r="M81" s="41">
        <f>IF(ISBLANK(L81),"  ",IF(L84&gt;0,L81/L84,IF(L81&gt;0,1,0)))</f>
        <v>0</v>
      </c>
    </row>
    <row r="82" spans="1:13" s="55" customFormat="1" ht="15" customHeight="1" x14ac:dyDescent="0.25">
      <c r="A82" s="56" t="s">
        <v>67</v>
      </c>
      <c r="B82" s="120">
        <v>0</v>
      </c>
      <c r="C82" s="59">
        <v>0</v>
      </c>
      <c r="D82" s="129">
        <v>0</v>
      </c>
      <c r="E82" s="54">
        <v>0</v>
      </c>
      <c r="F82" s="134">
        <f>F81+F80+F79+F78+F77</f>
        <v>0</v>
      </c>
      <c r="G82" s="53">
        <f>IF(ISBLANK(F82),"  ",IF(F84&gt;0,F82/F84,IF(F82&gt;0,1,0)))</f>
        <v>0</v>
      </c>
      <c r="H82" s="120">
        <v>0</v>
      </c>
      <c r="I82" s="59">
        <v>0</v>
      </c>
      <c r="J82" s="129">
        <v>0</v>
      </c>
      <c r="K82" s="54">
        <v>0</v>
      </c>
      <c r="L82" s="134">
        <f>L81+L80+L79+L78+L77</f>
        <v>0</v>
      </c>
      <c r="M82" s="53">
        <f>IF(ISBLANK(L82),"  ",IF(L84&gt;0,L82/L84,IF(L82&gt;0,1,0)))</f>
        <v>0</v>
      </c>
    </row>
    <row r="83" spans="1:13" s="55" customFormat="1" ht="15" customHeight="1" x14ac:dyDescent="0.25">
      <c r="A83" s="56" t="s">
        <v>68</v>
      </c>
      <c r="B83" s="120">
        <v>0</v>
      </c>
      <c r="C83" s="59">
        <v>0</v>
      </c>
      <c r="D83" s="129">
        <v>0</v>
      </c>
      <c r="E83" s="54">
        <v>0</v>
      </c>
      <c r="F83" s="141">
        <f>D83+B83</f>
        <v>0</v>
      </c>
      <c r="G83" s="53">
        <f>IF(ISBLANK(F83),"  ",IF(F84&gt;0,F83/F84,IF(F83&gt;0,1,0)))</f>
        <v>0</v>
      </c>
      <c r="H83" s="120">
        <v>0</v>
      </c>
      <c r="I83" s="59">
        <v>0</v>
      </c>
      <c r="J83" s="129">
        <v>0</v>
      </c>
      <c r="K83" s="54">
        <v>0</v>
      </c>
      <c r="L83" s="141">
        <f>J83+H83</f>
        <v>0</v>
      </c>
      <c r="M83" s="53">
        <f>IF(ISBLANK(L83),"  ",IF(L84&gt;0,L83/L84,IF(L83&gt;0,1,0)))</f>
        <v>0</v>
      </c>
    </row>
    <row r="84" spans="1:13" s="55" customFormat="1" ht="15" customHeight="1" thickBot="1" x14ac:dyDescent="0.3">
      <c r="A84" s="67" t="s">
        <v>69</v>
      </c>
      <c r="B84" s="121">
        <v>1245091</v>
      </c>
      <c r="C84" s="68">
        <v>1</v>
      </c>
      <c r="D84" s="121">
        <v>0</v>
      </c>
      <c r="E84" s="69">
        <v>0</v>
      </c>
      <c r="F84" s="121">
        <f>F82+F75+F54+F47+F55+F83</f>
        <v>1245091</v>
      </c>
      <c r="G84" s="70">
        <f>IF(ISBLANK(F84),"  ",IF(F84&gt;0,F84/F84,IF(F84&gt;0,1,0)))</f>
        <v>1</v>
      </c>
      <c r="H84" s="121">
        <v>1245091</v>
      </c>
      <c r="I84" s="68">
        <v>1</v>
      </c>
      <c r="J84" s="121">
        <v>0</v>
      </c>
      <c r="K84" s="69">
        <v>0</v>
      </c>
      <c r="L84" s="121">
        <f>L82+L75+L54+L47+L55+L83</f>
        <v>1245091</v>
      </c>
      <c r="M84" s="70">
        <f>IF(ISBLANK(L84),"  ",IF(L84&gt;0,L84/L84,IF(L84&gt;0,1,0)))</f>
        <v>1</v>
      </c>
    </row>
    <row r="85" spans="1:13" ht="15" thickTop="1" x14ac:dyDescent="0.2"/>
    <row r="86" spans="1:13" ht="16.5" customHeight="1" x14ac:dyDescent="0.2">
      <c r="A86" s="2" t="s">
        <v>4</v>
      </c>
    </row>
    <row r="87" spans="1:13" x14ac:dyDescent="0.2">
      <c r="A87" s="2" t="s">
        <v>70</v>
      </c>
    </row>
  </sheetData>
  <hyperlinks>
    <hyperlink ref="O2" location="Home!A1" tooltip="Home" display="Home" xr:uid="{00000000-0004-0000-28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7A1EB-CA76-4EEF-AE4D-170D496A5B4F}">
  <dimension ref="A1:O87"/>
  <sheetViews>
    <sheetView zoomScale="75" zoomScaleNormal="75" workbookViewId="0">
      <pane xSplit="1" ySplit="10" topLeftCell="B11" activePane="bottomRight" state="frozen"/>
      <selection activeCell="K38" sqref="K38"/>
      <selection pane="topRight" activeCell="K38" sqref="K38"/>
      <selection pane="bottomLeft" activeCell="K38" sqref="K38"/>
      <selection pane="bottomRight" activeCell="K38" sqref="K38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181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190</v>
      </c>
      <c r="C6" s="11"/>
      <c r="D6" s="12"/>
      <c r="E6" s="11"/>
      <c r="F6" s="12"/>
      <c r="G6" s="13"/>
      <c r="H6" s="10" t="s">
        <v>191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v>2870000</v>
      </c>
      <c r="C13" s="35">
        <v>1</v>
      </c>
      <c r="D13" s="122">
        <v>0</v>
      </c>
      <c r="E13" s="36">
        <v>0</v>
      </c>
      <c r="F13" s="130">
        <f>D13+B13</f>
        <v>2870000</v>
      </c>
      <c r="G13" s="37">
        <f>IF(ISBLANK(F13),"  ",IF(F84&gt;0,F13/F84,IF(F13&gt;0,1,0)))</f>
        <v>0.17629063881597262</v>
      </c>
      <c r="H13" s="112">
        <v>2870000</v>
      </c>
      <c r="I13" s="35">
        <v>1</v>
      </c>
      <c r="J13" s="122">
        <v>0</v>
      </c>
      <c r="K13" s="36">
        <v>0</v>
      </c>
      <c r="L13" s="130">
        <f t="shared" ref="L13:L35" si="0">J13+H13</f>
        <v>2870000</v>
      </c>
      <c r="M13" s="38">
        <f>IF(ISBLANK(L13),"  ",IF(L84&gt;0,L13/L84,IF(L13&gt;0,1,0)))</f>
        <v>0.17629063881597262</v>
      </c>
    </row>
    <row r="14" spans="1:15" ht="15" customHeight="1" x14ac:dyDescent="0.2">
      <c r="A14" s="7" t="s">
        <v>13</v>
      </c>
      <c r="B14" s="142">
        <v>0</v>
      </c>
      <c r="C14" s="39">
        <v>0</v>
      </c>
      <c r="D14" s="127">
        <v>0</v>
      </c>
      <c r="E14" s="40">
        <v>0</v>
      </c>
      <c r="F14" s="131">
        <f>D14+B14</f>
        <v>0</v>
      </c>
      <c r="G14" s="41">
        <f>IF(ISBLANK(F14),"  ",IF(F84&gt;0,F14/F84,IF(F14&gt;0,1,0)))</f>
        <v>0</v>
      </c>
      <c r="H14" s="142">
        <v>0</v>
      </c>
      <c r="I14" s="39">
        <v>0</v>
      </c>
      <c r="J14" s="127">
        <v>0</v>
      </c>
      <c r="K14" s="40">
        <v>0</v>
      </c>
      <c r="L14" s="131">
        <f t="shared" si="0"/>
        <v>0</v>
      </c>
      <c r="M14" s="41">
        <f>IF(ISBLANK(L14),"  ",IF(L84&gt;0,L14/L84,IF(L14&gt;0,1,0)))</f>
        <v>0</v>
      </c>
    </row>
    <row r="15" spans="1:15" ht="15" customHeight="1" x14ac:dyDescent="0.2">
      <c r="A15" s="169" t="s">
        <v>14</v>
      </c>
      <c r="B15" s="116">
        <v>0</v>
      </c>
      <c r="C15" s="42">
        <v>0</v>
      </c>
      <c r="D15" s="124">
        <v>0</v>
      </c>
      <c r="E15" s="43">
        <v>0</v>
      </c>
      <c r="F15" s="132">
        <f>D15+B15</f>
        <v>0</v>
      </c>
      <c r="G15" s="44">
        <f>IF(ISBLANK(F15),"  ",IF(F84&gt;0,F15/F84,IF(F15&gt;0,1,0)))</f>
        <v>0</v>
      </c>
      <c r="H15" s="116">
        <v>0</v>
      </c>
      <c r="I15" s="42">
        <v>0</v>
      </c>
      <c r="J15" s="124">
        <v>0</v>
      </c>
      <c r="K15" s="43">
        <v>0</v>
      </c>
      <c r="L15" s="132">
        <f t="shared" si="0"/>
        <v>0</v>
      </c>
      <c r="M15" s="44">
        <f>IF(ISBLANK(L15),"  ",IF(L84&gt;0,L15/L84,IF(L15&gt;0,1,0)))</f>
        <v>0</v>
      </c>
    </row>
    <row r="16" spans="1:15" ht="15" customHeight="1" x14ac:dyDescent="0.2">
      <c r="A16" s="170" t="s">
        <v>15</v>
      </c>
      <c r="B16" s="142">
        <v>0</v>
      </c>
      <c r="C16" s="35">
        <v>0</v>
      </c>
      <c r="D16" s="127">
        <v>0</v>
      </c>
      <c r="E16" s="36">
        <v>0</v>
      </c>
      <c r="F16" s="132">
        <f t="shared" ref="F16:F46" si="1">D16+B16</f>
        <v>0</v>
      </c>
      <c r="G16" s="37">
        <f>IF(ISBLANK(F16),"  ",IF(F84&gt;0,F16/F84,IF(F16&gt;0,1,0)))</f>
        <v>0</v>
      </c>
      <c r="H16" s="142">
        <v>0</v>
      </c>
      <c r="I16" s="35">
        <v>0</v>
      </c>
      <c r="J16" s="127">
        <v>0</v>
      </c>
      <c r="K16" s="36">
        <v>0</v>
      </c>
      <c r="L16" s="132">
        <f t="shared" si="0"/>
        <v>0</v>
      </c>
      <c r="M16" s="37">
        <f>IF(ISBLANK(L16),"  ",IF(L84&gt;0,L16/L84,IF(L16&gt;0,1,0)))</f>
        <v>0</v>
      </c>
    </row>
    <row r="17" spans="1:13" ht="15" customHeight="1" x14ac:dyDescent="0.2">
      <c r="A17" s="171" t="s">
        <v>16</v>
      </c>
      <c r="B17" s="114">
        <v>0</v>
      </c>
      <c r="C17" s="39">
        <v>0</v>
      </c>
      <c r="D17" s="124">
        <v>0</v>
      </c>
      <c r="E17" s="36">
        <v>0</v>
      </c>
      <c r="F17" s="133">
        <f t="shared" si="1"/>
        <v>0</v>
      </c>
      <c r="G17" s="41">
        <f>IF(ISBLANK(F17),"  ",IF(F84&gt;0,F17/F84,IF(F17&gt;0,1,0)))</f>
        <v>0</v>
      </c>
      <c r="H17" s="114">
        <v>0</v>
      </c>
      <c r="I17" s="39">
        <v>0</v>
      </c>
      <c r="J17" s="124">
        <v>0</v>
      </c>
      <c r="K17" s="40">
        <v>0</v>
      </c>
      <c r="L17" s="133">
        <f t="shared" si="0"/>
        <v>0</v>
      </c>
      <c r="M17" s="41">
        <f>IF(ISBLANK(L17),"  ",IF(L84&gt;0,L17/L84,IF(L17&gt;0,1,0)))</f>
        <v>0</v>
      </c>
    </row>
    <row r="18" spans="1:13" ht="15" customHeight="1" x14ac:dyDescent="0.2">
      <c r="A18" s="171" t="s">
        <v>17</v>
      </c>
      <c r="B18" s="114">
        <v>0</v>
      </c>
      <c r="C18" s="39">
        <v>0</v>
      </c>
      <c r="D18" s="124">
        <v>0</v>
      </c>
      <c r="E18" s="36">
        <v>0</v>
      </c>
      <c r="F18" s="133">
        <f t="shared" si="1"/>
        <v>0</v>
      </c>
      <c r="G18" s="41">
        <f>IF(ISBLANK(F18),"  ",IF(F84&gt;0,F18/F84,IF(F18&gt;0,1,0)))</f>
        <v>0</v>
      </c>
      <c r="H18" s="114">
        <v>0</v>
      </c>
      <c r="I18" s="39">
        <v>0</v>
      </c>
      <c r="J18" s="124">
        <v>0</v>
      </c>
      <c r="K18" s="40">
        <v>0</v>
      </c>
      <c r="L18" s="133">
        <f t="shared" si="0"/>
        <v>0</v>
      </c>
      <c r="M18" s="41">
        <f>IF(ISBLANK(L18),"  ",IF(L84&gt;0,L18/L84,IF(L18&gt;0,1,0)))</f>
        <v>0</v>
      </c>
    </row>
    <row r="19" spans="1:13" ht="15" customHeight="1" x14ac:dyDescent="0.2">
      <c r="A19" s="171" t="s">
        <v>18</v>
      </c>
      <c r="B19" s="114">
        <v>0</v>
      </c>
      <c r="C19" s="39">
        <v>0</v>
      </c>
      <c r="D19" s="124">
        <v>0</v>
      </c>
      <c r="E19" s="36">
        <v>0</v>
      </c>
      <c r="F19" s="133">
        <f t="shared" si="1"/>
        <v>0</v>
      </c>
      <c r="G19" s="41">
        <f>IF(ISBLANK(F19),"  ",IF(F84&gt;0,F19/F84,IF(F19&gt;0,1,0)))</f>
        <v>0</v>
      </c>
      <c r="H19" s="114">
        <v>0</v>
      </c>
      <c r="I19" s="39">
        <v>0</v>
      </c>
      <c r="J19" s="124">
        <v>0</v>
      </c>
      <c r="K19" s="40">
        <v>0</v>
      </c>
      <c r="L19" s="133">
        <f t="shared" si="0"/>
        <v>0</v>
      </c>
      <c r="M19" s="41">
        <f>IF(ISBLANK(L19),"  ",IF(L84&gt;0,L19/L84,IF(L19&gt;0,1,0)))</f>
        <v>0</v>
      </c>
    </row>
    <row r="20" spans="1:13" ht="15" customHeight="1" x14ac:dyDescent="0.2">
      <c r="A20" s="171" t="s">
        <v>19</v>
      </c>
      <c r="B20" s="114">
        <v>0</v>
      </c>
      <c r="C20" s="39">
        <v>0</v>
      </c>
      <c r="D20" s="124">
        <v>0</v>
      </c>
      <c r="E20" s="36">
        <v>0</v>
      </c>
      <c r="F20" s="133">
        <f>D20+B20</f>
        <v>0</v>
      </c>
      <c r="G20" s="41">
        <f>IF(ISBLANK(F20),"  ",IF(F84&gt;0,F20/F84,IF(F20&gt;0,1,0)))</f>
        <v>0</v>
      </c>
      <c r="H20" s="114">
        <v>0</v>
      </c>
      <c r="I20" s="39">
        <v>0</v>
      </c>
      <c r="J20" s="124">
        <v>0</v>
      </c>
      <c r="K20" s="40">
        <v>0</v>
      </c>
      <c r="L20" s="133">
        <f t="shared" si="0"/>
        <v>0</v>
      </c>
      <c r="M20" s="41">
        <f>IF(ISBLANK(L20),"  ",IF(L84&gt;0,L20/L84,IF(L20&gt;0,1,0)))</f>
        <v>0</v>
      </c>
    </row>
    <row r="21" spans="1:13" ht="15" customHeight="1" x14ac:dyDescent="0.2">
      <c r="A21" s="171" t="s">
        <v>20</v>
      </c>
      <c r="B21" s="114">
        <v>0</v>
      </c>
      <c r="C21" s="39">
        <v>0</v>
      </c>
      <c r="D21" s="124">
        <v>0</v>
      </c>
      <c r="E21" s="36">
        <v>0</v>
      </c>
      <c r="F21" s="133">
        <f t="shared" si="1"/>
        <v>0</v>
      </c>
      <c r="G21" s="41">
        <f>IF(ISBLANK(F21),"  ",IF(F84&gt;0,F21/F84,IF(F21&gt;0,1,0)))</f>
        <v>0</v>
      </c>
      <c r="H21" s="114">
        <v>0</v>
      </c>
      <c r="I21" s="39">
        <v>0</v>
      </c>
      <c r="J21" s="124">
        <v>0</v>
      </c>
      <c r="K21" s="40">
        <v>0</v>
      </c>
      <c r="L21" s="133">
        <f t="shared" si="0"/>
        <v>0</v>
      </c>
      <c r="M21" s="41">
        <f>IF(ISBLANK(L21),"  ",IF(L84&gt;0,L21/L84,IF(L21&gt;0,1,0)))</f>
        <v>0</v>
      </c>
    </row>
    <row r="22" spans="1:13" ht="15" customHeight="1" x14ac:dyDescent="0.2">
      <c r="A22" s="171" t="s">
        <v>21</v>
      </c>
      <c r="B22" s="114">
        <v>0</v>
      </c>
      <c r="C22" s="39">
        <v>0</v>
      </c>
      <c r="D22" s="124">
        <v>0</v>
      </c>
      <c r="E22" s="36">
        <v>0</v>
      </c>
      <c r="F22" s="133">
        <f t="shared" si="1"/>
        <v>0</v>
      </c>
      <c r="G22" s="41">
        <f>IF(ISBLANK(F22),"  ",IF(F84&gt;0,F22/F84,IF(F22&gt;0,1,0)))</f>
        <v>0</v>
      </c>
      <c r="H22" s="114">
        <v>0</v>
      </c>
      <c r="I22" s="39">
        <v>0</v>
      </c>
      <c r="J22" s="124">
        <v>0</v>
      </c>
      <c r="K22" s="40">
        <v>0</v>
      </c>
      <c r="L22" s="133">
        <f t="shared" si="0"/>
        <v>0</v>
      </c>
      <c r="M22" s="41">
        <f>IF(ISBLANK(L22),"  ",IF(L84&gt;0,L22/L84,IF(L22&gt;0,1,0)))</f>
        <v>0</v>
      </c>
    </row>
    <row r="23" spans="1:13" ht="15" customHeight="1" x14ac:dyDescent="0.2">
      <c r="A23" s="171" t="s">
        <v>22</v>
      </c>
      <c r="B23" s="114">
        <v>0</v>
      </c>
      <c r="C23" s="39">
        <v>0</v>
      </c>
      <c r="D23" s="124">
        <v>0</v>
      </c>
      <c r="E23" s="36">
        <v>0</v>
      </c>
      <c r="F23" s="133">
        <f t="shared" si="1"/>
        <v>0</v>
      </c>
      <c r="G23" s="41">
        <f>IF(ISBLANK(F23),"  ",IF(F84&gt;0,F23/F84,IF(F23&gt;0,1,0)))</f>
        <v>0</v>
      </c>
      <c r="H23" s="114">
        <v>0</v>
      </c>
      <c r="I23" s="39">
        <v>0</v>
      </c>
      <c r="J23" s="124">
        <v>0</v>
      </c>
      <c r="K23" s="40">
        <v>0</v>
      </c>
      <c r="L23" s="133">
        <f t="shared" si="0"/>
        <v>0</v>
      </c>
      <c r="M23" s="41">
        <f>IF(ISBLANK(L23),"  ",IF(L84&gt;0,L23/L84,IF(L23&gt;0,1,0)))</f>
        <v>0</v>
      </c>
    </row>
    <row r="24" spans="1:13" ht="15" customHeight="1" x14ac:dyDescent="0.2">
      <c r="A24" s="171" t="s">
        <v>23</v>
      </c>
      <c r="B24" s="114">
        <v>0</v>
      </c>
      <c r="C24" s="39">
        <v>0</v>
      </c>
      <c r="D24" s="124">
        <v>0</v>
      </c>
      <c r="E24" s="36">
        <v>0</v>
      </c>
      <c r="F24" s="133">
        <f t="shared" si="1"/>
        <v>0</v>
      </c>
      <c r="G24" s="41">
        <f>IF(ISBLANK(F24),"  ",IF(F84&gt;0,F24/F84,IF(F24&gt;0,1,0)))</f>
        <v>0</v>
      </c>
      <c r="H24" s="114">
        <v>0</v>
      </c>
      <c r="I24" s="39">
        <v>0</v>
      </c>
      <c r="J24" s="124">
        <v>0</v>
      </c>
      <c r="K24" s="40">
        <v>0</v>
      </c>
      <c r="L24" s="133">
        <f t="shared" si="0"/>
        <v>0</v>
      </c>
      <c r="M24" s="41">
        <f>IF(ISBLANK(L24),"  ",IF(L84&gt;0,L24/L84,IF(L24&gt;0,1,0)))</f>
        <v>0</v>
      </c>
    </row>
    <row r="25" spans="1:13" ht="15" customHeight="1" x14ac:dyDescent="0.2">
      <c r="A25" s="171" t="s">
        <v>24</v>
      </c>
      <c r="B25" s="114">
        <v>0</v>
      </c>
      <c r="C25" s="39">
        <v>0</v>
      </c>
      <c r="D25" s="124">
        <v>0</v>
      </c>
      <c r="E25" s="36">
        <v>0</v>
      </c>
      <c r="F25" s="133">
        <f t="shared" si="1"/>
        <v>0</v>
      </c>
      <c r="G25" s="41">
        <f>IF(ISBLANK(F25),"  ",IF(F84&gt;0,F25/F84,IF(F25&gt;0,1,0)))</f>
        <v>0</v>
      </c>
      <c r="H25" s="114">
        <v>0</v>
      </c>
      <c r="I25" s="39">
        <v>0</v>
      </c>
      <c r="J25" s="124">
        <v>0</v>
      </c>
      <c r="K25" s="40">
        <v>0</v>
      </c>
      <c r="L25" s="133">
        <f t="shared" si="0"/>
        <v>0</v>
      </c>
      <c r="M25" s="41">
        <f>IF(ISBLANK(L25),"  ",IF(L84&gt;0,L25/L84,IF(L25&gt;0,1,0)))</f>
        <v>0</v>
      </c>
    </row>
    <row r="26" spans="1:13" ht="15" customHeight="1" x14ac:dyDescent="0.2">
      <c r="A26" s="171" t="s">
        <v>25</v>
      </c>
      <c r="B26" s="114">
        <v>0</v>
      </c>
      <c r="C26" s="39">
        <v>0</v>
      </c>
      <c r="D26" s="124">
        <v>0</v>
      </c>
      <c r="E26" s="36">
        <v>0</v>
      </c>
      <c r="F26" s="133">
        <f t="shared" si="1"/>
        <v>0</v>
      </c>
      <c r="G26" s="41">
        <f>IF(ISBLANK(F26),"  ",IF(F84&gt;0,F26/F84,IF(F26&gt;0,1,0)))</f>
        <v>0</v>
      </c>
      <c r="H26" s="114">
        <v>0</v>
      </c>
      <c r="I26" s="39">
        <v>0</v>
      </c>
      <c r="J26" s="124">
        <v>0</v>
      </c>
      <c r="K26" s="40">
        <v>0</v>
      </c>
      <c r="L26" s="133">
        <f t="shared" si="0"/>
        <v>0</v>
      </c>
      <c r="M26" s="41">
        <f>IF(ISBLANK(L26),"  ",IF(L84&gt;0,L26/L84,IF(L26&gt;0,1,0)))</f>
        <v>0</v>
      </c>
    </row>
    <row r="27" spans="1:13" ht="15" customHeight="1" x14ac:dyDescent="0.2">
      <c r="A27" s="171" t="s">
        <v>26</v>
      </c>
      <c r="B27" s="114">
        <v>0</v>
      </c>
      <c r="C27" s="39">
        <v>0</v>
      </c>
      <c r="D27" s="124">
        <v>0</v>
      </c>
      <c r="E27" s="36">
        <v>0</v>
      </c>
      <c r="F27" s="133">
        <f t="shared" si="1"/>
        <v>0</v>
      </c>
      <c r="G27" s="41">
        <f>IF(ISBLANK(F27),"  ",IF(F84&gt;0,F27/F84,IF(F27&gt;0,1,0)))</f>
        <v>0</v>
      </c>
      <c r="H27" s="114">
        <v>0</v>
      </c>
      <c r="I27" s="39">
        <v>0</v>
      </c>
      <c r="J27" s="124">
        <v>0</v>
      </c>
      <c r="K27" s="40">
        <v>0</v>
      </c>
      <c r="L27" s="133">
        <f t="shared" si="0"/>
        <v>0</v>
      </c>
      <c r="M27" s="41">
        <f>IF(ISBLANK(L27),"  ",IF(L84&gt;0,L27/L84,IF(L27&gt;0,1,0)))</f>
        <v>0</v>
      </c>
    </row>
    <row r="28" spans="1:13" ht="15" customHeight="1" x14ac:dyDescent="0.2">
      <c r="A28" s="172" t="s">
        <v>27</v>
      </c>
      <c r="B28" s="114">
        <v>0</v>
      </c>
      <c r="C28" s="39">
        <v>0</v>
      </c>
      <c r="D28" s="124">
        <v>0</v>
      </c>
      <c r="E28" s="36">
        <v>0</v>
      </c>
      <c r="F28" s="133">
        <f t="shared" si="1"/>
        <v>0</v>
      </c>
      <c r="G28" s="41">
        <f>IF(ISBLANK(F28),"  ",IF(F84&gt;0,F28/F84,IF(F28&gt;0,1,0)))</f>
        <v>0</v>
      </c>
      <c r="H28" s="114">
        <v>0</v>
      </c>
      <c r="I28" s="39">
        <v>0</v>
      </c>
      <c r="J28" s="124">
        <v>0</v>
      </c>
      <c r="K28" s="40">
        <v>0</v>
      </c>
      <c r="L28" s="133">
        <f t="shared" si="0"/>
        <v>0</v>
      </c>
      <c r="M28" s="41">
        <f>IF(ISBLANK(L28),"  ",IF(L84&gt;0,L28/L84,IF(L28&gt;0,1,0)))</f>
        <v>0</v>
      </c>
    </row>
    <row r="29" spans="1:13" ht="15" customHeight="1" x14ac:dyDescent="0.2">
      <c r="A29" s="172" t="s">
        <v>28</v>
      </c>
      <c r="B29" s="114">
        <v>0</v>
      </c>
      <c r="C29" s="39">
        <v>0</v>
      </c>
      <c r="D29" s="124">
        <v>0</v>
      </c>
      <c r="E29" s="36">
        <v>0</v>
      </c>
      <c r="F29" s="133">
        <f t="shared" si="1"/>
        <v>0</v>
      </c>
      <c r="G29" s="41">
        <f>IF(ISBLANK(F29),"  ",IF(F84&gt;0,F29/F84,IF(F29&gt;0,1,0)))</f>
        <v>0</v>
      </c>
      <c r="H29" s="114">
        <v>0</v>
      </c>
      <c r="I29" s="39">
        <v>0</v>
      </c>
      <c r="J29" s="124">
        <v>0</v>
      </c>
      <c r="K29" s="40">
        <v>0</v>
      </c>
      <c r="L29" s="133">
        <f t="shared" si="0"/>
        <v>0</v>
      </c>
      <c r="M29" s="41">
        <f>IF(ISBLANK(L29),"  ",IF(L84&gt;0,L29/L84,IF(L29&gt;0,1,0)))</f>
        <v>0</v>
      </c>
    </row>
    <row r="30" spans="1:13" ht="15" customHeight="1" x14ac:dyDescent="0.2">
      <c r="A30" s="172" t="s">
        <v>71</v>
      </c>
      <c r="B30" s="114">
        <v>0</v>
      </c>
      <c r="C30" s="39">
        <v>0</v>
      </c>
      <c r="D30" s="124">
        <v>0</v>
      </c>
      <c r="E30" s="36">
        <v>0</v>
      </c>
      <c r="F30" s="133">
        <f t="shared" si="1"/>
        <v>0</v>
      </c>
      <c r="G30" s="41">
        <f>IF(ISBLANK(F30),"  ",IF(F84&gt;0,F30/F84,IF(F30&gt;0,1,0)))</f>
        <v>0</v>
      </c>
      <c r="H30" s="114">
        <v>0</v>
      </c>
      <c r="I30" s="39">
        <v>0</v>
      </c>
      <c r="J30" s="124">
        <v>0</v>
      </c>
      <c r="K30" s="40">
        <v>0</v>
      </c>
      <c r="L30" s="133">
        <f t="shared" si="0"/>
        <v>0</v>
      </c>
      <c r="M30" s="41">
        <f>IF(ISBLANK(L30),"  ",IF(L84&gt;0,L30/L84,IF(L30&gt;0,1,0)))</f>
        <v>0</v>
      </c>
    </row>
    <row r="31" spans="1:13" ht="15" customHeight="1" x14ac:dyDescent="0.2">
      <c r="A31" s="172" t="s">
        <v>182</v>
      </c>
      <c r="B31" s="114">
        <v>0</v>
      </c>
      <c r="C31" s="39">
        <v>0</v>
      </c>
      <c r="D31" s="124">
        <v>0</v>
      </c>
      <c r="E31" s="36">
        <v>0</v>
      </c>
      <c r="F31" s="133">
        <f t="shared" si="1"/>
        <v>0</v>
      </c>
      <c r="G31" s="41">
        <f>IF(ISBLANK(F31),"  ",IF(F84&gt;0,F31/F84,IF(F31&gt;0,1,0)))</f>
        <v>0</v>
      </c>
      <c r="H31" s="114">
        <v>0</v>
      </c>
      <c r="I31" s="39">
        <v>0</v>
      </c>
      <c r="J31" s="124">
        <v>0</v>
      </c>
      <c r="K31" s="40">
        <v>0</v>
      </c>
      <c r="L31" s="133">
        <f t="shared" si="0"/>
        <v>0</v>
      </c>
      <c r="M31" s="41">
        <f>IF(ISBLANK(L31),"  ",IF(L84&gt;0,L31/L84,IF(L31&gt;0,1,0)))</f>
        <v>0</v>
      </c>
    </row>
    <row r="32" spans="1:13" ht="15" customHeight="1" x14ac:dyDescent="0.2">
      <c r="A32" s="173" t="s">
        <v>183</v>
      </c>
      <c r="B32" s="114">
        <v>0</v>
      </c>
      <c r="C32" s="39">
        <v>0</v>
      </c>
      <c r="D32" s="124">
        <v>0</v>
      </c>
      <c r="E32" s="36">
        <v>0</v>
      </c>
      <c r="F32" s="133">
        <f t="shared" si="1"/>
        <v>0</v>
      </c>
      <c r="G32" s="41">
        <f>IF(ISBLANK(F32),"  ",IF(F84&gt;0,F32/F84,IF(F32&gt;0,1,0)))</f>
        <v>0</v>
      </c>
      <c r="H32" s="114">
        <v>0</v>
      </c>
      <c r="I32" s="39">
        <v>0</v>
      </c>
      <c r="J32" s="124">
        <v>0</v>
      </c>
      <c r="K32" s="40">
        <v>0</v>
      </c>
      <c r="L32" s="133">
        <f t="shared" si="0"/>
        <v>0</v>
      </c>
      <c r="M32" s="41">
        <f>IF(ISBLANK(L32),"  ",IF(L84&gt;0,L32/L84,IF(L32&gt;0,1,0)))</f>
        <v>0</v>
      </c>
    </row>
    <row r="33" spans="1:13" ht="15" customHeight="1" x14ac:dyDescent="0.2">
      <c r="A33" s="172" t="s">
        <v>175</v>
      </c>
      <c r="B33" s="114">
        <v>0</v>
      </c>
      <c r="C33" s="39">
        <v>0</v>
      </c>
      <c r="D33" s="124">
        <v>0</v>
      </c>
      <c r="E33" s="36">
        <v>0</v>
      </c>
      <c r="F33" s="133">
        <f t="shared" si="1"/>
        <v>0</v>
      </c>
      <c r="G33" s="41">
        <f>IF(ISBLANK(F33),"  ",IF(F84&gt;0,F33/F84,IF(F33&gt;0,1,0)))</f>
        <v>0</v>
      </c>
      <c r="H33" s="114">
        <v>0</v>
      </c>
      <c r="I33" s="39">
        <v>0</v>
      </c>
      <c r="J33" s="124">
        <v>0</v>
      </c>
      <c r="K33" s="40">
        <v>0</v>
      </c>
      <c r="L33" s="133">
        <f t="shared" si="0"/>
        <v>0</v>
      </c>
      <c r="M33" s="41">
        <f>IF(ISBLANK(L33),"  ",IF(L84&gt;0,L33/L84,IF(L33&gt;0,1,0)))</f>
        <v>0</v>
      </c>
    </row>
    <row r="34" spans="1:13" ht="15" customHeight="1" x14ac:dyDescent="0.2">
      <c r="A34" s="171" t="s">
        <v>184</v>
      </c>
      <c r="B34" s="114">
        <v>0</v>
      </c>
      <c r="C34" s="39">
        <v>0</v>
      </c>
      <c r="D34" s="124">
        <v>0</v>
      </c>
      <c r="E34" s="36">
        <v>0</v>
      </c>
      <c r="F34" s="133">
        <f t="shared" si="1"/>
        <v>0</v>
      </c>
      <c r="G34" s="41">
        <f>IF(ISBLANK(F34),"  ",IF(F84&gt;0,F34/F84,IF(F34&gt;0,1,0)))</f>
        <v>0</v>
      </c>
      <c r="H34" s="114">
        <v>0</v>
      </c>
      <c r="I34" s="39">
        <v>0</v>
      </c>
      <c r="J34" s="124">
        <v>0</v>
      </c>
      <c r="K34" s="40">
        <v>0</v>
      </c>
      <c r="L34" s="133">
        <f t="shared" si="0"/>
        <v>0</v>
      </c>
      <c r="M34" s="41">
        <f>IF(ISBLANK(L34),"  ",IF(L84&gt;0,L34/L84,IF(L34&gt;0,1,0)))</f>
        <v>0</v>
      </c>
    </row>
    <row r="35" spans="1:13" ht="15" customHeight="1" x14ac:dyDescent="0.2">
      <c r="A35" s="171" t="s">
        <v>185</v>
      </c>
      <c r="B35" s="114">
        <v>0</v>
      </c>
      <c r="C35" s="39">
        <v>0</v>
      </c>
      <c r="D35" s="124">
        <v>0</v>
      </c>
      <c r="E35" s="36">
        <v>0</v>
      </c>
      <c r="F35" s="133">
        <f t="shared" si="1"/>
        <v>0</v>
      </c>
      <c r="G35" s="41">
        <f>IF(ISBLANK(F35),"  ",IF(F85&gt;0,F35/F85,IF(F35&gt;0,1,0)))</f>
        <v>0</v>
      </c>
      <c r="H35" s="114">
        <v>0</v>
      </c>
      <c r="I35" s="39">
        <v>0</v>
      </c>
      <c r="J35" s="124">
        <v>0</v>
      </c>
      <c r="K35" s="40">
        <v>0</v>
      </c>
      <c r="L35" s="133">
        <f t="shared" si="0"/>
        <v>0</v>
      </c>
      <c r="M35" s="41">
        <f>IF(ISBLANK(L35),"  ",IF(L85&gt;0,L35/L85,IF(L35&gt;0,1,0)))</f>
        <v>0</v>
      </c>
    </row>
    <row r="36" spans="1:13" ht="15" customHeight="1" x14ac:dyDescent="0.2">
      <c r="A36" s="218" t="s">
        <v>193</v>
      </c>
      <c r="B36" s="114">
        <v>0</v>
      </c>
      <c r="C36" s="39">
        <v>0</v>
      </c>
      <c r="D36" s="124">
        <v>0</v>
      </c>
      <c r="E36" s="36">
        <v>0</v>
      </c>
      <c r="F36" s="133">
        <f t="shared" ref="F36:F37" si="2">D36+B36</f>
        <v>0</v>
      </c>
      <c r="G36" s="41">
        <f t="shared" ref="G36:G37" si="3">IF(ISBLANK(F36),"  ",IF(F86&gt;0,F36/F86,IF(F36&gt;0,1,0)))</f>
        <v>0</v>
      </c>
      <c r="H36" s="114">
        <v>0</v>
      </c>
      <c r="I36" s="39">
        <v>0</v>
      </c>
      <c r="J36" s="124">
        <v>0</v>
      </c>
      <c r="K36" s="40">
        <v>0</v>
      </c>
      <c r="L36" s="133">
        <f t="shared" ref="L36:L37" si="4">J36+H36</f>
        <v>0</v>
      </c>
      <c r="M36" s="41">
        <f t="shared" ref="M36:M37" si="5">IF(ISBLANK(L36),"  ",IF(L86&gt;0,L36/L86,IF(L36&gt;0,1,0)))</f>
        <v>0</v>
      </c>
    </row>
    <row r="37" spans="1:13" ht="15" customHeight="1" x14ac:dyDescent="0.2">
      <c r="A37" s="218" t="s">
        <v>194</v>
      </c>
      <c r="B37" s="114">
        <v>0</v>
      </c>
      <c r="C37" s="39">
        <v>0</v>
      </c>
      <c r="D37" s="124">
        <v>0</v>
      </c>
      <c r="E37" s="36">
        <v>0</v>
      </c>
      <c r="F37" s="133">
        <f t="shared" si="2"/>
        <v>0</v>
      </c>
      <c r="G37" s="41">
        <f t="shared" si="3"/>
        <v>0</v>
      </c>
      <c r="H37" s="114">
        <v>0</v>
      </c>
      <c r="I37" s="39">
        <v>0</v>
      </c>
      <c r="J37" s="124">
        <v>0</v>
      </c>
      <c r="K37" s="40">
        <v>0</v>
      </c>
      <c r="L37" s="133">
        <f t="shared" si="4"/>
        <v>0</v>
      </c>
      <c r="M37" s="41">
        <f t="shared" si="5"/>
        <v>0</v>
      </c>
    </row>
    <row r="38" spans="1:13" ht="15" customHeight="1" x14ac:dyDescent="0.2">
      <c r="A38" s="171" t="s">
        <v>187</v>
      </c>
      <c r="B38" s="114">
        <v>0</v>
      </c>
      <c r="C38" s="39">
        <v>0</v>
      </c>
      <c r="D38" s="124">
        <v>0</v>
      </c>
      <c r="E38" s="36">
        <v>0</v>
      </c>
      <c r="F38" s="133">
        <f t="shared" ref="F38" si="6">D38+B38</f>
        <v>0</v>
      </c>
      <c r="G38" s="41">
        <f>IF(ISBLANK(F38),"  ",IF(F86&gt;0,F38/F86,IF(F38&gt;0,1,0)))</f>
        <v>0</v>
      </c>
      <c r="H38" s="114">
        <v>0</v>
      </c>
      <c r="I38" s="39">
        <v>0</v>
      </c>
      <c r="J38" s="124">
        <v>0</v>
      </c>
      <c r="K38" s="40">
        <v>0</v>
      </c>
      <c r="L38" s="133">
        <f t="shared" ref="L38" si="7">J38+H38</f>
        <v>0</v>
      </c>
      <c r="M38" s="41">
        <f>IF(ISBLANK(L38),"  ",IF(L86&gt;0,L38/L86,IF(L38&gt;0,1,0)))</f>
        <v>0</v>
      </c>
    </row>
    <row r="39" spans="1:13" ht="15" customHeight="1" x14ac:dyDescent="0.2">
      <c r="A39" s="171" t="s">
        <v>192</v>
      </c>
      <c r="B39" s="114">
        <v>0</v>
      </c>
      <c r="C39" s="39">
        <v>0</v>
      </c>
      <c r="D39" s="124">
        <v>0</v>
      </c>
      <c r="E39" s="36">
        <v>0</v>
      </c>
      <c r="F39" s="133">
        <f t="shared" ref="F39" si="8">D39+B39</f>
        <v>0</v>
      </c>
      <c r="G39" s="41">
        <f>IF(ISBLANK(F39),"  ",IF(F87&gt;0,F39/F87,IF(F39&gt;0,1,0)))</f>
        <v>0</v>
      </c>
      <c r="H39" s="114">
        <v>0</v>
      </c>
      <c r="I39" s="39">
        <v>0</v>
      </c>
      <c r="J39" s="124">
        <v>0</v>
      </c>
      <c r="K39" s="40">
        <v>0</v>
      </c>
      <c r="L39" s="133">
        <f t="shared" ref="L39" si="9">J39+H39</f>
        <v>0</v>
      </c>
      <c r="M39" s="41">
        <f>IF(ISBLANK(L39),"  ",IF(L87&gt;0,L39/L87,IF(L39&gt;0,1,0)))</f>
        <v>0</v>
      </c>
    </row>
    <row r="40" spans="1:13" ht="15" customHeight="1" x14ac:dyDescent="0.2">
      <c r="A40" s="171" t="s">
        <v>188</v>
      </c>
      <c r="B40" s="114">
        <v>0</v>
      </c>
      <c r="C40" s="39">
        <v>0</v>
      </c>
      <c r="D40" s="124">
        <v>0</v>
      </c>
      <c r="E40" s="36">
        <v>0</v>
      </c>
      <c r="F40" s="133">
        <f t="shared" ref="F40:F41" si="10">D40+B40</f>
        <v>0</v>
      </c>
      <c r="G40" s="41">
        <f t="shared" ref="G40:G41" si="11">IF(ISBLANK(F40),"  ",IF(F87&gt;0,F40/F87,IF(F40&gt;0,1,0)))</f>
        <v>0</v>
      </c>
      <c r="H40" s="114">
        <v>0</v>
      </c>
      <c r="I40" s="39">
        <v>0</v>
      </c>
      <c r="J40" s="124">
        <v>0</v>
      </c>
      <c r="K40" s="40">
        <v>0</v>
      </c>
      <c r="L40" s="133">
        <f t="shared" ref="L40:L41" si="12">J40+H40</f>
        <v>0</v>
      </c>
      <c r="M40" s="41">
        <f t="shared" ref="M40:M41" si="13">IF(ISBLANK(L40),"  ",IF(L87&gt;0,L40/L87,IF(L40&gt;0,1,0)))</f>
        <v>0</v>
      </c>
    </row>
    <row r="41" spans="1:13" ht="15" customHeight="1" x14ac:dyDescent="0.2">
      <c r="A41" s="171" t="s">
        <v>189</v>
      </c>
      <c r="B41" s="114">
        <v>0</v>
      </c>
      <c r="C41" s="39">
        <v>0</v>
      </c>
      <c r="D41" s="124">
        <v>0</v>
      </c>
      <c r="E41" s="36">
        <v>0</v>
      </c>
      <c r="F41" s="133">
        <f t="shared" si="10"/>
        <v>0</v>
      </c>
      <c r="G41" s="41">
        <f t="shared" si="11"/>
        <v>0</v>
      </c>
      <c r="H41" s="114">
        <v>0</v>
      </c>
      <c r="I41" s="39">
        <v>0</v>
      </c>
      <c r="J41" s="124">
        <v>0</v>
      </c>
      <c r="K41" s="40">
        <v>0</v>
      </c>
      <c r="L41" s="133">
        <f t="shared" si="12"/>
        <v>0</v>
      </c>
      <c r="M41" s="41">
        <f t="shared" si="13"/>
        <v>0</v>
      </c>
    </row>
    <row r="42" spans="1:13" ht="15" customHeight="1" x14ac:dyDescent="0.25">
      <c r="A42" s="47" t="s">
        <v>29</v>
      </c>
      <c r="B42" s="143"/>
      <c r="C42" s="48"/>
      <c r="D42" s="124"/>
      <c r="E42" s="49"/>
      <c r="F42" s="133"/>
      <c r="G42" s="50" t="s">
        <v>4</v>
      </c>
      <c r="H42" s="143"/>
      <c r="I42" s="48"/>
      <c r="J42" s="124"/>
      <c r="K42" s="49"/>
      <c r="L42" s="133"/>
      <c r="M42" s="50" t="s">
        <v>4</v>
      </c>
    </row>
    <row r="43" spans="1:13" ht="15" customHeight="1" x14ac:dyDescent="0.2">
      <c r="A43" s="45" t="s">
        <v>30</v>
      </c>
      <c r="B43" s="142">
        <v>0</v>
      </c>
      <c r="C43" s="35">
        <v>0</v>
      </c>
      <c r="D43" s="127">
        <v>0</v>
      </c>
      <c r="E43" s="36">
        <v>0</v>
      </c>
      <c r="F43" s="132">
        <f t="shared" si="1"/>
        <v>0</v>
      </c>
      <c r="G43" s="37">
        <f>IF(ISBLANK(F43),"  ",IF(F84&gt;0,F43/F84,IF(F43&gt;0,1,0)))</f>
        <v>0</v>
      </c>
      <c r="H43" s="142">
        <v>0</v>
      </c>
      <c r="I43" s="35">
        <v>0</v>
      </c>
      <c r="J43" s="127">
        <v>0</v>
      </c>
      <c r="K43" s="36">
        <v>0</v>
      </c>
      <c r="L43" s="132">
        <f>J43+H43</f>
        <v>0</v>
      </c>
      <c r="M43" s="37">
        <f>IF(ISBLANK(L43),"  ",IF(L84&gt;0,L43/L84,IF(L43&gt;0,1,0)))</f>
        <v>0</v>
      </c>
    </row>
    <row r="44" spans="1:13" ht="15" customHeight="1" x14ac:dyDescent="0.25">
      <c r="A44" s="104" t="s">
        <v>31</v>
      </c>
      <c r="B44" s="143"/>
      <c r="C44" s="48" t="s">
        <v>4</v>
      </c>
      <c r="D44" s="124"/>
      <c r="E44" s="49"/>
      <c r="F44" s="133"/>
      <c r="G44" s="50" t="s">
        <v>4</v>
      </c>
      <c r="H44" s="143"/>
      <c r="I44" s="48" t="s">
        <v>4</v>
      </c>
      <c r="J44" s="124"/>
      <c r="K44" s="49" t="s">
        <v>4</v>
      </c>
      <c r="L44" s="133"/>
      <c r="M44" s="50" t="s">
        <v>4</v>
      </c>
    </row>
    <row r="45" spans="1:13" ht="15" customHeight="1" x14ac:dyDescent="0.2">
      <c r="A45" s="45" t="s">
        <v>30</v>
      </c>
      <c r="B45" s="142">
        <v>0</v>
      </c>
      <c r="C45" s="35">
        <v>0</v>
      </c>
      <c r="D45" s="127">
        <v>0</v>
      </c>
      <c r="E45" s="36">
        <v>0</v>
      </c>
      <c r="F45" s="132">
        <f t="shared" si="1"/>
        <v>0</v>
      </c>
      <c r="G45" s="37">
        <f>IF(ISBLANK(F45),"  ",IF(F84&gt;0,F45/F84,IF(F45&gt;0,1,0)))</f>
        <v>0</v>
      </c>
      <c r="H45" s="142">
        <v>0</v>
      </c>
      <c r="I45" s="35">
        <v>0</v>
      </c>
      <c r="J45" s="127">
        <v>0</v>
      </c>
      <c r="K45" s="36">
        <v>0</v>
      </c>
      <c r="L45" s="132">
        <f>J45+H45</f>
        <v>0</v>
      </c>
      <c r="M45" s="37">
        <f>IF(ISBLANK(L45),"  ",IF(L84&gt;0,L45/L84,IF(L45&gt;0,1,0)))</f>
        <v>0</v>
      </c>
    </row>
    <row r="46" spans="1:13" ht="15" customHeight="1" x14ac:dyDescent="0.2">
      <c r="A46" s="46" t="s">
        <v>101</v>
      </c>
      <c r="B46" s="114"/>
      <c r="C46" s="39" t="s">
        <v>10</v>
      </c>
      <c r="D46" s="124"/>
      <c r="E46" s="36"/>
      <c r="F46" s="133">
        <f t="shared" si="1"/>
        <v>0</v>
      </c>
      <c r="G46" s="41">
        <f>IF(ISBLANK(F46),"  ",IF(F84&gt;0,F46/F84,IF(F46&gt;0,1,0)))</f>
        <v>0</v>
      </c>
      <c r="H46" s="114"/>
      <c r="I46" s="39" t="s">
        <v>10</v>
      </c>
      <c r="J46" s="124"/>
      <c r="K46" s="40" t="s">
        <v>10</v>
      </c>
      <c r="L46" s="133">
        <f>J46+H46</f>
        <v>0</v>
      </c>
      <c r="M46" s="41">
        <f>IF(ISBLANK(L46),"  ",IF(L84&gt;0,L46/L84,IF(L46&gt;0,1,0)))</f>
        <v>0</v>
      </c>
    </row>
    <row r="47" spans="1:13" s="55" customFormat="1" ht="15" customHeight="1" x14ac:dyDescent="0.25">
      <c r="A47" s="47" t="s">
        <v>33</v>
      </c>
      <c r="B47" s="115">
        <v>2870000</v>
      </c>
      <c r="C47" s="59">
        <v>1</v>
      </c>
      <c r="D47" s="128">
        <v>0</v>
      </c>
      <c r="E47" s="52">
        <v>0</v>
      </c>
      <c r="F47" s="115">
        <f>F46+F45+F43+F34+F29+F28+F26+F27+F25+F24+F23+F22+F21+F20+F19+F18+F17+F16+F14+F13+F30+F31+F32+F33</f>
        <v>2870000</v>
      </c>
      <c r="G47" s="53">
        <f>IF(ISBLANK(F47),"  ",IF(F84&gt;0,F47/F84,IF(F47&gt;0,1,0)))</f>
        <v>0.17629063881597262</v>
      </c>
      <c r="H47" s="115">
        <v>2870000</v>
      </c>
      <c r="I47" s="59">
        <v>1</v>
      </c>
      <c r="J47" s="128">
        <v>0</v>
      </c>
      <c r="K47" s="54">
        <v>0</v>
      </c>
      <c r="L47" s="115">
        <f>L46+L45+L43+L34+L29+L28+L26+L27+L25+L24+L23+L22+L21+L20+L19+L18+L17+L16+L14+L13+L30+L31+L32+L33</f>
        <v>2870000</v>
      </c>
      <c r="M47" s="53">
        <f>IF(ISBLANK(L47),"  ",IF(L84&gt;0,L47/L84,IF(L47&gt;0,1,0)))</f>
        <v>0.17629063881597262</v>
      </c>
    </row>
    <row r="48" spans="1:13" ht="15" customHeight="1" x14ac:dyDescent="0.25">
      <c r="A48" s="56" t="s">
        <v>34</v>
      </c>
      <c r="B48" s="116"/>
      <c r="C48" s="48" t="s">
        <v>4</v>
      </c>
      <c r="D48" s="124"/>
      <c r="E48" s="49" t="s">
        <v>4</v>
      </c>
      <c r="F48" s="133"/>
      <c r="G48" s="50" t="s">
        <v>4</v>
      </c>
      <c r="H48" s="116"/>
      <c r="I48" s="48" t="s">
        <v>4</v>
      </c>
      <c r="J48" s="124"/>
      <c r="K48" s="49" t="s">
        <v>4</v>
      </c>
      <c r="L48" s="133"/>
      <c r="M48" s="50" t="s">
        <v>4</v>
      </c>
    </row>
    <row r="49" spans="1:13" ht="15" customHeight="1" x14ac:dyDescent="0.2">
      <c r="A49" s="7" t="s">
        <v>35</v>
      </c>
      <c r="B49" s="142">
        <v>0</v>
      </c>
      <c r="C49" s="35">
        <v>0</v>
      </c>
      <c r="D49" s="127">
        <v>0</v>
      </c>
      <c r="E49" s="36">
        <v>0</v>
      </c>
      <c r="F49" s="132">
        <f>D49+B49</f>
        <v>0</v>
      </c>
      <c r="G49" s="37">
        <f>IF(ISBLANK(F49),"  ",IF(D84&gt;0,F49/D84,IF(F49&gt;0,1,0)))</f>
        <v>0</v>
      </c>
      <c r="H49" s="142">
        <v>0</v>
      </c>
      <c r="I49" s="35">
        <v>0</v>
      </c>
      <c r="J49" s="127">
        <v>0</v>
      </c>
      <c r="K49" s="36">
        <v>0</v>
      </c>
      <c r="L49" s="132">
        <f>J49+H49</f>
        <v>0</v>
      </c>
      <c r="M49" s="37">
        <f>IF(ISBLANK(L49),"  ",IF(J84&gt;0,L49/J84,IF(L49&gt;0,1,0)))</f>
        <v>0</v>
      </c>
    </row>
    <row r="50" spans="1:13" ht="15" customHeight="1" x14ac:dyDescent="0.2">
      <c r="A50" s="58" t="s">
        <v>36</v>
      </c>
      <c r="B50" s="114">
        <v>0</v>
      </c>
      <c r="C50" s="39">
        <v>0</v>
      </c>
      <c r="D50" s="124">
        <v>0</v>
      </c>
      <c r="E50" s="40">
        <v>0</v>
      </c>
      <c r="F50" s="133">
        <f>D50+B50</f>
        <v>0</v>
      </c>
      <c r="G50" s="41">
        <f>IF(ISBLANK(F50),"  ",IF(D84&gt;0,F50/D84,IF(F50&gt;0,1,0)))</f>
        <v>0</v>
      </c>
      <c r="H50" s="114">
        <v>0</v>
      </c>
      <c r="I50" s="39">
        <v>0</v>
      </c>
      <c r="J50" s="124">
        <v>0</v>
      </c>
      <c r="K50" s="40">
        <v>0</v>
      </c>
      <c r="L50" s="133">
        <f>J50+H50</f>
        <v>0</v>
      </c>
      <c r="M50" s="41">
        <f>IF(ISBLANK(L50),"  ",IF(J84&gt;0,L50/J84,IF(L50&gt;0,1,0)))</f>
        <v>0</v>
      </c>
    </row>
    <row r="51" spans="1:13" ht="15" customHeight="1" x14ac:dyDescent="0.2">
      <c r="A51" s="7" t="s">
        <v>37</v>
      </c>
      <c r="B51" s="114">
        <v>0</v>
      </c>
      <c r="C51" s="39">
        <v>0</v>
      </c>
      <c r="D51" s="124">
        <v>0</v>
      </c>
      <c r="E51" s="40">
        <v>0</v>
      </c>
      <c r="F51" s="133">
        <f>D51+B51</f>
        <v>0</v>
      </c>
      <c r="G51" s="41">
        <f>IF(ISBLANK(F51),"  ",IF(D84&gt;0,F51/D84,IF(F51&gt;0,1,0)))</f>
        <v>0</v>
      </c>
      <c r="H51" s="114">
        <v>0</v>
      </c>
      <c r="I51" s="39">
        <v>0</v>
      </c>
      <c r="J51" s="124">
        <v>0</v>
      </c>
      <c r="K51" s="40">
        <v>0</v>
      </c>
      <c r="L51" s="133">
        <f>J51+H51</f>
        <v>0</v>
      </c>
      <c r="M51" s="41">
        <f>IF(ISBLANK(L51),"  ",IF(J84&gt;0,L51/J84,IF(L51&gt;0,1,0)))</f>
        <v>0</v>
      </c>
    </row>
    <row r="52" spans="1:13" ht="15" customHeight="1" x14ac:dyDescent="0.2">
      <c r="A52" s="25" t="s">
        <v>38</v>
      </c>
      <c r="B52" s="114">
        <v>0</v>
      </c>
      <c r="C52" s="39">
        <v>0</v>
      </c>
      <c r="D52" s="124">
        <v>0</v>
      </c>
      <c r="E52" s="40">
        <v>0</v>
      </c>
      <c r="F52" s="133">
        <f>D52+B52</f>
        <v>0</v>
      </c>
      <c r="G52" s="41">
        <f>IF(ISBLANK(F52),"  ",IF(D84&gt;0,F52/D84,IF(F52&gt;0,1,0)))</f>
        <v>0</v>
      </c>
      <c r="H52" s="114">
        <v>0</v>
      </c>
      <c r="I52" s="39">
        <v>0</v>
      </c>
      <c r="J52" s="124">
        <v>0</v>
      </c>
      <c r="K52" s="40">
        <v>0</v>
      </c>
      <c r="L52" s="133">
        <f>J52+H52</f>
        <v>0</v>
      </c>
      <c r="M52" s="41">
        <f>IF(ISBLANK(L52),"  ",IF(J84&gt;0,L52/J84,IF(L52&gt;0,1,0)))</f>
        <v>0</v>
      </c>
    </row>
    <row r="53" spans="1:13" ht="15" customHeight="1" x14ac:dyDescent="0.2">
      <c r="A53" s="58" t="s">
        <v>39</v>
      </c>
      <c r="B53" s="114">
        <v>0</v>
      </c>
      <c r="C53" s="39">
        <v>0</v>
      </c>
      <c r="D53" s="124">
        <v>0</v>
      </c>
      <c r="E53" s="40">
        <v>0</v>
      </c>
      <c r="F53" s="133">
        <f>D53+B53</f>
        <v>0</v>
      </c>
      <c r="G53" s="41">
        <f>IF(ISBLANK(F53),"  ",IF(F84&gt;0,F53/F84,IF(F53&gt;0,1,0)))</f>
        <v>0</v>
      </c>
      <c r="H53" s="114">
        <v>0</v>
      </c>
      <c r="I53" s="39">
        <v>0</v>
      </c>
      <c r="J53" s="124">
        <v>0</v>
      </c>
      <c r="K53" s="40">
        <v>0</v>
      </c>
      <c r="L53" s="133">
        <f>J53+H53</f>
        <v>0</v>
      </c>
      <c r="M53" s="41">
        <f>IF(ISBLANK(L53),"  ",IF(L84&gt;0,L53/L84,IF(L53&gt;0,1,0)))</f>
        <v>0</v>
      </c>
    </row>
    <row r="54" spans="1:13" s="55" customFormat="1" ht="15" customHeight="1" x14ac:dyDescent="0.25">
      <c r="A54" s="56" t="s">
        <v>40</v>
      </c>
      <c r="B54" s="115">
        <v>0</v>
      </c>
      <c r="C54" s="59">
        <v>0</v>
      </c>
      <c r="D54" s="128">
        <v>0</v>
      </c>
      <c r="E54" s="54">
        <v>0</v>
      </c>
      <c r="F54" s="134">
        <f>F53+F52+F51+F50+F49</f>
        <v>0</v>
      </c>
      <c r="G54" s="53">
        <f>IF(ISBLANK(F54),"  ",IF(F84&gt;0,F54/F84,IF(F54&gt;0,1,0)))</f>
        <v>0</v>
      </c>
      <c r="H54" s="115">
        <v>0</v>
      </c>
      <c r="I54" s="59">
        <v>0</v>
      </c>
      <c r="J54" s="128">
        <v>0</v>
      </c>
      <c r="K54" s="54">
        <v>0</v>
      </c>
      <c r="L54" s="134">
        <f>L53+L52+L51+L50+L49</f>
        <v>0</v>
      </c>
      <c r="M54" s="53">
        <f>IF(ISBLANK(L54),"  ",IF(L84&gt;0,L54/L84,IF(L54&gt;0,1,0)))</f>
        <v>0</v>
      </c>
    </row>
    <row r="55" spans="1:13" s="55" customFormat="1" ht="15" customHeight="1" x14ac:dyDescent="0.25">
      <c r="A55" s="60" t="s">
        <v>82</v>
      </c>
      <c r="B55" s="144">
        <v>0</v>
      </c>
      <c r="C55" s="59">
        <v>0</v>
      </c>
      <c r="D55" s="129">
        <v>0</v>
      </c>
      <c r="E55" s="54">
        <v>0</v>
      </c>
      <c r="F55" s="135">
        <f>D55+B55</f>
        <v>0</v>
      </c>
      <c r="G55" s="53">
        <f>IF(ISBLANK(F55),"  ",IF(F84&gt;0,F55/F84,IF(F55&gt;0,1,0)))</f>
        <v>0</v>
      </c>
      <c r="H55" s="144">
        <v>0</v>
      </c>
      <c r="I55" s="59">
        <v>0</v>
      </c>
      <c r="J55" s="129">
        <v>0</v>
      </c>
      <c r="K55" s="54">
        <v>0</v>
      </c>
      <c r="L55" s="135">
        <f>J55+H55</f>
        <v>0</v>
      </c>
      <c r="M55" s="53">
        <f>IF(ISBLANK(L55),"  ",IF(L84&gt;0,L55/L84,IF(L55&gt;0,1,0)))</f>
        <v>0</v>
      </c>
    </row>
    <row r="56" spans="1:13" ht="15" customHeight="1" x14ac:dyDescent="0.25">
      <c r="A56" s="9" t="s">
        <v>42</v>
      </c>
      <c r="B56" s="119"/>
      <c r="C56" s="61" t="s">
        <v>4</v>
      </c>
      <c r="D56" s="127"/>
      <c r="E56" s="62" t="s">
        <v>4</v>
      </c>
      <c r="F56" s="132"/>
      <c r="G56" s="63" t="s">
        <v>4</v>
      </c>
      <c r="H56" s="119"/>
      <c r="I56" s="61" t="s">
        <v>4</v>
      </c>
      <c r="J56" s="127"/>
      <c r="K56" s="62" t="s">
        <v>4</v>
      </c>
      <c r="L56" s="132"/>
      <c r="M56" s="63" t="s">
        <v>4</v>
      </c>
    </row>
    <row r="57" spans="1:13" ht="15" customHeight="1" x14ac:dyDescent="0.2">
      <c r="A57" s="7" t="s">
        <v>43</v>
      </c>
      <c r="B57" s="119">
        <v>0</v>
      </c>
      <c r="C57" s="35">
        <v>0</v>
      </c>
      <c r="D57" s="127">
        <v>0</v>
      </c>
      <c r="E57" s="36">
        <v>0</v>
      </c>
      <c r="F57" s="136">
        <f t="shared" ref="F57:F62" si="14">D57+B57</f>
        <v>0</v>
      </c>
      <c r="G57" s="37">
        <f>IF(ISBLANK(F57),"  ",IF(F84&gt;0,F57/F84,IF(F57&gt;0,1,0)))</f>
        <v>0</v>
      </c>
      <c r="H57" s="119">
        <v>0</v>
      </c>
      <c r="I57" s="35">
        <v>0</v>
      </c>
      <c r="J57" s="127">
        <v>0</v>
      </c>
      <c r="K57" s="36">
        <v>0</v>
      </c>
      <c r="L57" s="136">
        <f t="shared" ref="L57:L73" si="15">J57+H57</f>
        <v>0</v>
      </c>
      <c r="M57" s="37">
        <f>IF(ISBLANK(L57),"  ",IF(L84&gt;0,L57/L84,IF(L57&gt;0,1,0)))</f>
        <v>0</v>
      </c>
    </row>
    <row r="58" spans="1:13" ht="15" customHeight="1" x14ac:dyDescent="0.2">
      <c r="A58" s="25" t="s">
        <v>44</v>
      </c>
      <c r="B58" s="116">
        <v>0</v>
      </c>
      <c r="C58" s="39">
        <v>0</v>
      </c>
      <c r="D58" s="124">
        <v>0</v>
      </c>
      <c r="E58" s="40">
        <v>0</v>
      </c>
      <c r="F58" s="137">
        <f t="shared" si="14"/>
        <v>0</v>
      </c>
      <c r="G58" s="41">
        <f>IF(ISBLANK(F58),"  ",IF(F84&gt;0,F58/F84,IF(F58&gt;0,1,0)))</f>
        <v>0</v>
      </c>
      <c r="H58" s="116">
        <v>0</v>
      </c>
      <c r="I58" s="39">
        <v>0</v>
      </c>
      <c r="J58" s="124">
        <v>0</v>
      </c>
      <c r="K58" s="40">
        <v>0</v>
      </c>
      <c r="L58" s="137">
        <f t="shared" si="15"/>
        <v>0</v>
      </c>
      <c r="M58" s="41">
        <f>IF(ISBLANK(L58),"  ",IF(L84&gt;0,L58/L84,IF(L58&gt;0,1,0)))</f>
        <v>0</v>
      </c>
    </row>
    <row r="59" spans="1:13" ht="15" customHeight="1" x14ac:dyDescent="0.2">
      <c r="A59" s="64" t="s">
        <v>45</v>
      </c>
      <c r="B59" s="145">
        <v>0</v>
      </c>
      <c r="C59" s="39">
        <v>0</v>
      </c>
      <c r="D59" s="123">
        <v>0</v>
      </c>
      <c r="E59" s="40">
        <v>0</v>
      </c>
      <c r="F59" s="138">
        <f t="shared" si="14"/>
        <v>0</v>
      </c>
      <c r="G59" s="41">
        <f>IF(ISBLANK(F59),"  ",IF(F84&gt;0,F59/F84,IF(F59&gt;0,1,0)))</f>
        <v>0</v>
      </c>
      <c r="H59" s="145">
        <v>0</v>
      </c>
      <c r="I59" s="39">
        <v>0</v>
      </c>
      <c r="J59" s="123">
        <v>0</v>
      </c>
      <c r="K59" s="40">
        <v>0</v>
      </c>
      <c r="L59" s="138">
        <f t="shared" si="15"/>
        <v>0</v>
      </c>
      <c r="M59" s="41">
        <f>IF(ISBLANK(L59),"  ",IF(L84&gt;0,L59/L84,IF(L59&gt;0,1,0)))</f>
        <v>0</v>
      </c>
    </row>
    <row r="60" spans="1:13" ht="15" customHeight="1" x14ac:dyDescent="0.2">
      <c r="A60" s="64" t="s">
        <v>46</v>
      </c>
      <c r="B60" s="145">
        <v>0</v>
      </c>
      <c r="C60" s="39">
        <v>0</v>
      </c>
      <c r="D60" s="123">
        <v>0</v>
      </c>
      <c r="E60" s="40">
        <v>0</v>
      </c>
      <c r="F60" s="138">
        <f t="shared" si="14"/>
        <v>0</v>
      </c>
      <c r="G60" s="41">
        <f>IF(ISBLANK(F60),"  ",IF(F84&gt;0,F60/F84,IF(F60&gt;0,1,0)))</f>
        <v>0</v>
      </c>
      <c r="H60" s="145">
        <v>0</v>
      </c>
      <c r="I60" s="39">
        <v>0</v>
      </c>
      <c r="J60" s="123">
        <v>0</v>
      </c>
      <c r="K60" s="40">
        <v>0</v>
      </c>
      <c r="L60" s="138">
        <f t="shared" si="15"/>
        <v>0</v>
      </c>
      <c r="M60" s="41">
        <f>IF(ISBLANK(L60),"  ",IF(L84&gt;0,L60/L84,IF(L60&gt;0,1,0)))</f>
        <v>0</v>
      </c>
    </row>
    <row r="61" spans="1:13" ht="15" customHeight="1" x14ac:dyDescent="0.2">
      <c r="A61" s="64" t="s">
        <v>47</v>
      </c>
      <c r="B61" s="145">
        <v>0</v>
      </c>
      <c r="C61" s="39">
        <v>0</v>
      </c>
      <c r="D61" s="123">
        <v>0</v>
      </c>
      <c r="E61" s="40">
        <v>0</v>
      </c>
      <c r="F61" s="138">
        <f t="shared" si="14"/>
        <v>0</v>
      </c>
      <c r="G61" s="41">
        <f>IF(ISBLANK(F61),"  ",IF(F84&gt;0,F61/F84,IF(F61&gt;0,1,0)))</f>
        <v>0</v>
      </c>
      <c r="H61" s="145">
        <v>0</v>
      </c>
      <c r="I61" s="39">
        <v>0</v>
      </c>
      <c r="J61" s="123">
        <v>0</v>
      </c>
      <c r="K61" s="40">
        <v>0</v>
      </c>
      <c r="L61" s="138">
        <f t="shared" si="15"/>
        <v>0</v>
      </c>
      <c r="M61" s="41">
        <f>IF(ISBLANK(L61),"  ",IF(L84&gt;0,L61/L84,IF(L61&gt;0,1,0)))</f>
        <v>0</v>
      </c>
    </row>
    <row r="62" spans="1:13" ht="15" customHeight="1" x14ac:dyDescent="0.2">
      <c r="A62" s="25" t="s">
        <v>48</v>
      </c>
      <c r="B62" s="116">
        <v>0</v>
      </c>
      <c r="C62" s="39">
        <v>0</v>
      </c>
      <c r="D62" s="124">
        <v>0</v>
      </c>
      <c r="E62" s="40">
        <v>0</v>
      </c>
      <c r="F62" s="137">
        <f t="shared" si="14"/>
        <v>0</v>
      </c>
      <c r="G62" s="41">
        <f>IF(ISBLANK(F62),"  ",IF(F84&gt;0,F62/F84,IF(F62&gt;0,1,0)))</f>
        <v>0</v>
      </c>
      <c r="H62" s="116">
        <v>0</v>
      </c>
      <c r="I62" s="39">
        <v>0</v>
      </c>
      <c r="J62" s="124">
        <v>0</v>
      </c>
      <c r="K62" s="40">
        <v>0</v>
      </c>
      <c r="L62" s="137">
        <f t="shared" si="15"/>
        <v>0</v>
      </c>
      <c r="M62" s="41">
        <f>IF(ISBLANK(L62),"  ",IF(L84&gt;0,L62/L84,IF(L62&gt;0,1,0)))</f>
        <v>0</v>
      </c>
    </row>
    <row r="63" spans="1:13" s="55" customFormat="1" ht="15" customHeight="1" x14ac:dyDescent="0.25">
      <c r="A63" s="60" t="s">
        <v>49</v>
      </c>
      <c r="B63" s="146">
        <v>0</v>
      </c>
      <c r="C63" s="59">
        <v>0</v>
      </c>
      <c r="D63" s="128">
        <v>0</v>
      </c>
      <c r="E63" s="54">
        <v>0</v>
      </c>
      <c r="F63" s="139">
        <f>F62+F60+F59+F58+F57+F61</f>
        <v>0</v>
      </c>
      <c r="G63" s="53">
        <f>IF(ISBLANK(F63),"  ",IF(F84&gt;0,F63/F84,IF(F63&gt;0,1,0)))</f>
        <v>0</v>
      </c>
      <c r="H63" s="146">
        <v>0</v>
      </c>
      <c r="I63" s="59">
        <v>0</v>
      </c>
      <c r="J63" s="128">
        <v>0</v>
      </c>
      <c r="K63" s="54">
        <v>0</v>
      </c>
      <c r="L63" s="137">
        <f t="shared" si="15"/>
        <v>0</v>
      </c>
      <c r="M63" s="53">
        <f>IF(ISBLANK(L63),"  ",IF(L84&gt;0,L63/L84,IF(L63&gt;0,1,0)))</f>
        <v>0</v>
      </c>
    </row>
    <row r="64" spans="1:13" ht="15" customHeight="1" x14ac:dyDescent="0.2">
      <c r="A64" s="34" t="s">
        <v>50</v>
      </c>
      <c r="B64" s="147">
        <v>0</v>
      </c>
      <c r="C64" s="39">
        <v>0</v>
      </c>
      <c r="D64" s="148">
        <v>0</v>
      </c>
      <c r="E64" s="40">
        <v>0</v>
      </c>
      <c r="F64" s="140">
        <f t="shared" ref="F64:F73" si="16">D64+B64</f>
        <v>0</v>
      </c>
      <c r="G64" s="41">
        <f>IF(ISBLANK(F64),"  ",IF(F84&gt;0,F64/F84,IF(F64&gt;0,1,0)))</f>
        <v>0</v>
      </c>
      <c r="H64" s="147">
        <v>0</v>
      </c>
      <c r="I64" s="39">
        <v>0</v>
      </c>
      <c r="J64" s="148">
        <v>0</v>
      </c>
      <c r="K64" s="40">
        <v>0</v>
      </c>
      <c r="L64" s="140">
        <f t="shared" si="15"/>
        <v>0</v>
      </c>
      <c r="M64" s="41">
        <f>IF(ISBLANK(L64),"  ",IF(L84&gt;0,L64/L84,IF(L64&gt;0,1,0)))</f>
        <v>0</v>
      </c>
    </row>
    <row r="65" spans="1:13" ht="15" customHeight="1" x14ac:dyDescent="0.2">
      <c r="A65" s="65" t="s">
        <v>51</v>
      </c>
      <c r="B65" s="114">
        <v>0</v>
      </c>
      <c r="C65" s="39">
        <v>0</v>
      </c>
      <c r="D65" s="124">
        <v>0</v>
      </c>
      <c r="E65" s="40">
        <v>0</v>
      </c>
      <c r="F65" s="133">
        <f t="shared" si="16"/>
        <v>0</v>
      </c>
      <c r="G65" s="41">
        <f>IF(ISBLANK(F65),"  ",IF(F84&gt;0,F65/F84,IF(F65&gt;0,1,0)))</f>
        <v>0</v>
      </c>
      <c r="H65" s="114">
        <v>0</v>
      </c>
      <c r="I65" s="39">
        <v>0</v>
      </c>
      <c r="J65" s="124">
        <v>0</v>
      </c>
      <c r="K65" s="40">
        <v>0</v>
      </c>
      <c r="L65" s="133">
        <f t="shared" si="15"/>
        <v>0</v>
      </c>
      <c r="M65" s="41">
        <f>IF(ISBLANK(L65),"  ",IF(L84&gt;0,L65/L84,IF(L65&gt;0,1,0)))</f>
        <v>0</v>
      </c>
    </row>
    <row r="66" spans="1:13" ht="15" customHeight="1" x14ac:dyDescent="0.2">
      <c r="A66" s="7" t="s">
        <v>52</v>
      </c>
      <c r="B66" s="114">
        <v>0</v>
      </c>
      <c r="C66" s="39">
        <v>0</v>
      </c>
      <c r="D66" s="124">
        <v>0</v>
      </c>
      <c r="E66" s="40">
        <v>0</v>
      </c>
      <c r="F66" s="133">
        <f t="shared" si="16"/>
        <v>0</v>
      </c>
      <c r="G66" s="41">
        <f>IF(ISBLANK(F66),"  ",IF(F84&gt;0,F66/F84,IF(F66&gt;0,1,0)))</f>
        <v>0</v>
      </c>
      <c r="H66" s="114">
        <v>0</v>
      </c>
      <c r="I66" s="39">
        <v>0</v>
      </c>
      <c r="J66" s="124">
        <v>0</v>
      </c>
      <c r="K66" s="40">
        <v>0</v>
      </c>
      <c r="L66" s="133">
        <f t="shared" si="15"/>
        <v>0</v>
      </c>
      <c r="M66" s="41">
        <f>IF(ISBLANK(L66),"  ",IF(L84&gt;0,L66/L84,IF(L66&gt;0,1,0)))</f>
        <v>0</v>
      </c>
    </row>
    <row r="67" spans="1:13" ht="15" customHeight="1" x14ac:dyDescent="0.2">
      <c r="A67" s="58" t="s">
        <v>53</v>
      </c>
      <c r="B67" s="114">
        <v>0</v>
      </c>
      <c r="C67" s="39">
        <v>0</v>
      </c>
      <c r="D67" s="124">
        <v>1880000</v>
      </c>
      <c r="E67" s="40">
        <v>1</v>
      </c>
      <c r="F67" s="133">
        <f t="shared" si="16"/>
        <v>1880000</v>
      </c>
      <c r="G67" s="41">
        <f>IF(ISBLANK(F67),"  ",IF(F84&gt;0,F67/F84,IF(F67&gt;0,1,0)))</f>
        <v>0.11547958222091587</v>
      </c>
      <c r="H67" s="114">
        <v>0</v>
      </c>
      <c r="I67" s="39">
        <v>0</v>
      </c>
      <c r="J67" s="124">
        <v>1880000</v>
      </c>
      <c r="K67" s="40">
        <v>1</v>
      </c>
      <c r="L67" s="133">
        <f t="shared" si="15"/>
        <v>1880000</v>
      </c>
      <c r="M67" s="41">
        <f>IF(ISBLANK(L67),"  ",IF(L84&gt;0,L67/L84,IF(L67&gt;0,1,0)))</f>
        <v>0.11547958222091587</v>
      </c>
    </row>
    <row r="68" spans="1:13" ht="15" customHeight="1" x14ac:dyDescent="0.2">
      <c r="A68" s="65" t="s">
        <v>54</v>
      </c>
      <c r="B68" s="114">
        <v>0</v>
      </c>
      <c r="C68" s="39">
        <v>0</v>
      </c>
      <c r="D68" s="124">
        <v>0</v>
      </c>
      <c r="E68" s="40">
        <v>0</v>
      </c>
      <c r="F68" s="133">
        <f t="shared" si="16"/>
        <v>0</v>
      </c>
      <c r="G68" s="41">
        <f>IF(ISBLANK(F68),"  ",IF(F84&gt;0,F68/F84,IF(F68&gt;0,1,0)))</f>
        <v>0</v>
      </c>
      <c r="H68" s="114">
        <v>0</v>
      </c>
      <c r="I68" s="39">
        <v>0</v>
      </c>
      <c r="J68" s="124">
        <v>0</v>
      </c>
      <c r="K68" s="40">
        <v>0</v>
      </c>
      <c r="L68" s="133">
        <f t="shared" si="15"/>
        <v>0</v>
      </c>
      <c r="M68" s="41">
        <f>IF(ISBLANK(L68),"  ",IF(L84&gt;0,L68/L84,IF(L68&gt;0,1,0)))</f>
        <v>0</v>
      </c>
    </row>
    <row r="69" spans="1:13" ht="15" customHeight="1" x14ac:dyDescent="0.2">
      <c r="A69" s="65" t="s">
        <v>55</v>
      </c>
      <c r="B69" s="114">
        <v>0</v>
      </c>
      <c r="C69" s="39">
        <v>0</v>
      </c>
      <c r="D69" s="124">
        <v>0</v>
      </c>
      <c r="E69" s="40">
        <v>0</v>
      </c>
      <c r="F69" s="133">
        <f t="shared" si="16"/>
        <v>0</v>
      </c>
      <c r="G69" s="41">
        <f>IF(ISBLANK(F69),"  ",IF(F84&gt;0,F69/F84,IF(F69&gt;0,1,0)))</f>
        <v>0</v>
      </c>
      <c r="H69" s="114">
        <v>0</v>
      </c>
      <c r="I69" s="39">
        <v>0</v>
      </c>
      <c r="J69" s="124">
        <v>0</v>
      </c>
      <c r="K69" s="40">
        <v>0</v>
      </c>
      <c r="L69" s="133">
        <f t="shared" si="15"/>
        <v>0</v>
      </c>
      <c r="M69" s="41">
        <f>IF(ISBLANK(L69),"  ",IF(L84&gt;0,L69/L84,IF(L69&gt;0,1,0)))</f>
        <v>0</v>
      </c>
    </row>
    <row r="70" spans="1:13" ht="15" customHeight="1" x14ac:dyDescent="0.2">
      <c r="A70" s="34" t="s">
        <v>56</v>
      </c>
      <c r="B70" s="114">
        <v>0</v>
      </c>
      <c r="C70" s="39">
        <v>0</v>
      </c>
      <c r="D70" s="124">
        <v>0</v>
      </c>
      <c r="E70" s="40">
        <v>0</v>
      </c>
      <c r="F70" s="133">
        <f t="shared" si="16"/>
        <v>0</v>
      </c>
      <c r="G70" s="41">
        <f>IF(ISBLANK(F70),"  ",IF(F84&gt;0,F70/F84,IF(F70&gt;0,1,0)))</f>
        <v>0</v>
      </c>
      <c r="H70" s="114">
        <v>0</v>
      </c>
      <c r="I70" s="39">
        <v>0</v>
      </c>
      <c r="J70" s="124">
        <v>0</v>
      </c>
      <c r="K70" s="40">
        <v>0</v>
      </c>
      <c r="L70" s="133">
        <f t="shared" si="15"/>
        <v>0</v>
      </c>
      <c r="M70" s="41">
        <f>IF(ISBLANK(L70),"  ",IF(L84&gt;0,L70/L84,IF(L70&gt;0,1,0)))</f>
        <v>0</v>
      </c>
    </row>
    <row r="71" spans="1:13" ht="15" customHeight="1" x14ac:dyDescent="0.2">
      <c r="A71" s="34" t="s">
        <v>57</v>
      </c>
      <c r="B71" s="114">
        <v>0</v>
      </c>
      <c r="C71" s="39">
        <v>0</v>
      </c>
      <c r="D71" s="124">
        <v>0</v>
      </c>
      <c r="E71" s="40">
        <v>0</v>
      </c>
      <c r="F71" s="133">
        <f t="shared" si="16"/>
        <v>0</v>
      </c>
      <c r="G71" s="41">
        <f>IF(ISBLANK(F71),"  ",IF(F84&gt;0,F71/F84,IF(F71&gt;0,1,0)))</f>
        <v>0</v>
      </c>
      <c r="H71" s="114">
        <v>0</v>
      </c>
      <c r="I71" s="39">
        <v>0</v>
      </c>
      <c r="J71" s="124">
        <v>0</v>
      </c>
      <c r="K71" s="40">
        <v>0</v>
      </c>
      <c r="L71" s="133">
        <f t="shared" si="15"/>
        <v>0</v>
      </c>
      <c r="M71" s="41">
        <f>IF(ISBLANK(L71),"  ",IF(L84&gt;0,L71/L84,IF(L71&gt;0,1,0)))</f>
        <v>0</v>
      </c>
    </row>
    <row r="72" spans="1:13" ht="15" customHeight="1" x14ac:dyDescent="0.2">
      <c r="A72" s="7" t="s">
        <v>58</v>
      </c>
      <c r="B72" s="114">
        <v>0</v>
      </c>
      <c r="C72" s="39">
        <v>0</v>
      </c>
      <c r="D72" s="124">
        <v>0</v>
      </c>
      <c r="E72" s="40">
        <v>0</v>
      </c>
      <c r="F72" s="133">
        <f t="shared" si="16"/>
        <v>0</v>
      </c>
      <c r="G72" s="41">
        <f>IF(ISBLANK(F72),"  ",IF(F84&gt;0,F72/F84,IF(F72&gt;0,1,0)))</f>
        <v>0</v>
      </c>
      <c r="H72" s="114">
        <v>0</v>
      </c>
      <c r="I72" s="39">
        <v>0</v>
      </c>
      <c r="J72" s="124">
        <v>0</v>
      </c>
      <c r="K72" s="40">
        <v>0</v>
      </c>
      <c r="L72" s="133">
        <f t="shared" si="15"/>
        <v>0</v>
      </c>
      <c r="M72" s="41">
        <f>IF(ISBLANK(L72),"  ",IF(L84&gt;0,L72/L84,IF(L72&gt;0,1,0)))</f>
        <v>0</v>
      </c>
    </row>
    <row r="73" spans="1:13" ht="15" customHeight="1" x14ac:dyDescent="0.2">
      <c r="A73" s="58" t="s">
        <v>59</v>
      </c>
      <c r="B73" s="114">
        <v>0</v>
      </c>
      <c r="C73" s="39">
        <v>0</v>
      </c>
      <c r="D73" s="124">
        <v>0</v>
      </c>
      <c r="E73" s="40">
        <v>0</v>
      </c>
      <c r="F73" s="133">
        <f t="shared" si="16"/>
        <v>0</v>
      </c>
      <c r="G73" s="41">
        <f>IF(ISBLANK(F73),"  ",IF(F84&gt;0,F73/F84,IF(F73&gt;0,1,0)))</f>
        <v>0</v>
      </c>
      <c r="H73" s="114">
        <v>0</v>
      </c>
      <c r="I73" s="39">
        <v>0</v>
      </c>
      <c r="J73" s="124">
        <v>0</v>
      </c>
      <c r="K73" s="40">
        <v>0</v>
      </c>
      <c r="L73" s="133">
        <f t="shared" si="15"/>
        <v>0</v>
      </c>
      <c r="M73" s="41">
        <f>IF(ISBLANK(L73),"  ",IF(L84&gt;0,L73/L84,IF(L73&gt;0,1,0)))</f>
        <v>0</v>
      </c>
    </row>
    <row r="74" spans="1:13" ht="15" customHeight="1" x14ac:dyDescent="0.2">
      <c r="A74" s="34" t="s">
        <v>186</v>
      </c>
      <c r="B74" s="114">
        <v>0</v>
      </c>
      <c r="C74" s="39">
        <v>0</v>
      </c>
      <c r="D74" s="124">
        <v>0</v>
      </c>
      <c r="E74" s="40">
        <v>0</v>
      </c>
      <c r="F74" s="133">
        <f t="shared" ref="F74" si="17">D74+B74</f>
        <v>0</v>
      </c>
      <c r="G74" s="41">
        <f>IF(ISBLANK(F74),"  ",IF(F85&gt;0,F74/F85,IF(F74&gt;0,1,0)))</f>
        <v>0</v>
      </c>
      <c r="H74" s="114">
        <v>0</v>
      </c>
      <c r="I74" s="39">
        <v>0</v>
      </c>
      <c r="J74" s="124">
        <v>0</v>
      </c>
      <c r="K74" s="40">
        <v>0</v>
      </c>
      <c r="L74" s="133">
        <f t="shared" ref="L74" si="18">J74+H74</f>
        <v>0</v>
      </c>
      <c r="M74" s="41">
        <f>IF(ISBLANK(L74),"  ",IF(L85&gt;0,L74/L85,IF(L74&gt;0,1,0)))</f>
        <v>0</v>
      </c>
    </row>
    <row r="75" spans="1:13" s="55" customFormat="1" ht="15" customHeight="1" x14ac:dyDescent="0.25">
      <c r="A75" s="66" t="s">
        <v>60</v>
      </c>
      <c r="B75" s="115">
        <v>0</v>
      </c>
      <c r="C75" s="59">
        <v>0</v>
      </c>
      <c r="D75" s="128">
        <v>1880000</v>
      </c>
      <c r="E75" s="54">
        <v>1</v>
      </c>
      <c r="F75" s="115">
        <f>F74+F73+F72+F71+F70+F69+F68+F67+F66+F65+F64+F63</f>
        <v>1880000</v>
      </c>
      <c r="G75" s="53">
        <f>IF(ISBLANK(F75),"  ",IF(F84&gt;0,F75/F84,IF(F75&gt;0,1,0)))</f>
        <v>0.11547958222091587</v>
      </c>
      <c r="H75" s="115">
        <v>0</v>
      </c>
      <c r="I75" s="59">
        <v>0</v>
      </c>
      <c r="J75" s="128">
        <v>1880000</v>
      </c>
      <c r="K75" s="54">
        <v>1</v>
      </c>
      <c r="L75" s="115">
        <f>L74+L73+L72+L71+L70+L69+L68+L67+L66+L65+L64+L63</f>
        <v>1880000</v>
      </c>
      <c r="M75" s="53">
        <f>IF(ISBLANK(L75),"  ",IF(L84&gt;0,L75/L84,IF(L75&gt;0,1,0)))</f>
        <v>0.11547958222091587</v>
      </c>
    </row>
    <row r="76" spans="1:13" ht="15" customHeight="1" x14ac:dyDescent="0.25">
      <c r="A76" s="9" t="s">
        <v>61</v>
      </c>
      <c r="B76" s="116"/>
      <c r="C76" s="48" t="s">
        <v>4</v>
      </c>
      <c r="D76" s="124"/>
      <c r="E76" s="49" t="s">
        <v>10</v>
      </c>
      <c r="F76" s="133"/>
      <c r="G76" s="50" t="s">
        <v>4</v>
      </c>
      <c r="H76" s="116"/>
      <c r="I76" s="48" t="s">
        <v>4</v>
      </c>
      <c r="J76" s="124"/>
      <c r="K76" s="49" t="s">
        <v>4</v>
      </c>
      <c r="L76" s="133"/>
      <c r="M76" s="50" t="s">
        <v>4</v>
      </c>
    </row>
    <row r="77" spans="1:13" ht="15" customHeight="1" x14ac:dyDescent="0.2">
      <c r="A77" s="7" t="s">
        <v>62</v>
      </c>
      <c r="B77" s="142">
        <v>0</v>
      </c>
      <c r="C77" s="35">
        <v>0</v>
      </c>
      <c r="D77" s="127">
        <v>0</v>
      </c>
      <c r="E77" s="36">
        <v>0</v>
      </c>
      <c r="F77" s="132">
        <f>D77+B77</f>
        <v>0</v>
      </c>
      <c r="G77" s="37">
        <f>IF(ISBLANK(F77),"  ",IF(F84&gt;0,F77/F84,IF(F77&gt;0,1,0)))</f>
        <v>0</v>
      </c>
      <c r="H77" s="142">
        <v>0</v>
      </c>
      <c r="I77" s="35">
        <v>0</v>
      </c>
      <c r="J77" s="127">
        <v>0</v>
      </c>
      <c r="K77" s="36">
        <v>0</v>
      </c>
      <c r="L77" s="132">
        <f>J77+H77</f>
        <v>0</v>
      </c>
      <c r="M77" s="37">
        <f>IF(ISBLANK(L77),"  ",IF(L84&gt;0,L77/L84,IF(L77&gt;0,1,0)))</f>
        <v>0</v>
      </c>
    </row>
    <row r="78" spans="1:13" ht="15" customHeight="1" x14ac:dyDescent="0.2">
      <c r="A78" s="25" t="s">
        <v>63</v>
      </c>
      <c r="B78" s="114">
        <v>0</v>
      </c>
      <c r="C78" s="39">
        <v>0</v>
      </c>
      <c r="D78" s="124">
        <v>0</v>
      </c>
      <c r="E78" s="40">
        <v>0</v>
      </c>
      <c r="F78" s="133">
        <f>D78+B78</f>
        <v>0</v>
      </c>
      <c r="G78" s="41">
        <f>IF(ISBLANK(F78),"  ",IF(F84&gt;0,F78/F84,IF(F78&gt;0,1,0)))</f>
        <v>0</v>
      </c>
      <c r="H78" s="114">
        <v>0</v>
      </c>
      <c r="I78" s="39">
        <v>0</v>
      </c>
      <c r="J78" s="124">
        <v>0</v>
      </c>
      <c r="K78" s="40">
        <v>0</v>
      </c>
      <c r="L78" s="133">
        <f>J78+H78</f>
        <v>0</v>
      </c>
      <c r="M78" s="41">
        <f>IF(ISBLANK(L78),"  ",IF(L84&gt;0,L78/L84,IF(L78&gt;0,1,0)))</f>
        <v>0</v>
      </c>
    </row>
    <row r="79" spans="1:13" ht="15" customHeight="1" x14ac:dyDescent="0.25">
      <c r="A79" s="56" t="s">
        <v>64</v>
      </c>
      <c r="B79" s="116"/>
      <c r="C79" s="48" t="s">
        <v>4</v>
      </c>
      <c r="D79" s="124"/>
      <c r="E79" s="49" t="s">
        <v>10</v>
      </c>
      <c r="F79" s="133"/>
      <c r="G79" s="50" t="s">
        <v>4</v>
      </c>
      <c r="H79" s="116"/>
      <c r="I79" s="48" t="s">
        <v>4</v>
      </c>
      <c r="J79" s="124"/>
      <c r="K79" s="49" t="s">
        <v>4</v>
      </c>
      <c r="L79" s="133"/>
      <c r="M79" s="50" t="s">
        <v>4</v>
      </c>
    </row>
    <row r="80" spans="1:13" ht="15" customHeight="1" x14ac:dyDescent="0.2">
      <c r="A80" s="7" t="s">
        <v>65</v>
      </c>
      <c r="B80" s="142">
        <v>0</v>
      </c>
      <c r="C80" s="35">
        <v>0</v>
      </c>
      <c r="D80" s="127">
        <v>0</v>
      </c>
      <c r="E80" s="36">
        <v>0</v>
      </c>
      <c r="F80" s="132">
        <f>D80+B80</f>
        <v>0</v>
      </c>
      <c r="G80" s="37">
        <f>IF(ISBLANK(F80),"  ",IF(F84&gt;0,F80/F84,IF(F80&gt;0,1,0)))</f>
        <v>0</v>
      </c>
      <c r="H80" s="142">
        <v>0</v>
      </c>
      <c r="I80" s="35">
        <v>0</v>
      </c>
      <c r="J80" s="127">
        <v>0</v>
      </c>
      <c r="K80" s="36">
        <v>0</v>
      </c>
      <c r="L80" s="132">
        <f>J80+H80</f>
        <v>0</v>
      </c>
      <c r="M80" s="37">
        <f>IF(ISBLANK(L80),"  ",IF(L84&gt;0,L80/L84,IF(L80&gt;0,1,0)))</f>
        <v>0</v>
      </c>
    </row>
    <row r="81" spans="1:13" ht="15" customHeight="1" x14ac:dyDescent="0.2">
      <c r="A81" s="25" t="s">
        <v>66</v>
      </c>
      <c r="B81" s="114">
        <v>0</v>
      </c>
      <c r="C81" s="39">
        <v>0</v>
      </c>
      <c r="D81" s="124">
        <v>11529934.199999999</v>
      </c>
      <c r="E81" s="40">
        <v>1</v>
      </c>
      <c r="F81" s="133">
        <f>D81+B81</f>
        <v>11529934.199999999</v>
      </c>
      <c r="G81" s="41">
        <f>IF(ISBLANK(F81),"  ",IF(F84&gt;0,F81/F84,IF(F81&gt;0,1,0)))</f>
        <v>0.70822977896311157</v>
      </c>
      <c r="H81" s="114">
        <v>0</v>
      </c>
      <c r="I81" s="39">
        <v>0</v>
      </c>
      <c r="J81" s="124">
        <v>11529934.199999999</v>
      </c>
      <c r="K81" s="40">
        <v>1</v>
      </c>
      <c r="L81" s="133">
        <f>J81+H81</f>
        <v>11529934.199999999</v>
      </c>
      <c r="M81" s="41">
        <f>IF(ISBLANK(L81),"  ",IF(L84&gt;0,L81/L84,IF(L81&gt;0,1,0)))</f>
        <v>0.70822977896311157</v>
      </c>
    </row>
    <row r="82" spans="1:13" s="55" customFormat="1" ht="15" customHeight="1" x14ac:dyDescent="0.25">
      <c r="A82" s="56" t="s">
        <v>67</v>
      </c>
      <c r="B82" s="120">
        <v>0</v>
      </c>
      <c r="C82" s="59">
        <v>0</v>
      </c>
      <c r="D82" s="129">
        <v>11529934.199999999</v>
      </c>
      <c r="E82" s="54">
        <v>1</v>
      </c>
      <c r="F82" s="134">
        <f>F81+F80+F79+F78+F77</f>
        <v>11529934.199999999</v>
      </c>
      <c r="G82" s="53">
        <f>IF(ISBLANK(F82),"  ",IF(F84&gt;0,F82/F84,IF(F82&gt;0,1,0)))</f>
        <v>0.70822977896311157</v>
      </c>
      <c r="H82" s="120">
        <v>0</v>
      </c>
      <c r="I82" s="59">
        <v>0</v>
      </c>
      <c r="J82" s="129">
        <v>11529934.199999999</v>
      </c>
      <c r="K82" s="54">
        <v>1</v>
      </c>
      <c r="L82" s="134">
        <f>L81+L80+L79+L78+L77</f>
        <v>11529934.199999999</v>
      </c>
      <c r="M82" s="53">
        <f>IF(ISBLANK(L82),"  ",IF(L84&gt;0,L82/L84,IF(L82&gt;0,1,0)))</f>
        <v>0.70822977896311157</v>
      </c>
    </row>
    <row r="83" spans="1:13" s="55" customFormat="1" ht="15" customHeight="1" x14ac:dyDescent="0.25">
      <c r="A83" s="56" t="s">
        <v>68</v>
      </c>
      <c r="B83" s="120">
        <v>0</v>
      </c>
      <c r="C83" s="59">
        <v>0</v>
      </c>
      <c r="D83" s="129">
        <v>0</v>
      </c>
      <c r="E83" s="54">
        <v>0</v>
      </c>
      <c r="F83" s="141">
        <f>D83+B83</f>
        <v>0</v>
      </c>
      <c r="G83" s="53">
        <f>IF(ISBLANK(F83),"  ",IF(F84&gt;0,F83/F84,IF(F83&gt;0,1,0)))</f>
        <v>0</v>
      </c>
      <c r="H83" s="120">
        <v>0</v>
      </c>
      <c r="I83" s="59">
        <v>0</v>
      </c>
      <c r="J83" s="129">
        <v>0</v>
      </c>
      <c r="K83" s="54">
        <v>0</v>
      </c>
      <c r="L83" s="141">
        <f>J83+H83</f>
        <v>0</v>
      </c>
      <c r="M83" s="53">
        <f>IF(ISBLANK(L83),"  ",IF(L84&gt;0,L83/L84,IF(L83&gt;0,1,0)))</f>
        <v>0</v>
      </c>
    </row>
    <row r="84" spans="1:13" s="55" customFormat="1" ht="15" customHeight="1" thickBot="1" x14ac:dyDescent="0.3">
      <c r="A84" s="67" t="s">
        <v>69</v>
      </c>
      <c r="B84" s="121">
        <v>2870000</v>
      </c>
      <c r="C84" s="68">
        <v>0.17629063881597262</v>
      </c>
      <c r="D84" s="121">
        <v>13409934.199999999</v>
      </c>
      <c r="E84" s="69">
        <v>0.82370936118402738</v>
      </c>
      <c r="F84" s="121">
        <f>F82+F75+F54+F47+F55+F83</f>
        <v>16279934.199999999</v>
      </c>
      <c r="G84" s="70">
        <f>IF(ISBLANK(F84),"  ",IF(F84&gt;0,F84/F84,IF(F84&gt;0,1,0)))</f>
        <v>1</v>
      </c>
      <c r="H84" s="121">
        <v>2870000</v>
      </c>
      <c r="I84" s="68">
        <v>0.17629063881597262</v>
      </c>
      <c r="J84" s="121">
        <v>13409934.199999999</v>
      </c>
      <c r="K84" s="69">
        <v>0.82370936118402738</v>
      </c>
      <c r="L84" s="121">
        <f>L82+L75+L54+L47+L55+L83</f>
        <v>16279934.199999999</v>
      </c>
      <c r="M84" s="70">
        <f>IF(ISBLANK(L84),"  ",IF(L84&gt;0,L84/L84,IF(L84&gt;0,1,0)))</f>
        <v>1</v>
      </c>
    </row>
    <row r="85" spans="1:13" ht="15" thickTop="1" x14ac:dyDescent="0.2"/>
    <row r="86" spans="1:13" ht="16.5" customHeight="1" x14ac:dyDescent="0.2">
      <c r="A86" s="2" t="s">
        <v>4</v>
      </c>
    </row>
    <row r="87" spans="1:13" x14ac:dyDescent="0.2">
      <c r="A87" s="2" t="s">
        <v>70</v>
      </c>
    </row>
  </sheetData>
  <hyperlinks>
    <hyperlink ref="O2" location="Home!A1" tooltip="Home" display="Home" xr:uid="{FFDC3159-6BF3-4831-A3B1-5DF73A7153AF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7A101F-3907-4BFC-82A1-83E892B82B41}">
  <dimension ref="A1:O87"/>
  <sheetViews>
    <sheetView zoomScale="75" zoomScaleNormal="75" workbookViewId="0">
      <pane xSplit="1" ySplit="10" topLeftCell="B11" activePane="bottomRight" state="frozen"/>
      <selection activeCell="K38" sqref="K38"/>
      <selection pane="topRight" activeCell="K38" sqref="K38"/>
      <selection pane="bottomLeft" activeCell="K38" sqref="K38"/>
      <selection pane="bottomRight" activeCell="H37" sqref="H37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176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190</v>
      </c>
      <c r="C6" s="11"/>
      <c r="D6" s="12"/>
      <c r="E6" s="11"/>
      <c r="F6" s="12"/>
      <c r="G6" s="13"/>
      <c r="H6" s="10" t="s">
        <v>191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v>0</v>
      </c>
      <c r="C13" s="35">
        <v>0</v>
      </c>
      <c r="D13" s="122">
        <v>0</v>
      </c>
      <c r="E13" s="36">
        <v>0</v>
      </c>
      <c r="F13" s="130">
        <f>D13+B13</f>
        <v>0</v>
      </c>
      <c r="G13" s="37">
        <f>IF(ISBLANK(F13),"  ",IF(F84&gt;0,F13/F84,IF(F13&gt;0,1,0)))</f>
        <v>0</v>
      </c>
      <c r="H13" s="112">
        <v>0</v>
      </c>
      <c r="I13" s="35">
        <v>0</v>
      </c>
      <c r="J13" s="122">
        <v>0</v>
      </c>
      <c r="K13" s="36">
        <v>0</v>
      </c>
      <c r="L13" s="130">
        <f t="shared" ref="L13:L35" si="0">J13+H13</f>
        <v>0</v>
      </c>
      <c r="M13" s="38">
        <f>IF(ISBLANK(L13),"  ",IF(L84&gt;0,L13/L84,IF(L13&gt;0,1,0)))</f>
        <v>0</v>
      </c>
    </row>
    <row r="14" spans="1:15" ht="15" customHeight="1" x14ac:dyDescent="0.2">
      <c r="A14" s="7" t="s">
        <v>13</v>
      </c>
      <c r="B14" s="142">
        <v>0</v>
      </c>
      <c r="C14" s="39">
        <v>0</v>
      </c>
      <c r="D14" s="127">
        <v>0</v>
      </c>
      <c r="E14" s="40">
        <v>0</v>
      </c>
      <c r="F14" s="131">
        <f>D14+B14</f>
        <v>0</v>
      </c>
      <c r="G14" s="41">
        <f>IF(ISBLANK(F14),"  ",IF(F84&gt;0,F14/F84,IF(F14&gt;0,1,0)))</f>
        <v>0</v>
      </c>
      <c r="H14" s="142">
        <v>0</v>
      </c>
      <c r="I14" s="39">
        <v>0</v>
      </c>
      <c r="J14" s="127">
        <v>0</v>
      </c>
      <c r="K14" s="40">
        <v>0</v>
      </c>
      <c r="L14" s="131">
        <f t="shared" si="0"/>
        <v>0</v>
      </c>
      <c r="M14" s="41">
        <f>IF(ISBLANK(L14),"  ",IF(L84&gt;0,L14/L84,IF(L14&gt;0,1,0)))</f>
        <v>0</v>
      </c>
    </row>
    <row r="15" spans="1:15" ht="15" customHeight="1" x14ac:dyDescent="0.2">
      <c r="A15" s="169" t="s">
        <v>14</v>
      </c>
      <c r="B15" s="116">
        <v>33004000</v>
      </c>
      <c r="C15" s="42">
        <v>1</v>
      </c>
      <c r="D15" s="124">
        <v>0</v>
      </c>
      <c r="E15" s="43">
        <v>0</v>
      </c>
      <c r="F15" s="132">
        <f>D15+B15</f>
        <v>33004000</v>
      </c>
      <c r="G15" s="44">
        <f>IF(ISBLANK(F15),"  ",IF(F84&gt;0,F15/F84,IF(F15&gt;0,1,0)))</f>
        <v>1</v>
      </c>
      <c r="H15" s="116">
        <v>10000000</v>
      </c>
      <c r="I15" s="42">
        <v>1</v>
      </c>
      <c r="J15" s="124">
        <v>0</v>
      </c>
      <c r="K15" s="43">
        <v>0</v>
      </c>
      <c r="L15" s="132">
        <f t="shared" si="0"/>
        <v>10000000</v>
      </c>
      <c r="M15" s="44">
        <f>IF(ISBLANK(L15),"  ",IF(L84&gt;0,L15/L84,IF(L15&gt;0,1,0)))</f>
        <v>1</v>
      </c>
    </row>
    <row r="16" spans="1:15" ht="15" customHeight="1" x14ac:dyDescent="0.2">
      <c r="A16" s="170" t="s">
        <v>15</v>
      </c>
      <c r="B16" s="142">
        <v>0</v>
      </c>
      <c r="C16" s="35">
        <v>0</v>
      </c>
      <c r="D16" s="127">
        <v>0</v>
      </c>
      <c r="E16" s="36">
        <v>0</v>
      </c>
      <c r="F16" s="132">
        <f t="shared" ref="F16:F46" si="1">D16+B16</f>
        <v>0</v>
      </c>
      <c r="G16" s="37">
        <f>IF(ISBLANK(F16),"  ",IF(F84&gt;0,F16/F84,IF(F16&gt;0,1,0)))</f>
        <v>0</v>
      </c>
      <c r="H16" s="142">
        <v>0</v>
      </c>
      <c r="I16" s="35">
        <v>0</v>
      </c>
      <c r="J16" s="127">
        <v>0</v>
      </c>
      <c r="K16" s="36">
        <v>0</v>
      </c>
      <c r="L16" s="132">
        <f t="shared" si="0"/>
        <v>0</v>
      </c>
      <c r="M16" s="37">
        <f>IF(ISBLANK(L16),"  ",IF(L84&gt;0,L16/L84,IF(L16&gt;0,1,0)))</f>
        <v>0</v>
      </c>
    </row>
    <row r="17" spans="1:13" ht="15" customHeight="1" x14ac:dyDescent="0.2">
      <c r="A17" s="171" t="s">
        <v>16</v>
      </c>
      <c r="B17" s="114">
        <v>0</v>
      </c>
      <c r="C17" s="39">
        <v>0</v>
      </c>
      <c r="D17" s="124">
        <v>0</v>
      </c>
      <c r="E17" s="36">
        <v>0</v>
      </c>
      <c r="F17" s="133">
        <f t="shared" si="1"/>
        <v>0</v>
      </c>
      <c r="G17" s="41">
        <f>IF(ISBLANK(F17),"  ",IF(F84&gt;0,F17/F84,IF(F17&gt;0,1,0)))</f>
        <v>0</v>
      </c>
      <c r="H17" s="114">
        <v>0</v>
      </c>
      <c r="I17" s="39">
        <v>0</v>
      </c>
      <c r="J17" s="124">
        <v>0</v>
      </c>
      <c r="K17" s="40">
        <v>0</v>
      </c>
      <c r="L17" s="133">
        <f t="shared" si="0"/>
        <v>0</v>
      </c>
      <c r="M17" s="41">
        <f>IF(ISBLANK(L17),"  ",IF(L84&gt;0,L17/L84,IF(L17&gt;0,1,0)))</f>
        <v>0</v>
      </c>
    </row>
    <row r="18" spans="1:13" ht="15" customHeight="1" x14ac:dyDescent="0.2">
      <c r="A18" s="171" t="s">
        <v>17</v>
      </c>
      <c r="B18" s="114">
        <v>0</v>
      </c>
      <c r="C18" s="39">
        <v>0</v>
      </c>
      <c r="D18" s="124">
        <v>0</v>
      </c>
      <c r="E18" s="36">
        <v>0</v>
      </c>
      <c r="F18" s="133">
        <f t="shared" si="1"/>
        <v>0</v>
      </c>
      <c r="G18" s="41">
        <f>IF(ISBLANK(F18),"  ",IF(F84&gt;0,F18/F84,IF(F18&gt;0,1,0)))</f>
        <v>0</v>
      </c>
      <c r="H18" s="114">
        <v>0</v>
      </c>
      <c r="I18" s="39">
        <v>0</v>
      </c>
      <c r="J18" s="124">
        <v>0</v>
      </c>
      <c r="K18" s="40">
        <v>0</v>
      </c>
      <c r="L18" s="133">
        <f t="shared" si="0"/>
        <v>0</v>
      </c>
      <c r="M18" s="41">
        <f>IF(ISBLANK(L18),"  ",IF(L84&gt;0,L18/L84,IF(L18&gt;0,1,0)))</f>
        <v>0</v>
      </c>
    </row>
    <row r="19" spans="1:13" ht="15" customHeight="1" x14ac:dyDescent="0.2">
      <c r="A19" s="171" t="s">
        <v>18</v>
      </c>
      <c r="B19" s="114">
        <v>0</v>
      </c>
      <c r="C19" s="39">
        <v>0</v>
      </c>
      <c r="D19" s="124">
        <v>0</v>
      </c>
      <c r="E19" s="36">
        <v>0</v>
      </c>
      <c r="F19" s="133">
        <f t="shared" si="1"/>
        <v>0</v>
      </c>
      <c r="G19" s="41">
        <f>IF(ISBLANK(F19),"  ",IF(F84&gt;0,F19/F84,IF(F19&gt;0,1,0)))</f>
        <v>0</v>
      </c>
      <c r="H19" s="114">
        <v>0</v>
      </c>
      <c r="I19" s="39">
        <v>0</v>
      </c>
      <c r="J19" s="124">
        <v>0</v>
      </c>
      <c r="K19" s="40">
        <v>0</v>
      </c>
      <c r="L19" s="133">
        <f t="shared" si="0"/>
        <v>0</v>
      </c>
      <c r="M19" s="41">
        <f>IF(ISBLANK(L19),"  ",IF(L84&gt;0,L19/L84,IF(L19&gt;0,1,0)))</f>
        <v>0</v>
      </c>
    </row>
    <row r="20" spans="1:13" ht="15" customHeight="1" x14ac:dyDescent="0.2">
      <c r="A20" s="171" t="s">
        <v>19</v>
      </c>
      <c r="B20" s="114">
        <v>0</v>
      </c>
      <c r="C20" s="39">
        <v>0</v>
      </c>
      <c r="D20" s="124">
        <v>0</v>
      </c>
      <c r="E20" s="36">
        <v>0</v>
      </c>
      <c r="F20" s="133">
        <f>D20+B20</f>
        <v>0</v>
      </c>
      <c r="G20" s="41">
        <f>IF(ISBLANK(F20),"  ",IF(F84&gt;0,F20/F84,IF(F20&gt;0,1,0)))</f>
        <v>0</v>
      </c>
      <c r="H20" s="114">
        <v>0</v>
      </c>
      <c r="I20" s="39">
        <v>0</v>
      </c>
      <c r="J20" s="124">
        <v>0</v>
      </c>
      <c r="K20" s="40">
        <v>0</v>
      </c>
      <c r="L20" s="133">
        <f t="shared" si="0"/>
        <v>0</v>
      </c>
      <c r="M20" s="41">
        <f>IF(ISBLANK(L20),"  ",IF(L84&gt;0,L20/L84,IF(L20&gt;0,1,0)))</f>
        <v>0</v>
      </c>
    </row>
    <row r="21" spans="1:13" ht="15" customHeight="1" x14ac:dyDescent="0.2">
      <c r="A21" s="171" t="s">
        <v>20</v>
      </c>
      <c r="B21" s="114">
        <v>0</v>
      </c>
      <c r="C21" s="39">
        <v>0</v>
      </c>
      <c r="D21" s="124">
        <v>0</v>
      </c>
      <c r="E21" s="36">
        <v>0</v>
      </c>
      <c r="F21" s="133">
        <f t="shared" si="1"/>
        <v>0</v>
      </c>
      <c r="G21" s="41">
        <f>IF(ISBLANK(F21),"  ",IF(F84&gt;0,F21/F84,IF(F21&gt;0,1,0)))</f>
        <v>0</v>
      </c>
      <c r="H21" s="114">
        <v>0</v>
      </c>
      <c r="I21" s="39">
        <v>0</v>
      </c>
      <c r="J21" s="124">
        <v>0</v>
      </c>
      <c r="K21" s="40">
        <v>0</v>
      </c>
      <c r="L21" s="133">
        <f t="shared" si="0"/>
        <v>0</v>
      </c>
      <c r="M21" s="41">
        <f>IF(ISBLANK(L21),"  ",IF(L84&gt;0,L21/L84,IF(L21&gt;0,1,0)))</f>
        <v>0</v>
      </c>
    </row>
    <row r="22" spans="1:13" ht="15" customHeight="1" x14ac:dyDescent="0.2">
      <c r="A22" s="171" t="s">
        <v>21</v>
      </c>
      <c r="B22" s="114">
        <v>0</v>
      </c>
      <c r="C22" s="39">
        <v>0</v>
      </c>
      <c r="D22" s="124">
        <v>0</v>
      </c>
      <c r="E22" s="36">
        <v>0</v>
      </c>
      <c r="F22" s="133">
        <f t="shared" si="1"/>
        <v>0</v>
      </c>
      <c r="G22" s="41">
        <f>IF(ISBLANK(F22),"  ",IF(F84&gt;0,F22/F84,IF(F22&gt;0,1,0)))</f>
        <v>0</v>
      </c>
      <c r="H22" s="114">
        <v>0</v>
      </c>
      <c r="I22" s="39">
        <v>0</v>
      </c>
      <c r="J22" s="124">
        <v>0</v>
      </c>
      <c r="K22" s="40">
        <v>0</v>
      </c>
      <c r="L22" s="133">
        <f t="shared" si="0"/>
        <v>0</v>
      </c>
      <c r="M22" s="41">
        <f>IF(ISBLANK(L22),"  ",IF(L84&gt;0,L22/L84,IF(L22&gt;0,1,0)))</f>
        <v>0</v>
      </c>
    </row>
    <row r="23" spans="1:13" ht="15" customHeight="1" x14ac:dyDescent="0.2">
      <c r="A23" s="171" t="s">
        <v>22</v>
      </c>
      <c r="B23" s="114">
        <v>0</v>
      </c>
      <c r="C23" s="39">
        <v>0</v>
      </c>
      <c r="D23" s="124">
        <v>0</v>
      </c>
      <c r="E23" s="36">
        <v>0</v>
      </c>
      <c r="F23" s="133">
        <f t="shared" si="1"/>
        <v>0</v>
      </c>
      <c r="G23" s="41">
        <f>IF(ISBLANK(F23),"  ",IF(F84&gt;0,F23/F84,IF(F23&gt;0,1,0)))</f>
        <v>0</v>
      </c>
      <c r="H23" s="114">
        <v>0</v>
      </c>
      <c r="I23" s="39">
        <v>0</v>
      </c>
      <c r="J23" s="124">
        <v>0</v>
      </c>
      <c r="K23" s="40">
        <v>0</v>
      </c>
      <c r="L23" s="133">
        <f t="shared" si="0"/>
        <v>0</v>
      </c>
      <c r="M23" s="41">
        <f>IF(ISBLANK(L23),"  ",IF(L84&gt;0,L23/L84,IF(L23&gt;0,1,0)))</f>
        <v>0</v>
      </c>
    </row>
    <row r="24" spans="1:13" ht="15" customHeight="1" x14ac:dyDescent="0.2">
      <c r="A24" s="171" t="s">
        <v>23</v>
      </c>
      <c r="B24" s="114">
        <v>0</v>
      </c>
      <c r="C24" s="39">
        <v>0</v>
      </c>
      <c r="D24" s="124">
        <v>0</v>
      </c>
      <c r="E24" s="36">
        <v>0</v>
      </c>
      <c r="F24" s="133">
        <f t="shared" si="1"/>
        <v>0</v>
      </c>
      <c r="G24" s="41">
        <f>IF(ISBLANK(F24),"  ",IF(F84&gt;0,F24/F84,IF(F24&gt;0,1,0)))</f>
        <v>0</v>
      </c>
      <c r="H24" s="114">
        <v>0</v>
      </c>
      <c r="I24" s="39">
        <v>0</v>
      </c>
      <c r="J24" s="124">
        <v>0</v>
      </c>
      <c r="K24" s="40">
        <v>0</v>
      </c>
      <c r="L24" s="133">
        <f t="shared" si="0"/>
        <v>0</v>
      </c>
      <c r="M24" s="41">
        <f>IF(ISBLANK(L24),"  ",IF(L84&gt;0,L24/L84,IF(L24&gt;0,1,0)))</f>
        <v>0</v>
      </c>
    </row>
    <row r="25" spans="1:13" ht="15" customHeight="1" x14ac:dyDescent="0.2">
      <c r="A25" s="171" t="s">
        <v>24</v>
      </c>
      <c r="B25" s="114">
        <v>0</v>
      </c>
      <c r="C25" s="39">
        <v>0</v>
      </c>
      <c r="D25" s="124">
        <v>0</v>
      </c>
      <c r="E25" s="36">
        <v>0</v>
      </c>
      <c r="F25" s="133">
        <f t="shared" si="1"/>
        <v>0</v>
      </c>
      <c r="G25" s="41">
        <f>IF(ISBLANK(F25),"  ",IF(F84&gt;0,F25/F84,IF(F25&gt;0,1,0)))</f>
        <v>0</v>
      </c>
      <c r="H25" s="114">
        <v>0</v>
      </c>
      <c r="I25" s="39">
        <v>0</v>
      </c>
      <c r="J25" s="124">
        <v>0</v>
      </c>
      <c r="K25" s="40">
        <v>0</v>
      </c>
      <c r="L25" s="133">
        <f t="shared" si="0"/>
        <v>0</v>
      </c>
      <c r="M25" s="41">
        <f>IF(ISBLANK(L25),"  ",IF(L84&gt;0,L25/L84,IF(L25&gt;0,1,0)))</f>
        <v>0</v>
      </c>
    </row>
    <row r="26" spans="1:13" ht="15" customHeight="1" x14ac:dyDescent="0.2">
      <c r="A26" s="171" t="s">
        <v>25</v>
      </c>
      <c r="B26" s="114">
        <v>33004000</v>
      </c>
      <c r="C26" s="39">
        <v>1</v>
      </c>
      <c r="D26" s="124">
        <v>0</v>
      </c>
      <c r="E26" s="36">
        <v>0</v>
      </c>
      <c r="F26" s="133">
        <f t="shared" si="1"/>
        <v>33004000</v>
      </c>
      <c r="G26" s="41">
        <f>IF(ISBLANK(F26),"  ",IF(F84&gt;0,F26/F84,IF(F26&gt;0,1,0)))</f>
        <v>1</v>
      </c>
      <c r="H26" s="114">
        <v>10000000</v>
      </c>
      <c r="I26" s="39">
        <v>1</v>
      </c>
      <c r="J26" s="124">
        <v>0</v>
      </c>
      <c r="K26" s="40">
        <v>0</v>
      </c>
      <c r="L26" s="133">
        <f t="shared" si="0"/>
        <v>10000000</v>
      </c>
      <c r="M26" s="41">
        <f>IF(ISBLANK(L26),"  ",IF(L84&gt;0,L26/L84,IF(L26&gt;0,1,0)))</f>
        <v>1</v>
      </c>
    </row>
    <row r="27" spans="1:13" ht="15" customHeight="1" x14ac:dyDescent="0.2">
      <c r="A27" s="171" t="s">
        <v>26</v>
      </c>
      <c r="B27" s="114">
        <v>0</v>
      </c>
      <c r="C27" s="39">
        <v>0</v>
      </c>
      <c r="D27" s="124">
        <v>0</v>
      </c>
      <c r="E27" s="36">
        <v>0</v>
      </c>
      <c r="F27" s="133">
        <f t="shared" si="1"/>
        <v>0</v>
      </c>
      <c r="G27" s="41">
        <f>IF(ISBLANK(F27),"  ",IF(F84&gt;0,F27/F84,IF(F27&gt;0,1,0)))</f>
        <v>0</v>
      </c>
      <c r="H27" s="114">
        <v>0</v>
      </c>
      <c r="I27" s="39">
        <v>0</v>
      </c>
      <c r="J27" s="124">
        <v>0</v>
      </c>
      <c r="K27" s="40">
        <v>0</v>
      </c>
      <c r="L27" s="133">
        <f t="shared" si="0"/>
        <v>0</v>
      </c>
      <c r="M27" s="41">
        <f>IF(ISBLANK(L27),"  ",IF(L84&gt;0,L27/L84,IF(L27&gt;0,1,0)))</f>
        <v>0</v>
      </c>
    </row>
    <row r="28" spans="1:13" ht="15" customHeight="1" x14ac:dyDescent="0.2">
      <c r="A28" s="172" t="s">
        <v>27</v>
      </c>
      <c r="B28" s="114">
        <v>0</v>
      </c>
      <c r="C28" s="39">
        <v>0</v>
      </c>
      <c r="D28" s="124">
        <v>0</v>
      </c>
      <c r="E28" s="36">
        <v>0</v>
      </c>
      <c r="F28" s="133">
        <f t="shared" si="1"/>
        <v>0</v>
      </c>
      <c r="G28" s="41">
        <f>IF(ISBLANK(F28),"  ",IF(F84&gt;0,F28/F84,IF(F28&gt;0,1,0)))</f>
        <v>0</v>
      </c>
      <c r="H28" s="114">
        <v>0</v>
      </c>
      <c r="I28" s="39">
        <v>0</v>
      </c>
      <c r="J28" s="124">
        <v>0</v>
      </c>
      <c r="K28" s="40">
        <v>0</v>
      </c>
      <c r="L28" s="133">
        <f t="shared" si="0"/>
        <v>0</v>
      </c>
      <c r="M28" s="41">
        <f>IF(ISBLANK(L28),"  ",IF(L84&gt;0,L28/L84,IF(L28&gt;0,1,0)))</f>
        <v>0</v>
      </c>
    </row>
    <row r="29" spans="1:13" ht="15" customHeight="1" x14ac:dyDescent="0.2">
      <c r="A29" s="172" t="s">
        <v>28</v>
      </c>
      <c r="B29" s="114">
        <v>0</v>
      </c>
      <c r="C29" s="39">
        <v>0</v>
      </c>
      <c r="D29" s="124">
        <v>0</v>
      </c>
      <c r="E29" s="36">
        <v>0</v>
      </c>
      <c r="F29" s="133">
        <f t="shared" si="1"/>
        <v>0</v>
      </c>
      <c r="G29" s="41">
        <f>IF(ISBLANK(F29),"  ",IF(F84&gt;0,F29/F84,IF(F29&gt;0,1,0)))</f>
        <v>0</v>
      </c>
      <c r="H29" s="114">
        <v>0</v>
      </c>
      <c r="I29" s="39">
        <v>0</v>
      </c>
      <c r="J29" s="124">
        <v>0</v>
      </c>
      <c r="K29" s="40">
        <v>0</v>
      </c>
      <c r="L29" s="133">
        <f t="shared" si="0"/>
        <v>0</v>
      </c>
      <c r="M29" s="41">
        <f>IF(ISBLANK(L29),"  ",IF(L84&gt;0,L29/L84,IF(L29&gt;0,1,0)))</f>
        <v>0</v>
      </c>
    </row>
    <row r="30" spans="1:13" ht="15" customHeight="1" x14ac:dyDescent="0.2">
      <c r="A30" s="172" t="s">
        <v>71</v>
      </c>
      <c r="B30" s="114">
        <v>0</v>
      </c>
      <c r="C30" s="39">
        <v>0</v>
      </c>
      <c r="D30" s="124">
        <v>0</v>
      </c>
      <c r="E30" s="36">
        <v>0</v>
      </c>
      <c r="F30" s="133">
        <f t="shared" si="1"/>
        <v>0</v>
      </c>
      <c r="G30" s="41">
        <f>IF(ISBLANK(F30),"  ",IF(F84&gt;0,F30/F84,IF(F30&gt;0,1,0)))</f>
        <v>0</v>
      </c>
      <c r="H30" s="114">
        <v>0</v>
      </c>
      <c r="I30" s="39">
        <v>0</v>
      </c>
      <c r="J30" s="124">
        <v>0</v>
      </c>
      <c r="K30" s="40">
        <v>0</v>
      </c>
      <c r="L30" s="133">
        <f t="shared" si="0"/>
        <v>0</v>
      </c>
      <c r="M30" s="41">
        <f>IF(ISBLANK(L30),"  ",IF(L84&gt;0,L30/L84,IF(L30&gt;0,1,0)))</f>
        <v>0</v>
      </c>
    </row>
    <row r="31" spans="1:13" ht="15" customHeight="1" x14ac:dyDescent="0.2">
      <c r="A31" s="172" t="s">
        <v>182</v>
      </c>
      <c r="B31" s="114">
        <v>0</v>
      </c>
      <c r="C31" s="39">
        <v>0</v>
      </c>
      <c r="D31" s="124">
        <v>0</v>
      </c>
      <c r="E31" s="36">
        <v>0</v>
      </c>
      <c r="F31" s="133">
        <f t="shared" si="1"/>
        <v>0</v>
      </c>
      <c r="G31" s="41">
        <f>IF(ISBLANK(F31),"  ",IF(F84&gt;0,F31/F84,IF(F31&gt;0,1,0)))</f>
        <v>0</v>
      </c>
      <c r="H31" s="114">
        <v>0</v>
      </c>
      <c r="I31" s="39">
        <v>0</v>
      </c>
      <c r="J31" s="124">
        <v>0</v>
      </c>
      <c r="K31" s="40">
        <v>0</v>
      </c>
      <c r="L31" s="133">
        <f t="shared" si="0"/>
        <v>0</v>
      </c>
      <c r="M31" s="41">
        <f>IF(ISBLANK(L31),"  ",IF(L84&gt;0,L31/L84,IF(L31&gt;0,1,0)))</f>
        <v>0</v>
      </c>
    </row>
    <row r="32" spans="1:13" ht="15" customHeight="1" x14ac:dyDescent="0.2">
      <c r="A32" s="173" t="s">
        <v>183</v>
      </c>
      <c r="B32" s="114">
        <v>0</v>
      </c>
      <c r="C32" s="39">
        <v>0</v>
      </c>
      <c r="D32" s="124">
        <v>0</v>
      </c>
      <c r="E32" s="36">
        <v>0</v>
      </c>
      <c r="F32" s="133">
        <f t="shared" si="1"/>
        <v>0</v>
      </c>
      <c r="G32" s="41">
        <f>IF(ISBLANK(F32),"  ",IF(F84&gt;0,F32/F84,IF(F32&gt;0,1,0)))</f>
        <v>0</v>
      </c>
      <c r="H32" s="114">
        <v>0</v>
      </c>
      <c r="I32" s="39">
        <v>0</v>
      </c>
      <c r="J32" s="124">
        <v>0</v>
      </c>
      <c r="K32" s="40">
        <v>0</v>
      </c>
      <c r="L32" s="133">
        <f t="shared" si="0"/>
        <v>0</v>
      </c>
      <c r="M32" s="41">
        <f>IF(ISBLANK(L32),"  ",IF(L84&gt;0,L32/L84,IF(L32&gt;0,1,0)))</f>
        <v>0</v>
      </c>
    </row>
    <row r="33" spans="1:13" ht="15" customHeight="1" x14ac:dyDescent="0.2">
      <c r="A33" s="172" t="s">
        <v>175</v>
      </c>
      <c r="B33" s="114">
        <v>0</v>
      </c>
      <c r="C33" s="39">
        <v>0</v>
      </c>
      <c r="D33" s="124">
        <v>0</v>
      </c>
      <c r="E33" s="36">
        <v>0</v>
      </c>
      <c r="F33" s="133">
        <f t="shared" si="1"/>
        <v>0</v>
      </c>
      <c r="G33" s="41">
        <f>IF(ISBLANK(F33),"  ",IF(F84&gt;0,F33/F84,IF(F33&gt;0,1,0)))</f>
        <v>0</v>
      </c>
      <c r="H33" s="114">
        <v>0</v>
      </c>
      <c r="I33" s="39">
        <v>0</v>
      </c>
      <c r="J33" s="124">
        <v>0</v>
      </c>
      <c r="K33" s="40">
        <v>0</v>
      </c>
      <c r="L33" s="133">
        <f t="shared" si="0"/>
        <v>0</v>
      </c>
      <c r="M33" s="41">
        <f>IF(ISBLANK(L33),"  ",IF(L84&gt;0,L33/L84,IF(L33&gt;0,1,0)))</f>
        <v>0</v>
      </c>
    </row>
    <row r="34" spans="1:13" ht="15" customHeight="1" x14ac:dyDescent="0.2">
      <c r="A34" s="171" t="s">
        <v>184</v>
      </c>
      <c r="B34" s="114">
        <v>0</v>
      </c>
      <c r="C34" s="39">
        <v>0</v>
      </c>
      <c r="D34" s="124">
        <v>0</v>
      </c>
      <c r="E34" s="36">
        <v>0</v>
      </c>
      <c r="F34" s="133">
        <f t="shared" si="1"/>
        <v>0</v>
      </c>
      <c r="G34" s="41">
        <f>IF(ISBLANK(F34),"  ",IF(F84&gt;0,F34/F84,IF(F34&gt;0,1,0)))</f>
        <v>0</v>
      </c>
      <c r="H34" s="114">
        <v>0</v>
      </c>
      <c r="I34" s="39">
        <v>0</v>
      </c>
      <c r="J34" s="124">
        <v>0</v>
      </c>
      <c r="K34" s="40">
        <v>0</v>
      </c>
      <c r="L34" s="133">
        <f t="shared" si="0"/>
        <v>0</v>
      </c>
      <c r="M34" s="41">
        <f>IF(ISBLANK(L34),"  ",IF(L84&gt;0,L34/L84,IF(L34&gt;0,1,0)))</f>
        <v>0</v>
      </c>
    </row>
    <row r="35" spans="1:13" ht="15" customHeight="1" x14ac:dyDescent="0.2">
      <c r="A35" s="171" t="s">
        <v>185</v>
      </c>
      <c r="B35" s="114">
        <v>0</v>
      </c>
      <c r="C35" s="39">
        <v>0</v>
      </c>
      <c r="D35" s="124">
        <v>0</v>
      </c>
      <c r="E35" s="36">
        <v>0</v>
      </c>
      <c r="F35" s="133">
        <f t="shared" si="1"/>
        <v>0</v>
      </c>
      <c r="G35" s="41">
        <f>IF(ISBLANK(F35),"  ",IF(F85&gt;0,F35/F85,IF(F35&gt;0,1,0)))</f>
        <v>0</v>
      </c>
      <c r="H35" s="114">
        <v>0</v>
      </c>
      <c r="I35" s="39">
        <v>0</v>
      </c>
      <c r="J35" s="124">
        <v>0</v>
      </c>
      <c r="K35" s="40">
        <v>0</v>
      </c>
      <c r="L35" s="133">
        <f t="shared" si="0"/>
        <v>0</v>
      </c>
      <c r="M35" s="41">
        <f>IF(ISBLANK(L35),"  ",IF(L85&gt;0,L35/L85,IF(L35&gt;0,1,0)))</f>
        <v>0</v>
      </c>
    </row>
    <row r="36" spans="1:13" ht="15" customHeight="1" x14ac:dyDescent="0.2">
      <c r="A36" s="218" t="s">
        <v>193</v>
      </c>
      <c r="B36" s="114">
        <v>0</v>
      </c>
      <c r="C36" s="39">
        <v>0</v>
      </c>
      <c r="D36" s="124">
        <v>0</v>
      </c>
      <c r="E36" s="36">
        <v>0</v>
      </c>
      <c r="F36" s="133">
        <f t="shared" ref="F36:F37" si="2">D36+B36</f>
        <v>0</v>
      </c>
      <c r="G36" s="41">
        <f t="shared" ref="G36:G37" si="3">IF(ISBLANK(F36),"  ",IF(F86&gt;0,F36/F86,IF(F36&gt;0,1,0)))</f>
        <v>0</v>
      </c>
      <c r="H36" s="114">
        <v>0</v>
      </c>
      <c r="I36" s="39">
        <v>0</v>
      </c>
      <c r="J36" s="124">
        <v>0</v>
      </c>
      <c r="K36" s="40">
        <v>0</v>
      </c>
      <c r="L36" s="133">
        <f t="shared" ref="L36:L37" si="4">J36+H36</f>
        <v>0</v>
      </c>
      <c r="M36" s="41">
        <f t="shared" ref="M36:M37" si="5">IF(ISBLANK(L36),"  ",IF(L86&gt;0,L36/L86,IF(L36&gt;0,1,0)))</f>
        <v>0</v>
      </c>
    </row>
    <row r="37" spans="1:13" ht="15" customHeight="1" x14ac:dyDescent="0.2">
      <c r="A37" s="218" t="s">
        <v>194</v>
      </c>
      <c r="B37" s="114">
        <v>0</v>
      </c>
      <c r="C37" s="39">
        <v>0</v>
      </c>
      <c r="D37" s="124">
        <v>0</v>
      </c>
      <c r="E37" s="36">
        <v>0</v>
      </c>
      <c r="F37" s="133">
        <f t="shared" si="2"/>
        <v>0</v>
      </c>
      <c r="G37" s="41">
        <f t="shared" si="3"/>
        <v>0</v>
      </c>
      <c r="H37" s="114">
        <v>0</v>
      </c>
      <c r="I37" s="39">
        <v>0</v>
      </c>
      <c r="J37" s="124">
        <v>0</v>
      </c>
      <c r="K37" s="40">
        <v>0</v>
      </c>
      <c r="L37" s="133">
        <f t="shared" si="4"/>
        <v>0</v>
      </c>
      <c r="M37" s="41">
        <f t="shared" si="5"/>
        <v>0</v>
      </c>
    </row>
    <row r="38" spans="1:13" ht="15" customHeight="1" x14ac:dyDescent="0.2">
      <c r="A38" s="171" t="s">
        <v>187</v>
      </c>
      <c r="B38" s="114">
        <v>0</v>
      </c>
      <c r="C38" s="39">
        <v>0</v>
      </c>
      <c r="D38" s="124">
        <v>0</v>
      </c>
      <c r="E38" s="36">
        <v>0</v>
      </c>
      <c r="F38" s="133">
        <f t="shared" ref="F38" si="6">D38+B38</f>
        <v>0</v>
      </c>
      <c r="G38" s="41">
        <f>IF(ISBLANK(F38),"  ",IF(F86&gt;0,F38/F86,IF(F38&gt;0,1,0)))</f>
        <v>0</v>
      </c>
      <c r="H38" s="114">
        <v>0</v>
      </c>
      <c r="I38" s="39">
        <v>0</v>
      </c>
      <c r="J38" s="124">
        <v>0</v>
      </c>
      <c r="K38" s="40">
        <v>0</v>
      </c>
      <c r="L38" s="133">
        <f t="shared" ref="L38" si="7">J38+H38</f>
        <v>0</v>
      </c>
      <c r="M38" s="41">
        <f>IF(ISBLANK(L38),"  ",IF(L86&gt;0,L38/L86,IF(L38&gt;0,1,0)))</f>
        <v>0</v>
      </c>
    </row>
    <row r="39" spans="1:13" ht="15" customHeight="1" x14ac:dyDescent="0.2">
      <c r="A39" s="171" t="s">
        <v>192</v>
      </c>
      <c r="B39" s="114">
        <v>0</v>
      </c>
      <c r="C39" s="39">
        <v>0</v>
      </c>
      <c r="D39" s="124">
        <v>0</v>
      </c>
      <c r="E39" s="36">
        <v>0</v>
      </c>
      <c r="F39" s="133">
        <f t="shared" ref="F39" si="8">D39+B39</f>
        <v>0</v>
      </c>
      <c r="G39" s="41">
        <f>IF(ISBLANK(F39),"  ",IF(F87&gt;0,F39/F87,IF(F39&gt;0,1,0)))</f>
        <v>0</v>
      </c>
      <c r="H39" s="114">
        <v>0</v>
      </c>
      <c r="I39" s="39">
        <v>0</v>
      </c>
      <c r="J39" s="124">
        <v>0</v>
      </c>
      <c r="K39" s="40">
        <v>0</v>
      </c>
      <c r="L39" s="133">
        <f t="shared" ref="L39" si="9">J39+H39</f>
        <v>0</v>
      </c>
      <c r="M39" s="41">
        <f>IF(ISBLANK(L39),"  ",IF(L87&gt;0,L39/L87,IF(L39&gt;0,1,0)))</f>
        <v>0</v>
      </c>
    </row>
    <row r="40" spans="1:13" ht="15" customHeight="1" x14ac:dyDescent="0.2">
      <c r="A40" s="171" t="s">
        <v>188</v>
      </c>
      <c r="B40" s="114">
        <v>0</v>
      </c>
      <c r="C40" s="39">
        <v>0</v>
      </c>
      <c r="D40" s="124">
        <v>0</v>
      </c>
      <c r="E40" s="36">
        <v>0</v>
      </c>
      <c r="F40" s="133">
        <f t="shared" ref="F40:F41" si="10">D40+B40</f>
        <v>0</v>
      </c>
      <c r="G40" s="41">
        <f t="shared" ref="G40:G41" si="11">IF(ISBLANK(F40),"  ",IF(F87&gt;0,F40/F87,IF(F40&gt;0,1,0)))</f>
        <v>0</v>
      </c>
      <c r="H40" s="114">
        <v>0</v>
      </c>
      <c r="I40" s="39">
        <v>0</v>
      </c>
      <c r="J40" s="124">
        <v>0</v>
      </c>
      <c r="K40" s="40">
        <v>0</v>
      </c>
      <c r="L40" s="133">
        <f t="shared" ref="L40:L41" si="12">J40+H40</f>
        <v>0</v>
      </c>
      <c r="M40" s="41">
        <f t="shared" ref="M40:M41" si="13">IF(ISBLANK(L40),"  ",IF(L87&gt;0,L40/L87,IF(L40&gt;0,1,0)))</f>
        <v>0</v>
      </c>
    </row>
    <row r="41" spans="1:13" ht="15" customHeight="1" x14ac:dyDescent="0.2">
      <c r="A41" s="171" t="s">
        <v>189</v>
      </c>
      <c r="B41" s="114">
        <v>0</v>
      </c>
      <c r="C41" s="39">
        <v>0</v>
      </c>
      <c r="D41" s="124">
        <v>0</v>
      </c>
      <c r="E41" s="36">
        <v>0</v>
      </c>
      <c r="F41" s="133">
        <f t="shared" si="10"/>
        <v>0</v>
      </c>
      <c r="G41" s="41">
        <f t="shared" si="11"/>
        <v>0</v>
      </c>
      <c r="H41" s="114">
        <v>0</v>
      </c>
      <c r="I41" s="39">
        <v>0</v>
      </c>
      <c r="J41" s="124">
        <v>0</v>
      </c>
      <c r="K41" s="40">
        <v>0</v>
      </c>
      <c r="L41" s="133">
        <f t="shared" si="12"/>
        <v>0</v>
      </c>
      <c r="M41" s="41">
        <f t="shared" si="13"/>
        <v>0</v>
      </c>
    </row>
    <row r="42" spans="1:13" ht="15" customHeight="1" x14ac:dyDescent="0.25">
      <c r="A42" s="47" t="s">
        <v>29</v>
      </c>
      <c r="B42" s="143"/>
      <c r="C42" s="48"/>
      <c r="D42" s="124"/>
      <c r="E42" s="49"/>
      <c r="F42" s="133"/>
      <c r="G42" s="50" t="s">
        <v>4</v>
      </c>
      <c r="H42" s="143"/>
      <c r="I42" s="48"/>
      <c r="J42" s="124"/>
      <c r="K42" s="49"/>
      <c r="L42" s="133"/>
      <c r="M42" s="50" t="s">
        <v>4</v>
      </c>
    </row>
    <row r="43" spans="1:13" ht="15" customHeight="1" x14ac:dyDescent="0.2">
      <c r="A43" s="45" t="s">
        <v>30</v>
      </c>
      <c r="B43" s="142">
        <v>0</v>
      </c>
      <c r="C43" s="35">
        <v>0</v>
      </c>
      <c r="D43" s="127">
        <v>0</v>
      </c>
      <c r="E43" s="36">
        <v>0</v>
      </c>
      <c r="F43" s="132">
        <f t="shared" si="1"/>
        <v>0</v>
      </c>
      <c r="G43" s="37">
        <f>IF(ISBLANK(F43),"  ",IF(F84&gt;0,F43/F84,IF(F43&gt;0,1,0)))</f>
        <v>0</v>
      </c>
      <c r="H43" s="142">
        <v>0</v>
      </c>
      <c r="I43" s="35">
        <v>0</v>
      </c>
      <c r="J43" s="127">
        <v>0</v>
      </c>
      <c r="K43" s="36">
        <v>0</v>
      </c>
      <c r="L43" s="132">
        <f>J43+H43</f>
        <v>0</v>
      </c>
      <c r="M43" s="37">
        <f>IF(ISBLANK(L43),"  ",IF(L84&gt;0,L43/L84,IF(L43&gt;0,1,0)))</f>
        <v>0</v>
      </c>
    </row>
    <row r="44" spans="1:13" ht="15" customHeight="1" x14ac:dyDescent="0.25">
      <c r="A44" s="104" t="s">
        <v>31</v>
      </c>
      <c r="B44" s="143"/>
      <c r="C44" s="48" t="s">
        <v>4</v>
      </c>
      <c r="D44" s="124"/>
      <c r="E44" s="49"/>
      <c r="F44" s="133"/>
      <c r="G44" s="50" t="s">
        <v>4</v>
      </c>
      <c r="H44" s="143"/>
      <c r="I44" s="48" t="s">
        <v>4</v>
      </c>
      <c r="J44" s="124"/>
      <c r="K44" s="49" t="s">
        <v>4</v>
      </c>
      <c r="L44" s="133"/>
      <c r="M44" s="50" t="s">
        <v>4</v>
      </c>
    </row>
    <row r="45" spans="1:13" ht="15" customHeight="1" x14ac:dyDescent="0.2">
      <c r="A45" s="45" t="s">
        <v>30</v>
      </c>
      <c r="B45" s="142">
        <v>0</v>
      </c>
      <c r="C45" s="35">
        <v>0</v>
      </c>
      <c r="D45" s="127">
        <v>0</v>
      </c>
      <c r="E45" s="36">
        <v>0</v>
      </c>
      <c r="F45" s="132">
        <f t="shared" si="1"/>
        <v>0</v>
      </c>
      <c r="G45" s="37">
        <f>IF(ISBLANK(F45),"  ",IF(F84&gt;0,F45/F84,IF(F45&gt;0,1,0)))</f>
        <v>0</v>
      </c>
      <c r="H45" s="142">
        <v>0</v>
      </c>
      <c r="I45" s="35">
        <v>0</v>
      </c>
      <c r="J45" s="127">
        <v>0</v>
      </c>
      <c r="K45" s="36">
        <v>0</v>
      </c>
      <c r="L45" s="132">
        <f>J45+H45</f>
        <v>0</v>
      </c>
      <c r="M45" s="37">
        <f>IF(ISBLANK(L45),"  ",IF(L84&gt;0,L45/L84,IF(L45&gt;0,1,0)))</f>
        <v>0</v>
      </c>
    </row>
    <row r="46" spans="1:13" ht="15" customHeight="1" x14ac:dyDescent="0.2">
      <c r="A46" s="46" t="s">
        <v>101</v>
      </c>
      <c r="B46" s="114"/>
      <c r="C46" s="39" t="s">
        <v>10</v>
      </c>
      <c r="D46" s="124"/>
      <c r="E46" s="36"/>
      <c r="F46" s="133">
        <f t="shared" si="1"/>
        <v>0</v>
      </c>
      <c r="G46" s="41">
        <f>IF(ISBLANK(F46),"  ",IF(F84&gt;0,F46/F84,IF(F46&gt;0,1,0)))</f>
        <v>0</v>
      </c>
      <c r="H46" s="114"/>
      <c r="I46" s="39" t="s">
        <v>10</v>
      </c>
      <c r="J46" s="124"/>
      <c r="K46" s="40" t="s">
        <v>10</v>
      </c>
      <c r="L46" s="133">
        <f>J46+H46</f>
        <v>0</v>
      </c>
      <c r="M46" s="41">
        <f>IF(ISBLANK(L46),"  ",IF(L84&gt;0,L46/L84,IF(L46&gt;0,1,0)))</f>
        <v>0</v>
      </c>
    </row>
    <row r="47" spans="1:13" s="55" customFormat="1" ht="15" customHeight="1" x14ac:dyDescent="0.25">
      <c r="A47" s="47" t="s">
        <v>33</v>
      </c>
      <c r="B47" s="115">
        <v>33004000</v>
      </c>
      <c r="C47" s="59">
        <v>1</v>
      </c>
      <c r="D47" s="128">
        <v>0</v>
      </c>
      <c r="E47" s="52">
        <v>0</v>
      </c>
      <c r="F47" s="115">
        <f>F46+F45+F43+F34+F29+F28+F26+F27+F25+F24+F23+F22+F21+F20+F19+F18+F17+F16+F14+F13+F30+F31+F32+F33</f>
        <v>33004000</v>
      </c>
      <c r="G47" s="53">
        <f>IF(ISBLANK(F47),"  ",IF(F84&gt;0,F47/F84,IF(F47&gt;0,1,0)))</f>
        <v>1</v>
      </c>
      <c r="H47" s="115">
        <v>10000000</v>
      </c>
      <c r="I47" s="59">
        <v>1</v>
      </c>
      <c r="J47" s="128">
        <v>0</v>
      </c>
      <c r="K47" s="54">
        <v>0</v>
      </c>
      <c r="L47" s="115">
        <f>L46+L45+L43+L34+L29+L28+L26+L27+L25+L24+L23+L22+L21+L20+L19+L18+L17+L16+L14+L13+L30+L31+L32+L33</f>
        <v>10000000</v>
      </c>
      <c r="M47" s="53">
        <f>IF(ISBLANK(L47),"  ",IF(L84&gt;0,L47/L84,IF(L47&gt;0,1,0)))</f>
        <v>1</v>
      </c>
    </row>
    <row r="48" spans="1:13" ht="15" customHeight="1" x14ac:dyDescent="0.25">
      <c r="A48" s="56" t="s">
        <v>34</v>
      </c>
      <c r="B48" s="116"/>
      <c r="C48" s="48" t="s">
        <v>4</v>
      </c>
      <c r="D48" s="124"/>
      <c r="E48" s="49" t="s">
        <v>4</v>
      </c>
      <c r="F48" s="133"/>
      <c r="G48" s="50" t="s">
        <v>4</v>
      </c>
      <c r="H48" s="116"/>
      <c r="I48" s="48" t="s">
        <v>4</v>
      </c>
      <c r="J48" s="124"/>
      <c r="K48" s="49" t="s">
        <v>4</v>
      </c>
      <c r="L48" s="133"/>
      <c r="M48" s="50" t="s">
        <v>4</v>
      </c>
    </row>
    <row r="49" spans="1:13" ht="15" customHeight="1" x14ac:dyDescent="0.2">
      <c r="A49" s="7" t="s">
        <v>35</v>
      </c>
      <c r="B49" s="142">
        <v>0</v>
      </c>
      <c r="C49" s="35">
        <v>0</v>
      </c>
      <c r="D49" s="127">
        <v>0</v>
      </c>
      <c r="E49" s="36">
        <v>0</v>
      </c>
      <c r="F49" s="132">
        <f>D49+B49</f>
        <v>0</v>
      </c>
      <c r="G49" s="37">
        <f>IF(ISBLANK(F49),"  ",IF(D84&gt;0,F49/D84,IF(F49&gt;0,1,0)))</f>
        <v>0</v>
      </c>
      <c r="H49" s="142">
        <v>0</v>
      </c>
      <c r="I49" s="35">
        <v>0</v>
      </c>
      <c r="J49" s="127">
        <v>0</v>
      </c>
      <c r="K49" s="36">
        <v>0</v>
      </c>
      <c r="L49" s="132">
        <f>J49+H49</f>
        <v>0</v>
      </c>
      <c r="M49" s="37">
        <f>IF(ISBLANK(L49),"  ",IF(J84&gt;0,L49/J84,IF(L49&gt;0,1,0)))</f>
        <v>0</v>
      </c>
    </row>
    <row r="50" spans="1:13" ht="15" customHeight="1" x14ac:dyDescent="0.2">
      <c r="A50" s="58" t="s">
        <v>36</v>
      </c>
      <c r="B50" s="114">
        <v>0</v>
      </c>
      <c r="C50" s="39">
        <v>0</v>
      </c>
      <c r="D50" s="124">
        <v>0</v>
      </c>
      <c r="E50" s="40">
        <v>0</v>
      </c>
      <c r="F50" s="133">
        <f>D50+B50</f>
        <v>0</v>
      </c>
      <c r="G50" s="41">
        <f>IF(ISBLANK(F50),"  ",IF(D84&gt;0,F50/D84,IF(F50&gt;0,1,0)))</f>
        <v>0</v>
      </c>
      <c r="H50" s="114">
        <v>0</v>
      </c>
      <c r="I50" s="39">
        <v>0</v>
      </c>
      <c r="J50" s="124">
        <v>0</v>
      </c>
      <c r="K50" s="40">
        <v>0</v>
      </c>
      <c r="L50" s="133">
        <f>J50+H50</f>
        <v>0</v>
      </c>
      <c r="M50" s="41">
        <f>IF(ISBLANK(L50),"  ",IF(J84&gt;0,L50/J84,IF(L50&gt;0,1,0)))</f>
        <v>0</v>
      </c>
    </row>
    <row r="51" spans="1:13" ht="15" customHeight="1" x14ac:dyDescent="0.2">
      <c r="A51" s="7" t="s">
        <v>37</v>
      </c>
      <c r="B51" s="114">
        <v>0</v>
      </c>
      <c r="C51" s="39">
        <v>0</v>
      </c>
      <c r="D51" s="124">
        <v>0</v>
      </c>
      <c r="E51" s="40">
        <v>0</v>
      </c>
      <c r="F51" s="133">
        <f>D51+B51</f>
        <v>0</v>
      </c>
      <c r="G51" s="41">
        <f>IF(ISBLANK(F51),"  ",IF(D84&gt;0,F51/D84,IF(F51&gt;0,1,0)))</f>
        <v>0</v>
      </c>
      <c r="H51" s="114">
        <v>0</v>
      </c>
      <c r="I51" s="39">
        <v>0</v>
      </c>
      <c r="J51" s="124">
        <v>0</v>
      </c>
      <c r="K51" s="40">
        <v>0</v>
      </c>
      <c r="L51" s="133">
        <f>J51+H51</f>
        <v>0</v>
      </c>
      <c r="M51" s="41">
        <f>IF(ISBLANK(L51),"  ",IF(J84&gt;0,L51/J84,IF(L51&gt;0,1,0)))</f>
        <v>0</v>
      </c>
    </row>
    <row r="52" spans="1:13" ht="15" customHeight="1" x14ac:dyDescent="0.2">
      <c r="A52" s="25" t="s">
        <v>38</v>
      </c>
      <c r="B52" s="114">
        <v>0</v>
      </c>
      <c r="C52" s="39">
        <v>0</v>
      </c>
      <c r="D52" s="124">
        <v>0</v>
      </c>
      <c r="E52" s="40">
        <v>0</v>
      </c>
      <c r="F52" s="133">
        <f>D52+B52</f>
        <v>0</v>
      </c>
      <c r="G52" s="41">
        <f>IF(ISBLANK(F52),"  ",IF(D84&gt;0,F52/D84,IF(F52&gt;0,1,0)))</f>
        <v>0</v>
      </c>
      <c r="H52" s="114">
        <v>0</v>
      </c>
      <c r="I52" s="39">
        <v>0</v>
      </c>
      <c r="J52" s="124">
        <v>0</v>
      </c>
      <c r="K52" s="40">
        <v>0</v>
      </c>
      <c r="L52" s="133">
        <f>J52+H52</f>
        <v>0</v>
      </c>
      <c r="M52" s="41">
        <f>IF(ISBLANK(L52),"  ",IF(J84&gt;0,L52/J84,IF(L52&gt;0,1,0)))</f>
        <v>0</v>
      </c>
    </row>
    <row r="53" spans="1:13" ht="15" customHeight="1" x14ac:dyDescent="0.2">
      <c r="A53" s="58" t="s">
        <v>39</v>
      </c>
      <c r="B53" s="114">
        <v>0</v>
      </c>
      <c r="C53" s="39">
        <v>0</v>
      </c>
      <c r="D53" s="124">
        <v>0</v>
      </c>
      <c r="E53" s="40">
        <v>0</v>
      </c>
      <c r="F53" s="133">
        <f>D53+B53</f>
        <v>0</v>
      </c>
      <c r="G53" s="41">
        <f>IF(ISBLANK(F53),"  ",IF(F84&gt;0,F53/F84,IF(F53&gt;0,1,0)))</f>
        <v>0</v>
      </c>
      <c r="H53" s="114">
        <v>0</v>
      </c>
      <c r="I53" s="39">
        <v>0</v>
      </c>
      <c r="J53" s="124">
        <v>0</v>
      </c>
      <c r="K53" s="40">
        <v>0</v>
      </c>
      <c r="L53" s="133">
        <f>J53+H53</f>
        <v>0</v>
      </c>
      <c r="M53" s="41">
        <f>IF(ISBLANK(L53),"  ",IF(L84&gt;0,L53/L84,IF(L53&gt;0,1,0)))</f>
        <v>0</v>
      </c>
    </row>
    <row r="54" spans="1:13" s="55" customFormat="1" ht="15" customHeight="1" x14ac:dyDescent="0.25">
      <c r="A54" s="56" t="s">
        <v>40</v>
      </c>
      <c r="B54" s="115">
        <v>0</v>
      </c>
      <c r="C54" s="59">
        <v>0</v>
      </c>
      <c r="D54" s="128">
        <v>0</v>
      </c>
      <c r="E54" s="54">
        <v>0</v>
      </c>
      <c r="F54" s="134">
        <f>F53+F52+F51+F50+F49</f>
        <v>0</v>
      </c>
      <c r="G54" s="53">
        <f>IF(ISBLANK(F54),"  ",IF(F84&gt;0,F54/F84,IF(F54&gt;0,1,0)))</f>
        <v>0</v>
      </c>
      <c r="H54" s="115">
        <v>0</v>
      </c>
      <c r="I54" s="59">
        <v>0</v>
      </c>
      <c r="J54" s="128">
        <v>0</v>
      </c>
      <c r="K54" s="54">
        <v>0</v>
      </c>
      <c r="L54" s="134">
        <f>L53+L52+L51+L50+L49</f>
        <v>0</v>
      </c>
      <c r="M54" s="53">
        <f>IF(ISBLANK(L54),"  ",IF(L84&gt;0,L54/L84,IF(L54&gt;0,1,0)))</f>
        <v>0</v>
      </c>
    </row>
    <row r="55" spans="1:13" s="55" customFormat="1" ht="15" customHeight="1" x14ac:dyDescent="0.25">
      <c r="A55" s="60" t="s">
        <v>82</v>
      </c>
      <c r="B55" s="144">
        <v>0</v>
      </c>
      <c r="C55" s="59">
        <v>0</v>
      </c>
      <c r="D55" s="129">
        <v>0</v>
      </c>
      <c r="E55" s="54">
        <v>0</v>
      </c>
      <c r="F55" s="135">
        <f>D55+B55</f>
        <v>0</v>
      </c>
      <c r="G55" s="53">
        <f>IF(ISBLANK(F55),"  ",IF(F84&gt;0,F55/F84,IF(F55&gt;0,1,0)))</f>
        <v>0</v>
      </c>
      <c r="H55" s="144">
        <v>0</v>
      </c>
      <c r="I55" s="59">
        <v>0</v>
      </c>
      <c r="J55" s="129">
        <v>0</v>
      </c>
      <c r="K55" s="54">
        <v>0</v>
      </c>
      <c r="L55" s="135">
        <f>J55+H55</f>
        <v>0</v>
      </c>
      <c r="M55" s="53">
        <f>IF(ISBLANK(L55),"  ",IF(L84&gt;0,L55/L84,IF(L55&gt;0,1,0)))</f>
        <v>0</v>
      </c>
    </row>
    <row r="56" spans="1:13" ht="15" customHeight="1" x14ac:dyDescent="0.25">
      <c r="A56" s="9" t="s">
        <v>42</v>
      </c>
      <c r="B56" s="119"/>
      <c r="C56" s="61" t="s">
        <v>4</v>
      </c>
      <c r="D56" s="127"/>
      <c r="E56" s="62" t="s">
        <v>4</v>
      </c>
      <c r="F56" s="132"/>
      <c r="G56" s="63" t="s">
        <v>4</v>
      </c>
      <c r="H56" s="119"/>
      <c r="I56" s="61" t="s">
        <v>4</v>
      </c>
      <c r="J56" s="127"/>
      <c r="K56" s="62" t="s">
        <v>4</v>
      </c>
      <c r="L56" s="132"/>
      <c r="M56" s="63" t="s">
        <v>4</v>
      </c>
    </row>
    <row r="57" spans="1:13" ht="15" customHeight="1" x14ac:dyDescent="0.2">
      <c r="A57" s="7" t="s">
        <v>43</v>
      </c>
      <c r="B57" s="119">
        <v>0</v>
      </c>
      <c r="C57" s="35">
        <v>0</v>
      </c>
      <c r="D57" s="127">
        <v>0</v>
      </c>
      <c r="E57" s="36">
        <v>0</v>
      </c>
      <c r="F57" s="136">
        <f t="shared" ref="F57:F62" si="14">D57+B57</f>
        <v>0</v>
      </c>
      <c r="G57" s="37">
        <f>IF(ISBLANK(F57),"  ",IF(F84&gt;0,F57/F84,IF(F57&gt;0,1,0)))</f>
        <v>0</v>
      </c>
      <c r="H57" s="119">
        <v>0</v>
      </c>
      <c r="I57" s="35">
        <v>0</v>
      </c>
      <c r="J57" s="127">
        <v>0</v>
      </c>
      <c r="K57" s="36">
        <v>0</v>
      </c>
      <c r="L57" s="136">
        <f t="shared" ref="L57:L73" si="15">J57+H57</f>
        <v>0</v>
      </c>
      <c r="M57" s="37">
        <f>IF(ISBLANK(L57),"  ",IF(L84&gt;0,L57/L84,IF(L57&gt;0,1,0)))</f>
        <v>0</v>
      </c>
    </row>
    <row r="58" spans="1:13" ht="15" customHeight="1" x14ac:dyDescent="0.2">
      <c r="A58" s="25" t="s">
        <v>44</v>
      </c>
      <c r="B58" s="116">
        <v>0</v>
      </c>
      <c r="C58" s="39">
        <v>0</v>
      </c>
      <c r="D58" s="124">
        <v>0</v>
      </c>
      <c r="E58" s="40">
        <v>0</v>
      </c>
      <c r="F58" s="137">
        <f t="shared" si="14"/>
        <v>0</v>
      </c>
      <c r="G58" s="41">
        <f>IF(ISBLANK(F58),"  ",IF(F84&gt;0,F58/F84,IF(F58&gt;0,1,0)))</f>
        <v>0</v>
      </c>
      <c r="H58" s="116">
        <v>0</v>
      </c>
      <c r="I58" s="39">
        <v>0</v>
      </c>
      <c r="J58" s="124">
        <v>0</v>
      </c>
      <c r="K58" s="40">
        <v>0</v>
      </c>
      <c r="L58" s="137">
        <f t="shared" si="15"/>
        <v>0</v>
      </c>
      <c r="M58" s="41">
        <f>IF(ISBLANK(L58),"  ",IF(L84&gt;0,L58/L84,IF(L58&gt;0,1,0)))</f>
        <v>0</v>
      </c>
    </row>
    <row r="59" spans="1:13" ht="15" customHeight="1" x14ac:dyDescent="0.2">
      <c r="A59" s="64" t="s">
        <v>45</v>
      </c>
      <c r="B59" s="145">
        <v>0</v>
      </c>
      <c r="C59" s="39">
        <v>0</v>
      </c>
      <c r="D59" s="123">
        <v>0</v>
      </c>
      <c r="E59" s="40">
        <v>0</v>
      </c>
      <c r="F59" s="138">
        <f t="shared" si="14"/>
        <v>0</v>
      </c>
      <c r="G59" s="41">
        <f>IF(ISBLANK(F59),"  ",IF(F84&gt;0,F59/F84,IF(F59&gt;0,1,0)))</f>
        <v>0</v>
      </c>
      <c r="H59" s="145">
        <v>0</v>
      </c>
      <c r="I59" s="39">
        <v>0</v>
      </c>
      <c r="J59" s="123">
        <v>0</v>
      </c>
      <c r="K59" s="40">
        <v>0</v>
      </c>
      <c r="L59" s="138">
        <f t="shared" si="15"/>
        <v>0</v>
      </c>
      <c r="M59" s="41">
        <f>IF(ISBLANK(L59),"  ",IF(L84&gt;0,L59/L84,IF(L59&gt;0,1,0)))</f>
        <v>0</v>
      </c>
    </row>
    <row r="60" spans="1:13" ht="15" customHeight="1" x14ac:dyDescent="0.2">
      <c r="A60" s="64" t="s">
        <v>46</v>
      </c>
      <c r="B60" s="145">
        <v>0</v>
      </c>
      <c r="C60" s="39">
        <v>0</v>
      </c>
      <c r="D60" s="123">
        <v>0</v>
      </c>
      <c r="E60" s="40">
        <v>0</v>
      </c>
      <c r="F60" s="138">
        <f t="shared" si="14"/>
        <v>0</v>
      </c>
      <c r="G60" s="41">
        <f>IF(ISBLANK(F60),"  ",IF(F84&gt;0,F60/F84,IF(F60&gt;0,1,0)))</f>
        <v>0</v>
      </c>
      <c r="H60" s="145">
        <v>0</v>
      </c>
      <c r="I60" s="39">
        <v>0</v>
      </c>
      <c r="J60" s="123">
        <v>0</v>
      </c>
      <c r="K60" s="40">
        <v>0</v>
      </c>
      <c r="L60" s="138">
        <f t="shared" si="15"/>
        <v>0</v>
      </c>
      <c r="M60" s="41">
        <f>IF(ISBLANK(L60),"  ",IF(L84&gt;0,L60/L84,IF(L60&gt;0,1,0)))</f>
        <v>0</v>
      </c>
    </row>
    <row r="61" spans="1:13" ht="15" customHeight="1" x14ac:dyDescent="0.2">
      <c r="A61" s="64" t="s">
        <v>47</v>
      </c>
      <c r="B61" s="145">
        <v>0</v>
      </c>
      <c r="C61" s="39">
        <v>0</v>
      </c>
      <c r="D61" s="123">
        <v>0</v>
      </c>
      <c r="E61" s="40">
        <v>0</v>
      </c>
      <c r="F61" s="138">
        <f t="shared" si="14"/>
        <v>0</v>
      </c>
      <c r="G61" s="41">
        <f>IF(ISBLANK(F61),"  ",IF(F84&gt;0,F61/F84,IF(F61&gt;0,1,0)))</f>
        <v>0</v>
      </c>
      <c r="H61" s="145">
        <v>0</v>
      </c>
      <c r="I61" s="39">
        <v>0</v>
      </c>
      <c r="J61" s="123">
        <v>0</v>
      </c>
      <c r="K61" s="40">
        <v>0</v>
      </c>
      <c r="L61" s="138">
        <f t="shared" si="15"/>
        <v>0</v>
      </c>
      <c r="M61" s="41">
        <f>IF(ISBLANK(L61),"  ",IF(L84&gt;0,L61/L84,IF(L61&gt;0,1,0)))</f>
        <v>0</v>
      </c>
    </row>
    <row r="62" spans="1:13" ht="15" customHeight="1" x14ac:dyDescent="0.2">
      <c r="A62" s="25" t="s">
        <v>48</v>
      </c>
      <c r="B62" s="116">
        <v>0</v>
      </c>
      <c r="C62" s="39">
        <v>0</v>
      </c>
      <c r="D62" s="124">
        <v>0</v>
      </c>
      <c r="E62" s="40">
        <v>0</v>
      </c>
      <c r="F62" s="137">
        <f t="shared" si="14"/>
        <v>0</v>
      </c>
      <c r="G62" s="41">
        <f>IF(ISBLANK(F62),"  ",IF(F84&gt;0,F62/F84,IF(F62&gt;0,1,0)))</f>
        <v>0</v>
      </c>
      <c r="H62" s="116">
        <v>0</v>
      </c>
      <c r="I62" s="39">
        <v>0</v>
      </c>
      <c r="J62" s="124">
        <v>0</v>
      </c>
      <c r="K62" s="40">
        <v>0</v>
      </c>
      <c r="L62" s="137">
        <f t="shared" si="15"/>
        <v>0</v>
      </c>
      <c r="M62" s="41">
        <f>IF(ISBLANK(L62),"  ",IF(L84&gt;0,L62/L84,IF(L62&gt;0,1,0)))</f>
        <v>0</v>
      </c>
    </row>
    <row r="63" spans="1:13" s="55" customFormat="1" ht="15" customHeight="1" x14ac:dyDescent="0.25">
      <c r="A63" s="60" t="s">
        <v>49</v>
      </c>
      <c r="B63" s="146">
        <v>0</v>
      </c>
      <c r="C63" s="59">
        <v>0</v>
      </c>
      <c r="D63" s="128">
        <v>0</v>
      </c>
      <c r="E63" s="54">
        <v>0</v>
      </c>
      <c r="F63" s="139">
        <f>F62+F60+F59+F58+F57+F61</f>
        <v>0</v>
      </c>
      <c r="G63" s="53">
        <f>IF(ISBLANK(F63),"  ",IF(F84&gt;0,F63/F84,IF(F63&gt;0,1,0)))</f>
        <v>0</v>
      </c>
      <c r="H63" s="146">
        <v>0</v>
      </c>
      <c r="I63" s="59">
        <v>0</v>
      </c>
      <c r="J63" s="128">
        <v>0</v>
      </c>
      <c r="K63" s="54">
        <v>0</v>
      </c>
      <c r="L63" s="137">
        <f t="shared" si="15"/>
        <v>0</v>
      </c>
      <c r="M63" s="53">
        <f>IF(ISBLANK(L63),"  ",IF(L84&gt;0,L63/L84,IF(L63&gt;0,1,0)))</f>
        <v>0</v>
      </c>
    </row>
    <row r="64" spans="1:13" ht="15" customHeight="1" x14ac:dyDescent="0.2">
      <c r="A64" s="34" t="s">
        <v>50</v>
      </c>
      <c r="B64" s="147">
        <v>0</v>
      </c>
      <c r="C64" s="39">
        <v>0</v>
      </c>
      <c r="D64" s="148">
        <v>0</v>
      </c>
      <c r="E64" s="40">
        <v>0</v>
      </c>
      <c r="F64" s="140">
        <f t="shared" ref="F64:F73" si="16">D64+B64</f>
        <v>0</v>
      </c>
      <c r="G64" s="41">
        <f>IF(ISBLANK(F64),"  ",IF(F84&gt;0,F64/F84,IF(F64&gt;0,1,0)))</f>
        <v>0</v>
      </c>
      <c r="H64" s="147">
        <v>0</v>
      </c>
      <c r="I64" s="39">
        <v>0</v>
      </c>
      <c r="J64" s="148">
        <v>0</v>
      </c>
      <c r="K64" s="40">
        <v>0</v>
      </c>
      <c r="L64" s="140">
        <f t="shared" si="15"/>
        <v>0</v>
      </c>
      <c r="M64" s="41">
        <f>IF(ISBLANK(L64),"  ",IF(L84&gt;0,L64/L84,IF(L64&gt;0,1,0)))</f>
        <v>0</v>
      </c>
    </row>
    <row r="65" spans="1:13" ht="15" customHeight="1" x14ac:dyDescent="0.2">
      <c r="A65" s="65" t="s">
        <v>51</v>
      </c>
      <c r="B65" s="114">
        <v>0</v>
      </c>
      <c r="C65" s="39">
        <v>0</v>
      </c>
      <c r="D65" s="124">
        <v>0</v>
      </c>
      <c r="E65" s="40">
        <v>0</v>
      </c>
      <c r="F65" s="133">
        <f t="shared" si="16"/>
        <v>0</v>
      </c>
      <c r="G65" s="41">
        <f>IF(ISBLANK(F65),"  ",IF(F84&gt;0,F65/F84,IF(F65&gt;0,1,0)))</f>
        <v>0</v>
      </c>
      <c r="H65" s="114">
        <v>0</v>
      </c>
      <c r="I65" s="39">
        <v>0</v>
      </c>
      <c r="J65" s="124">
        <v>0</v>
      </c>
      <c r="K65" s="40">
        <v>0</v>
      </c>
      <c r="L65" s="133">
        <f t="shared" si="15"/>
        <v>0</v>
      </c>
      <c r="M65" s="41">
        <f>IF(ISBLANK(L65),"  ",IF(L84&gt;0,L65/L84,IF(L65&gt;0,1,0)))</f>
        <v>0</v>
      </c>
    </row>
    <row r="66" spans="1:13" ht="15" customHeight="1" x14ac:dyDescent="0.2">
      <c r="A66" s="7" t="s">
        <v>52</v>
      </c>
      <c r="B66" s="114">
        <v>0</v>
      </c>
      <c r="C66" s="39">
        <v>0</v>
      </c>
      <c r="D66" s="124">
        <v>0</v>
      </c>
      <c r="E66" s="40">
        <v>0</v>
      </c>
      <c r="F66" s="133">
        <f t="shared" si="16"/>
        <v>0</v>
      </c>
      <c r="G66" s="41">
        <f>IF(ISBLANK(F66),"  ",IF(F84&gt;0,F66/F84,IF(F66&gt;0,1,0)))</f>
        <v>0</v>
      </c>
      <c r="H66" s="114">
        <v>0</v>
      </c>
      <c r="I66" s="39">
        <v>0</v>
      </c>
      <c r="J66" s="124">
        <v>0</v>
      </c>
      <c r="K66" s="40">
        <v>0</v>
      </c>
      <c r="L66" s="133">
        <f t="shared" si="15"/>
        <v>0</v>
      </c>
      <c r="M66" s="41">
        <f>IF(ISBLANK(L66),"  ",IF(L84&gt;0,L66/L84,IF(L66&gt;0,1,0)))</f>
        <v>0</v>
      </c>
    </row>
    <row r="67" spans="1:13" ht="15" customHeight="1" x14ac:dyDescent="0.2">
      <c r="A67" s="58" t="s">
        <v>53</v>
      </c>
      <c r="B67" s="114">
        <v>0</v>
      </c>
      <c r="C67" s="39">
        <v>0</v>
      </c>
      <c r="D67" s="124">
        <v>0</v>
      </c>
      <c r="E67" s="40">
        <v>0</v>
      </c>
      <c r="F67" s="133">
        <f t="shared" si="16"/>
        <v>0</v>
      </c>
      <c r="G67" s="41">
        <f>IF(ISBLANK(F67),"  ",IF(F84&gt;0,F67/F84,IF(F67&gt;0,1,0)))</f>
        <v>0</v>
      </c>
      <c r="H67" s="114">
        <v>0</v>
      </c>
      <c r="I67" s="39">
        <v>0</v>
      </c>
      <c r="J67" s="124">
        <v>0</v>
      </c>
      <c r="K67" s="40">
        <v>0</v>
      </c>
      <c r="L67" s="133">
        <f t="shared" si="15"/>
        <v>0</v>
      </c>
      <c r="M67" s="41">
        <f>IF(ISBLANK(L67),"  ",IF(L84&gt;0,L67/L84,IF(L67&gt;0,1,0)))</f>
        <v>0</v>
      </c>
    </row>
    <row r="68" spans="1:13" ht="15" customHeight="1" x14ac:dyDescent="0.2">
      <c r="A68" s="65" t="s">
        <v>54</v>
      </c>
      <c r="B68" s="114">
        <v>0</v>
      </c>
      <c r="C68" s="39">
        <v>0</v>
      </c>
      <c r="D68" s="124">
        <v>0</v>
      </c>
      <c r="E68" s="40">
        <v>0</v>
      </c>
      <c r="F68" s="133">
        <f t="shared" si="16"/>
        <v>0</v>
      </c>
      <c r="G68" s="41">
        <f>IF(ISBLANK(F68),"  ",IF(F84&gt;0,F68/F84,IF(F68&gt;0,1,0)))</f>
        <v>0</v>
      </c>
      <c r="H68" s="114">
        <v>0</v>
      </c>
      <c r="I68" s="39">
        <v>0</v>
      </c>
      <c r="J68" s="124">
        <v>0</v>
      </c>
      <c r="K68" s="40">
        <v>0</v>
      </c>
      <c r="L68" s="133">
        <f t="shared" si="15"/>
        <v>0</v>
      </c>
      <c r="M68" s="41">
        <f>IF(ISBLANK(L68),"  ",IF(L84&gt;0,L68/L84,IF(L68&gt;0,1,0)))</f>
        <v>0</v>
      </c>
    </row>
    <row r="69" spans="1:13" ht="15" customHeight="1" x14ac:dyDescent="0.2">
      <c r="A69" s="65" t="s">
        <v>55</v>
      </c>
      <c r="B69" s="114">
        <v>0</v>
      </c>
      <c r="C69" s="39">
        <v>0</v>
      </c>
      <c r="D69" s="124">
        <v>0</v>
      </c>
      <c r="E69" s="40">
        <v>0</v>
      </c>
      <c r="F69" s="133">
        <f t="shared" si="16"/>
        <v>0</v>
      </c>
      <c r="G69" s="41">
        <f>IF(ISBLANK(F69),"  ",IF(F84&gt;0,F69/F84,IF(F69&gt;0,1,0)))</f>
        <v>0</v>
      </c>
      <c r="H69" s="114">
        <v>0</v>
      </c>
      <c r="I69" s="39">
        <v>0</v>
      </c>
      <c r="J69" s="124">
        <v>0</v>
      </c>
      <c r="K69" s="40">
        <v>0</v>
      </c>
      <c r="L69" s="133">
        <f t="shared" si="15"/>
        <v>0</v>
      </c>
      <c r="M69" s="41">
        <f>IF(ISBLANK(L69),"  ",IF(L84&gt;0,L69/L84,IF(L69&gt;0,1,0)))</f>
        <v>0</v>
      </c>
    </row>
    <row r="70" spans="1:13" ht="15" customHeight="1" x14ac:dyDescent="0.2">
      <c r="A70" s="34" t="s">
        <v>56</v>
      </c>
      <c r="B70" s="114">
        <v>0</v>
      </c>
      <c r="C70" s="39">
        <v>0</v>
      </c>
      <c r="D70" s="124">
        <v>0</v>
      </c>
      <c r="E70" s="40">
        <v>0</v>
      </c>
      <c r="F70" s="133">
        <f t="shared" si="16"/>
        <v>0</v>
      </c>
      <c r="G70" s="41">
        <f>IF(ISBLANK(F70),"  ",IF(F84&gt;0,F70/F84,IF(F70&gt;0,1,0)))</f>
        <v>0</v>
      </c>
      <c r="H70" s="114">
        <v>0</v>
      </c>
      <c r="I70" s="39">
        <v>0</v>
      </c>
      <c r="J70" s="124">
        <v>0</v>
      </c>
      <c r="K70" s="40">
        <v>0</v>
      </c>
      <c r="L70" s="133">
        <f t="shared" si="15"/>
        <v>0</v>
      </c>
      <c r="M70" s="41">
        <f>IF(ISBLANK(L70),"  ",IF(L84&gt;0,L70/L84,IF(L70&gt;0,1,0)))</f>
        <v>0</v>
      </c>
    </row>
    <row r="71" spans="1:13" ht="15" customHeight="1" x14ac:dyDescent="0.2">
      <c r="A71" s="34" t="s">
        <v>57</v>
      </c>
      <c r="B71" s="114">
        <v>0</v>
      </c>
      <c r="C71" s="39">
        <v>0</v>
      </c>
      <c r="D71" s="124">
        <v>0</v>
      </c>
      <c r="E71" s="40">
        <v>0</v>
      </c>
      <c r="F71" s="133">
        <f t="shared" si="16"/>
        <v>0</v>
      </c>
      <c r="G71" s="41">
        <f>IF(ISBLANK(F71),"  ",IF(F84&gt;0,F71/F84,IF(F71&gt;0,1,0)))</f>
        <v>0</v>
      </c>
      <c r="H71" s="114">
        <v>0</v>
      </c>
      <c r="I71" s="39">
        <v>0</v>
      </c>
      <c r="J71" s="124">
        <v>0</v>
      </c>
      <c r="K71" s="40">
        <v>0</v>
      </c>
      <c r="L71" s="133">
        <f t="shared" si="15"/>
        <v>0</v>
      </c>
      <c r="M71" s="41">
        <f>IF(ISBLANK(L71),"  ",IF(L84&gt;0,L71/L84,IF(L71&gt;0,1,0)))</f>
        <v>0</v>
      </c>
    </row>
    <row r="72" spans="1:13" ht="15" customHeight="1" x14ac:dyDescent="0.2">
      <c r="A72" s="7" t="s">
        <v>58</v>
      </c>
      <c r="B72" s="114">
        <v>0</v>
      </c>
      <c r="C72" s="39">
        <v>0</v>
      </c>
      <c r="D72" s="124">
        <v>0</v>
      </c>
      <c r="E72" s="40">
        <v>0</v>
      </c>
      <c r="F72" s="133">
        <f t="shared" si="16"/>
        <v>0</v>
      </c>
      <c r="G72" s="41">
        <f>IF(ISBLANK(F72),"  ",IF(F84&gt;0,F72/F84,IF(F72&gt;0,1,0)))</f>
        <v>0</v>
      </c>
      <c r="H72" s="114">
        <v>0</v>
      </c>
      <c r="I72" s="39">
        <v>0</v>
      </c>
      <c r="J72" s="124">
        <v>0</v>
      </c>
      <c r="K72" s="40">
        <v>0</v>
      </c>
      <c r="L72" s="133">
        <f t="shared" si="15"/>
        <v>0</v>
      </c>
      <c r="M72" s="41">
        <f>IF(ISBLANK(L72),"  ",IF(L84&gt;0,L72/L84,IF(L72&gt;0,1,0)))</f>
        <v>0</v>
      </c>
    </row>
    <row r="73" spans="1:13" ht="15" customHeight="1" x14ac:dyDescent="0.2">
      <c r="A73" s="58" t="s">
        <v>59</v>
      </c>
      <c r="B73" s="114">
        <v>0</v>
      </c>
      <c r="C73" s="39">
        <v>0</v>
      </c>
      <c r="D73" s="124">
        <v>0</v>
      </c>
      <c r="E73" s="40">
        <v>0</v>
      </c>
      <c r="F73" s="133">
        <f t="shared" si="16"/>
        <v>0</v>
      </c>
      <c r="G73" s="41">
        <f>IF(ISBLANK(F73),"  ",IF(F84&gt;0,F73/F84,IF(F73&gt;0,1,0)))</f>
        <v>0</v>
      </c>
      <c r="H73" s="114">
        <v>0</v>
      </c>
      <c r="I73" s="39">
        <v>0</v>
      </c>
      <c r="J73" s="124">
        <v>0</v>
      </c>
      <c r="K73" s="40">
        <v>0</v>
      </c>
      <c r="L73" s="133">
        <f t="shared" si="15"/>
        <v>0</v>
      </c>
      <c r="M73" s="41">
        <f>IF(ISBLANK(L73),"  ",IF(L84&gt;0,L73/L84,IF(L73&gt;0,1,0)))</f>
        <v>0</v>
      </c>
    </row>
    <row r="74" spans="1:13" ht="15" customHeight="1" x14ac:dyDescent="0.2">
      <c r="A74" s="34" t="s">
        <v>186</v>
      </c>
      <c r="B74" s="114">
        <v>0</v>
      </c>
      <c r="C74" s="39">
        <v>0</v>
      </c>
      <c r="D74" s="124">
        <v>0</v>
      </c>
      <c r="E74" s="40">
        <v>0</v>
      </c>
      <c r="F74" s="133">
        <f t="shared" ref="F74" si="17">D74+B74</f>
        <v>0</v>
      </c>
      <c r="G74" s="41">
        <f>IF(ISBLANK(F74),"  ",IF(F85&gt;0,F74/F85,IF(F74&gt;0,1,0)))</f>
        <v>0</v>
      </c>
      <c r="H74" s="114">
        <v>0</v>
      </c>
      <c r="I74" s="39">
        <v>0</v>
      </c>
      <c r="J74" s="124">
        <v>0</v>
      </c>
      <c r="K74" s="40">
        <v>0</v>
      </c>
      <c r="L74" s="133">
        <f t="shared" ref="L74" si="18">J74+H74</f>
        <v>0</v>
      </c>
      <c r="M74" s="41">
        <f>IF(ISBLANK(L74),"  ",IF(L85&gt;0,L74/L85,IF(L74&gt;0,1,0)))</f>
        <v>0</v>
      </c>
    </row>
    <row r="75" spans="1:13" s="55" customFormat="1" ht="15" customHeight="1" x14ac:dyDescent="0.25">
      <c r="A75" s="66" t="s">
        <v>60</v>
      </c>
      <c r="B75" s="115">
        <v>0</v>
      </c>
      <c r="C75" s="59">
        <v>0</v>
      </c>
      <c r="D75" s="128">
        <v>0</v>
      </c>
      <c r="E75" s="54">
        <v>0</v>
      </c>
      <c r="F75" s="115">
        <f>F74+F73+F72+F71+F70+F69+F68+F67+F66+F65+F64+F63</f>
        <v>0</v>
      </c>
      <c r="G75" s="53">
        <f>IF(ISBLANK(F75),"  ",IF(F84&gt;0,F75/F84,IF(F75&gt;0,1,0)))</f>
        <v>0</v>
      </c>
      <c r="H75" s="115">
        <v>0</v>
      </c>
      <c r="I75" s="59">
        <v>0</v>
      </c>
      <c r="J75" s="128">
        <v>0</v>
      </c>
      <c r="K75" s="54">
        <v>0</v>
      </c>
      <c r="L75" s="115">
        <f>L74+L73+L72+L71+L70+L69+L68+L67+L66+L65+L64+L63</f>
        <v>0</v>
      </c>
      <c r="M75" s="53">
        <f>IF(ISBLANK(L75),"  ",IF(L84&gt;0,L75/L84,IF(L75&gt;0,1,0)))</f>
        <v>0</v>
      </c>
    </row>
    <row r="76" spans="1:13" ht="15" customHeight="1" x14ac:dyDescent="0.25">
      <c r="A76" s="9" t="s">
        <v>61</v>
      </c>
      <c r="B76" s="116"/>
      <c r="C76" s="48" t="s">
        <v>4</v>
      </c>
      <c r="D76" s="124"/>
      <c r="E76" s="49" t="s">
        <v>10</v>
      </c>
      <c r="F76" s="133"/>
      <c r="G76" s="50" t="s">
        <v>4</v>
      </c>
      <c r="H76" s="116"/>
      <c r="I76" s="48" t="s">
        <v>4</v>
      </c>
      <c r="J76" s="124"/>
      <c r="K76" s="49" t="s">
        <v>4</v>
      </c>
      <c r="L76" s="133"/>
      <c r="M76" s="50" t="s">
        <v>4</v>
      </c>
    </row>
    <row r="77" spans="1:13" ht="15" customHeight="1" x14ac:dyDescent="0.2">
      <c r="A77" s="7" t="s">
        <v>62</v>
      </c>
      <c r="B77" s="142">
        <v>0</v>
      </c>
      <c r="C77" s="35">
        <v>0</v>
      </c>
      <c r="D77" s="127">
        <v>0</v>
      </c>
      <c r="E77" s="36">
        <v>0</v>
      </c>
      <c r="F77" s="132">
        <f>D77+B77</f>
        <v>0</v>
      </c>
      <c r="G77" s="37">
        <f>IF(ISBLANK(F77),"  ",IF(F84&gt;0,F77/F84,IF(F77&gt;0,1,0)))</f>
        <v>0</v>
      </c>
      <c r="H77" s="142">
        <v>0</v>
      </c>
      <c r="I77" s="35">
        <v>0</v>
      </c>
      <c r="J77" s="127">
        <v>0</v>
      </c>
      <c r="K77" s="36">
        <v>0</v>
      </c>
      <c r="L77" s="132">
        <f>J77+H77</f>
        <v>0</v>
      </c>
      <c r="M77" s="37">
        <f>IF(ISBLANK(L77),"  ",IF(L84&gt;0,L77/L84,IF(L77&gt;0,1,0)))</f>
        <v>0</v>
      </c>
    </row>
    <row r="78" spans="1:13" ht="15" customHeight="1" x14ac:dyDescent="0.2">
      <c r="A78" s="25" t="s">
        <v>63</v>
      </c>
      <c r="B78" s="114">
        <v>0</v>
      </c>
      <c r="C78" s="39">
        <v>0</v>
      </c>
      <c r="D78" s="124">
        <v>0</v>
      </c>
      <c r="E78" s="40">
        <v>0</v>
      </c>
      <c r="F78" s="133">
        <f>D78+B78</f>
        <v>0</v>
      </c>
      <c r="G78" s="41">
        <f>IF(ISBLANK(F78),"  ",IF(F84&gt;0,F78/F84,IF(F78&gt;0,1,0)))</f>
        <v>0</v>
      </c>
      <c r="H78" s="114">
        <v>0</v>
      </c>
      <c r="I78" s="39">
        <v>0</v>
      </c>
      <c r="J78" s="124">
        <v>0</v>
      </c>
      <c r="K78" s="40">
        <v>0</v>
      </c>
      <c r="L78" s="133">
        <f>J78+H78</f>
        <v>0</v>
      </c>
      <c r="M78" s="41">
        <f>IF(ISBLANK(L78),"  ",IF(L84&gt;0,L78/L84,IF(L78&gt;0,1,0)))</f>
        <v>0</v>
      </c>
    </row>
    <row r="79" spans="1:13" ht="15" customHeight="1" x14ac:dyDescent="0.25">
      <c r="A79" s="56" t="s">
        <v>64</v>
      </c>
      <c r="B79" s="116"/>
      <c r="C79" s="48" t="s">
        <v>4</v>
      </c>
      <c r="D79" s="124"/>
      <c r="E79" s="49" t="s">
        <v>10</v>
      </c>
      <c r="F79" s="133"/>
      <c r="G79" s="50" t="s">
        <v>4</v>
      </c>
      <c r="H79" s="116"/>
      <c r="I79" s="48" t="s">
        <v>4</v>
      </c>
      <c r="J79" s="124"/>
      <c r="K79" s="49" t="s">
        <v>4</v>
      </c>
      <c r="L79" s="133"/>
      <c r="M79" s="50" t="s">
        <v>4</v>
      </c>
    </row>
    <row r="80" spans="1:13" ht="15" customHeight="1" x14ac:dyDescent="0.2">
      <c r="A80" s="7" t="s">
        <v>65</v>
      </c>
      <c r="B80" s="142">
        <v>0</v>
      </c>
      <c r="C80" s="35">
        <v>0</v>
      </c>
      <c r="D80" s="127">
        <v>0</v>
      </c>
      <c r="E80" s="36">
        <v>0</v>
      </c>
      <c r="F80" s="132">
        <f>D80+B80</f>
        <v>0</v>
      </c>
      <c r="G80" s="37">
        <f>IF(ISBLANK(F80),"  ",IF(F84&gt;0,F80/F84,IF(F80&gt;0,1,0)))</f>
        <v>0</v>
      </c>
      <c r="H80" s="142">
        <v>0</v>
      </c>
      <c r="I80" s="35">
        <v>0</v>
      </c>
      <c r="J80" s="127">
        <v>0</v>
      </c>
      <c r="K80" s="36">
        <v>0</v>
      </c>
      <c r="L80" s="132">
        <f>J80+H80</f>
        <v>0</v>
      </c>
      <c r="M80" s="37">
        <f>IF(ISBLANK(L80),"  ",IF(L84&gt;0,L80/L84,IF(L80&gt;0,1,0)))</f>
        <v>0</v>
      </c>
    </row>
    <row r="81" spans="1:13" ht="15" customHeight="1" x14ac:dyDescent="0.2">
      <c r="A81" s="25" t="s">
        <v>66</v>
      </c>
      <c r="B81" s="114">
        <v>0</v>
      </c>
      <c r="C81" s="39">
        <v>0</v>
      </c>
      <c r="D81" s="124">
        <v>0</v>
      </c>
      <c r="E81" s="40">
        <v>0</v>
      </c>
      <c r="F81" s="133">
        <f>D81+B81</f>
        <v>0</v>
      </c>
      <c r="G81" s="41">
        <f>IF(ISBLANK(F81),"  ",IF(F84&gt;0,F81/F84,IF(F81&gt;0,1,0)))</f>
        <v>0</v>
      </c>
      <c r="H81" s="114">
        <v>0</v>
      </c>
      <c r="I81" s="39">
        <v>0</v>
      </c>
      <c r="J81" s="124">
        <v>0</v>
      </c>
      <c r="K81" s="40">
        <v>0</v>
      </c>
      <c r="L81" s="133">
        <f>J81+H81</f>
        <v>0</v>
      </c>
      <c r="M81" s="41">
        <f>IF(ISBLANK(L81),"  ",IF(L84&gt;0,L81/L84,IF(L81&gt;0,1,0)))</f>
        <v>0</v>
      </c>
    </row>
    <row r="82" spans="1:13" s="55" customFormat="1" ht="15" customHeight="1" x14ac:dyDescent="0.25">
      <c r="A82" s="56" t="s">
        <v>67</v>
      </c>
      <c r="B82" s="120">
        <v>0</v>
      </c>
      <c r="C82" s="59">
        <v>0</v>
      </c>
      <c r="D82" s="129">
        <v>0</v>
      </c>
      <c r="E82" s="54">
        <v>0</v>
      </c>
      <c r="F82" s="134">
        <f>F81+F80+F79+F78+F77</f>
        <v>0</v>
      </c>
      <c r="G82" s="53">
        <f>IF(ISBLANK(F82),"  ",IF(F84&gt;0,F82/F84,IF(F82&gt;0,1,0)))</f>
        <v>0</v>
      </c>
      <c r="H82" s="120">
        <v>0</v>
      </c>
      <c r="I82" s="59">
        <v>0</v>
      </c>
      <c r="J82" s="129">
        <v>0</v>
      </c>
      <c r="K82" s="54">
        <v>0</v>
      </c>
      <c r="L82" s="134">
        <f>L81+L80+L79+L78+L77</f>
        <v>0</v>
      </c>
      <c r="M82" s="53">
        <f>IF(ISBLANK(L82),"  ",IF(L84&gt;0,L82/L84,IF(L82&gt;0,1,0)))</f>
        <v>0</v>
      </c>
    </row>
    <row r="83" spans="1:13" s="55" customFormat="1" ht="15" customHeight="1" x14ac:dyDescent="0.25">
      <c r="A83" s="56" t="s">
        <v>68</v>
      </c>
      <c r="B83" s="120">
        <v>0</v>
      </c>
      <c r="C83" s="59">
        <v>0</v>
      </c>
      <c r="D83" s="129">
        <v>0</v>
      </c>
      <c r="E83" s="54">
        <v>0</v>
      </c>
      <c r="F83" s="141">
        <f>D83+B83</f>
        <v>0</v>
      </c>
      <c r="G83" s="53">
        <f>IF(ISBLANK(F83),"  ",IF(F84&gt;0,F83/F84,IF(F83&gt;0,1,0)))</f>
        <v>0</v>
      </c>
      <c r="H83" s="120">
        <v>0</v>
      </c>
      <c r="I83" s="59">
        <v>0</v>
      </c>
      <c r="J83" s="129">
        <v>0</v>
      </c>
      <c r="K83" s="54">
        <v>0</v>
      </c>
      <c r="L83" s="141">
        <f>J83+H83</f>
        <v>0</v>
      </c>
      <c r="M83" s="53">
        <f>IF(ISBLANK(L83),"  ",IF(L84&gt;0,L83/L84,IF(L83&gt;0,1,0)))</f>
        <v>0</v>
      </c>
    </row>
    <row r="84" spans="1:13" s="55" customFormat="1" ht="15" customHeight="1" thickBot="1" x14ac:dyDescent="0.3">
      <c r="A84" s="67" t="s">
        <v>69</v>
      </c>
      <c r="B84" s="121">
        <v>33004000</v>
      </c>
      <c r="C84" s="68">
        <v>1</v>
      </c>
      <c r="D84" s="121">
        <v>0</v>
      </c>
      <c r="E84" s="69">
        <v>0</v>
      </c>
      <c r="F84" s="121">
        <f>F82+F75+F54+F47+F55+F83</f>
        <v>33004000</v>
      </c>
      <c r="G84" s="70">
        <f>IF(ISBLANK(F84),"  ",IF(F84&gt;0,F84/F84,IF(F84&gt;0,1,0)))</f>
        <v>1</v>
      </c>
      <c r="H84" s="121">
        <v>10000000</v>
      </c>
      <c r="I84" s="68">
        <v>1</v>
      </c>
      <c r="J84" s="121">
        <v>0</v>
      </c>
      <c r="K84" s="69">
        <v>0</v>
      </c>
      <c r="L84" s="121">
        <f>L82+L75+L54+L47+L55+L83</f>
        <v>10000000</v>
      </c>
      <c r="M84" s="70">
        <f>IF(ISBLANK(L84),"  ",IF(L84&gt;0,L84/L84,IF(L84&gt;0,1,0)))</f>
        <v>1</v>
      </c>
    </row>
    <row r="85" spans="1:13" ht="15" thickTop="1" x14ac:dyDescent="0.2"/>
    <row r="86" spans="1:13" ht="16.5" customHeight="1" x14ac:dyDescent="0.2">
      <c r="A86" s="2" t="s">
        <v>4</v>
      </c>
    </row>
    <row r="87" spans="1:13" x14ac:dyDescent="0.2">
      <c r="A87" s="2" t="s">
        <v>70</v>
      </c>
    </row>
  </sheetData>
  <hyperlinks>
    <hyperlink ref="O2" location="Home!A1" tooltip="Home" display="Home" xr:uid="{E2A60F2A-2744-4546-9D09-0EA6E7EA216E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O87"/>
  <sheetViews>
    <sheetView zoomScale="75" zoomScaleNormal="75" workbookViewId="0">
      <pane xSplit="1" ySplit="10" topLeftCell="B11" activePane="bottomRight" state="frozen"/>
      <selection activeCell="K38" sqref="K38"/>
      <selection pane="topRight" activeCell="K38" sqref="K38"/>
      <selection pane="bottomLeft" activeCell="K38" sqref="K38"/>
      <selection pane="bottomRight" activeCell="K38" sqref="K38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88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190</v>
      </c>
      <c r="C6" s="11"/>
      <c r="D6" s="12"/>
      <c r="E6" s="11"/>
      <c r="F6" s="12"/>
      <c r="G6" s="13"/>
      <c r="H6" s="10" t="s">
        <v>191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v>18864120</v>
      </c>
      <c r="C13" s="35">
        <v>1</v>
      </c>
      <c r="D13" s="122">
        <v>0</v>
      </c>
      <c r="E13" s="36">
        <v>0</v>
      </c>
      <c r="F13" s="130">
        <f>D13+B13</f>
        <v>18864120</v>
      </c>
      <c r="G13" s="37">
        <f>IF(ISBLANK(F13),"  ",IF(F84&gt;0,F13/F84,IF(F13&gt;0,1,0)))</f>
        <v>0.23273491844332275</v>
      </c>
      <c r="H13" s="112">
        <v>18922535</v>
      </c>
      <c r="I13" s="35">
        <v>1</v>
      </c>
      <c r="J13" s="122">
        <v>0</v>
      </c>
      <c r="K13" s="36">
        <v>0</v>
      </c>
      <c r="L13" s="130">
        <f t="shared" ref="L13:L34" si="0">J13+H13</f>
        <v>18922535</v>
      </c>
      <c r="M13" s="38">
        <f>IF(ISBLANK(L13),"  ",IF(L84&gt;0,L13/L84,IF(L13&gt;0,1,0)))</f>
        <v>0.38011967518872902</v>
      </c>
    </row>
    <row r="14" spans="1:15" ht="15" customHeight="1" x14ac:dyDescent="0.2">
      <c r="A14" s="7" t="s">
        <v>13</v>
      </c>
      <c r="B14" s="142">
        <v>0</v>
      </c>
      <c r="C14" s="39">
        <v>0</v>
      </c>
      <c r="D14" s="127">
        <v>0</v>
      </c>
      <c r="E14" s="40">
        <v>0</v>
      </c>
      <c r="F14" s="131">
        <f>D14+B14</f>
        <v>0</v>
      </c>
      <c r="G14" s="41">
        <f>IF(ISBLANK(F14),"  ",IF(F84&gt;0,F14/F84,IF(F14&gt;0,1,0)))</f>
        <v>0</v>
      </c>
      <c r="H14" s="142">
        <v>0</v>
      </c>
      <c r="I14" s="39">
        <v>0</v>
      </c>
      <c r="J14" s="127">
        <v>0</v>
      </c>
      <c r="K14" s="40">
        <v>0</v>
      </c>
      <c r="L14" s="131">
        <f t="shared" si="0"/>
        <v>0</v>
      </c>
      <c r="M14" s="41">
        <f>IF(ISBLANK(L14),"  ",IF(L84&gt;0,L14/L84,IF(L14&gt;0,1,0)))</f>
        <v>0</v>
      </c>
    </row>
    <row r="15" spans="1:15" ht="15" customHeight="1" x14ac:dyDescent="0.2">
      <c r="A15" s="169" t="s">
        <v>14</v>
      </c>
      <c r="B15" s="116">
        <v>739750</v>
      </c>
      <c r="C15" s="42">
        <v>1</v>
      </c>
      <c r="D15" s="124">
        <v>0</v>
      </c>
      <c r="E15" s="43">
        <v>0</v>
      </c>
      <c r="F15" s="132">
        <f>D15+B15</f>
        <v>739750</v>
      </c>
      <c r="G15" s="44">
        <f>IF(ISBLANK(F15),"  ",IF(F84&gt;0,F15/F84,IF(F15&gt;0,1,0)))</f>
        <v>9.1266200553457039E-3</v>
      </c>
      <c r="H15" s="116">
        <v>724274</v>
      </c>
      <c r="I15" s="42">
        <v>1</v>
      </c>
      <c r="J15" s="124">
        <v>0</v>
      </c>
      <c r="K15" s="43">
        <v>0</v>
      </c>
      <c r="L15" s="132">
        <f t="shared" si="0"/>
        <v>724274</v>
      </c>
      <c r="M15" s="44">
        <f>IF(ISBLANK(L15),"  ",IF(L84&gt;0,L15/L84,IF(L15&gt;0,1,0)))</f>
        <v>1.4549361257761793E-2</v>
      </c>
    </row>
    <row r="16" spans="1:15" ht="15" customHeight="1" x14ac:dyDescent="0.2">
      <c r="A16" s="170" t="s">
        <v>15</v>
      </c>
      <c r="B16" s="142">
        <v>0</v>
      </c>
      <c r="C16" s="35">
        <v>0</v>
      </c>
      <c r="D16" s="127">
        <v>0</v>
      </c>
      <c r="E16" s="36">
        <v>0</v>
      </c>
      <c r="F16" s="132">
        <f t="shared" ref="F16:F46" si="1">D16+B16</f>
        <v>0</v>
      </c>
      <c r="G16" s="37">
        <f>IF(ISBLANK(F16),"  ",IF(F84&gt;0,F16/F84,IF(F16&gt;0,1,0)))</f>
        <v>0</v>
      </c>
      <c r="H16" s="142">
        <v>0</v>
      </c>
      <c r="I16" s="35">
        <v>0</v>
      </c>
      <c r="J16" s="127">
        <v>0</v>
      </c>
      <c r="K16" s="36">
        <v>0</v>
      </c>
      <c r="L16" s="132">
        <f t="shared" si="0"/>
        <v>0</v>
      </c>
      <c r="M16" s="37">
        <f>IF(ISBLANK(L16),"  ",IF(L84&gt;0,L16/L84,IF(L16&gt;0,1,0)))</f>
        <v>0</v>
      </c>
    </row>
    <row r="17" spans="1:13" ht="15" customHeight="1" x14ac:dyDescent="0.2">
      <c r="A17" s="171" t="s">
        <v>16</v>
      </c>
      <c r="B17" s="114">
        <v>739750</v>
      </c>
      <c r="C17" s="39">
        <v>1</v>
      </c>
      <c r="D17" s="124">
        <v>0</v>
      </c>
      <c r="E17" s="36">
        <v>0</v>
      </c>
      <c r="F17" s="133">
        <f t="shared" si="1"/>
        <v>739750</v>
      </c>
      <c r="G17" s="41">
        <f>IF(ISBLANK(F17),"  ",IF(F84&gt;0,F17/F84,IF(F17&gt;0,1,0)))</f>
        <v>9.1266200553457039E-3</v>
      </c>
      <c r="H17" s="114">
        <v>724274</v>
      </c>
      <c r="I17" s="39">
        <v>1</v>
      </c>
      <c r="J17" s="124">
        <v>0</v>
      </c>
      <c r="K17" s="40">
        <v>0</v>
      </c>
      <c r="L17" s="133">
        <f t="shared" si="0"/>
        <v>724274</v>
      </c>
      <c r="M17" s="41">
        <f>IF(ISBLANK(L17),"  ",IF(L84&gt;0,L17/L84,IF(L17&gt;0,1,0)))</f>
        <v>1.4549361257761793E-2</v>
      </c>
    </row>
    <row r="18" spans="1:13" ht="15" customHeight="1" x14ac:dyDescent="0.2">
      <c r="A18" s="171" t="s">
        <v>17</v>
      </c>
      <c r="B18" s="114">
        <v>0</v>
      </c>
      <c r="C18" s="39">
        <v>0</v>
      </c>
      <c r="D18" s="124">
        <v>0</v>
      </c>
      <c r="E18" s="36">
        <v>0</v>
      </c>
      <c r="F18" s="133">
        <f t="shared" si="1"/>
        <v>0</v>
      </c>
      <c r="G18" s="41">
        <f>IF(ISBLANK(F18),"  ",IF(F84&gt;0,F18/F84,IF(F18&gt;0,1,0)))</f>
        <v>0</v>
      </c>
      <c r="H18" s="114">
        <v>0</v>
      </c>
      <c r="I18" s="39">
        <v>0</v>
      </c>
      <c r="J18" s="124">
        <v>0</v>
      </c>
      <c r="K18" s="40">
        <v>0</v>
      </c>
      <c r="L18" s="133">
        <f t="shared" si="0"/>
        <v>0</v>
      </c>
      <c r="M18" s="41">
        <f>IF(ISBLANK(L18),"  ",IF(L84&gt;0,L18/L84,IF(L18&gt;0,1,0)))</f>
        <v>0</v>
      </c>
    </row>
    <row r="19" spans="1:13" ht="15" customHeight="1" x14ac:dyDescent="0.2">
      <c r="A19" s="171" t="s">
        <v>18</v>
      </c>
      <c r="B19" s="114">
        <v>0</v>
      </c>
      <c r="C19" s="39">
        <v>0</v>
      </c>
      <c r="D19" s="124">
        <v>0</v>
      </c>
      <c r="E19" s="36">
        <v>0</v>
      </c>
      <c r="F19" s="133">
        <f t="shared" si="1"/>
        <v>0</v>
      </c>
      <c r="G19" s="41">
        <f>IF(ISBLANK(F19),"  ",IF(F84&gt;0,F19/F84,IF(F19&gt;0,1,0)))</f>
        <v>0</v>
      </c>
      <c r="H19" s="114">
        <v>0</v>
      </c>
      <c r="I19" s="39">
        <v>0</v>
      </c>
      <c r="J19" s="124">
        <v>0</v>
      </c>
      <c r="K19" s="40">
        <v>0</v>
      </c>
      <c r="L19" s="133">
        <f t="shared" si="0"/>
        <v>0</v>
      </c>
      <c r="M19" s="41">
        <f>IF(ISBLANK(L19),"  ",IF(L84&gt;0,L19/L84,IF(L19&gt;0,1,0)))</f>
        <v>0</v>
      </c>
    </row>
    <row r="20" spans="1:13" ht="15" customHeight="1" x14ac:dyDescent="0.2">
      <c r="A20" s="171" t="s">
        <v>19</v>
      </c>
      <c r="B20" s="114">
        <v>0</v>
      </c>
      <c r="C20" s="39">
        <v>0</v>
      </c>
      <c r="D20" s="124">
        <v>0</v>
      </c>
      <c r="E20" s="36">
        <v>0</v>
      </c>
      <c r="F20" s="133">
        <f>D20+B20</f>
        <v>0</v>
      </c>
      <c r="G20" s="41">
        <f>IF(ISBLANK(F20),"  ",IF(F84&gt;0,F20/F84,IF(F20&gt;0,1,0)))</f>
        <v>0</v>
      </c>
      <c r="H20" s="114">
        <v>0</v>
      </c>
      <c r="I20" s="39">
        <v>0</v>
      </c>
      <c r="J20" s="124">
        <v>0</v>
      </c>
      <c r="K20" s="40">
        <v>0</v>
      </c>
      <c r="L20" s="133">
        <f t="shared" si="0"/>
        <v>0</v>
      </c>
      <c r="M20" s="41">
        <f>IF(ISBLANK(L20),"  ",IF(L84&gt;0,L20/L84,IF(L20&gt;0,1,0)))</f>
        <v>0</v>
      </c>
    </row>
    <row r="21" spans="1:13" ht="15" customHeight="1" x14ac:dyDescent="0.2">
      <c r="A21" s="171" t="s">
        <v>20</v>
      </c>
      <c r="B21" s="114">
        <v>0</v>
      </c>
      <c r="C21" s="39">
        <v>0</v>
      </c>
      <c r="D21" s="124">
        <v>0</v>
      </c>
      <c r="E21" s="36">
        <v>0</v>
      </c>
      <c r="F21" s="133">
        <f t="shared" si="1"/>
        <v>0</v>
      </c>
      <c r="G21" s="41">
        <f>IF(ISBLANK(F21),"  ",IF(F84&gt;0,F21/F84,IF(F21&gt;0,1,0)))</f>
        <v>0</v>
      </c>
      <c r="H21" s="114">
        <v>0</v>
      </c>
      <c r="I21" s="39">
        <v>0</v>
      </c>
      <c r="J21" s="124">
        <v>0</v>
      </c>
      <c r="K21" s="40">
        <v>0</v>
      </c>
      <c r="L21" s="133">
        <f t="shared" si="0"/>
        <v>0</v>
      </c>
      <c r="M21" s="41">
        <f>IF(ISBLANK(L21),"  ",IF(L84&gt;0,L21/L84,IF(L21&gt;0,1,0)))</f>
        <v>0</v>
      </c>
    </row>
    <row r="22" spans="1:13" ht="15" customHeight="1" x14ac:dyDescent="0.2">
      <c r="A22" s="171" t="s">
        <v>21</v>
      </c>
      <c r="B22" s="114">
        <v>0</v>
      </c>
      <c r="C22" s="39">
        <v>0</v>
      </c>
      <c r="D22" s="124">
        <v>0</v>
      </c>
      <c r="E22" s="36">
        <v>0</v>
      </c>
      <c r="F22" s="133">
        <f t="shared" si="1"/>
        <v>0</v>
      </c>
      <c r="G22" s="41">
        <f>IF(ISBLANK(F22),"  ",IF(F84&gt;0,F22/F84,IF(F22&gt;0,1,0)))</f>
        <v>0</v>
      </c>
      <c r="H22" s="114">
        <v>0</v>
      </c>
      <c r="I22" s="39">
        <v>0</v>
      </c>
      <c r="J22" s="124">
        <v>0</v>
      </c>
      <c r="K22" s="40">
        <v>0</v>
      </c>
      <c r="L22" s="133">
        <f t="shared" si="0"/>
        <v>0</v>
      </c>
      <c r="M22" s="41">
        <f>IF(ISBLANK(L22),"  ",IF(L84&gt;0,L22/L84,IF(L22&gt;0,1,0)))</f>
        <v>0</v>
      </c>
    </row>
    <row r="23" spans="1:13" ht="15" customHeight="1" x14ac:dyDescent="0.2">
      <c r="A23" s="171" t="s">
        <v>22</v>
      </c>
      <c r="B23" s="114">
        <v>0</v>
      </c>
      <c r="C23" s="39">
        <v>0</v>
      </c>
      <c r="D23" s="124">
        <v>0</v>
      </c>
      <c r="E23" s="36">
        <v>0</v>
      </c>
      <c r="F23" s="133">
        <f t="shared" si="1"/>
        <v>0</v>
      </c>
      <c r="G23" s="41">
        <f>IF(ISBLANK(F23),"  ",IF(F84&gt;0,F23/F84,IF(F23&gt;0,1,0)))</f>
        <v>0</v>
      </c>
      <c r="H23" s="114">
        <v>0</v>
      </c>
      <c r="I23" s="39">
        <v>0</v>
      </c>
      <c r="J23" s="124">
        <v>0</v>
      </c>
      <c r="K23" s="40">
        <v>0</v>
      </c>
      <c r="L23" s="133">
        <f t="shared" si="0"/>
        <v>0</v>
      </c>
      <c r="M23" s="41">
        <f>IF(ISBLANK(L23),"  ",IF(L84&gt;0,L23/L84,IF(L23&gt;0,1,0)))</f>
        <v>0</v>
      </c>
    </row>
    <row r="24" spans="1:13" ht="15" customHeight="1" x14ac:dyDescent="0.2">
      <c r="A24" s="171" t="s">
        <v>23</v>
      </c>
      <c r="B24" s="114">
        <v>0</v>
      </c>
      <c r="C24" s="39">
        <v>0</v>
      </c>
      <c r="D24" s="124">
        <v>0</v>
      </c>
      <c r="E24" s="36">
        <v>0</v>
      </c>
      <c r="F24" s="133">
        <f t="shared" si="1"/>
        <v>0</v>
      </c>
      <c r="G24" s="41">
        <f>IF(ISBLANK(F24),"  ",IF(F84&gt;0,F24/F84,IF(F24&gt;0,1,0)))</f>
        <v>0</v>
      </c>
      <c r="H24" s="114">
        <v>0</v>
      </c>
      <c r="I24" s="39">
        <v>0</v>
      </c>
      <c r="J24" s="124">
        <v>0</v>
      </c>
      <c r="K24" s="40">
        <v>0</v>
      </c>
      <c r="L24" s="133">
        <f t="shared" si="0"/>
        <v>0</v>
      </c>
      <c r="M24" s="41">
        <f>IF(ISBLANK(L24),"  ",IF(L84&gt;0,L24/L84,IF(L24&gt;0,1,0)))</f>
        <v>0</v>
      </c>
    </row>
    <row r="25" spans="1:13" ht="15" customHeight="1" x14ac:dyDescent="0.2">
      <c r="A25" s="171" t="s">
        <v>24</v>
      </c>
      <c r="B25" s="114">
        <v>0</v>
      </c>
      <c r="C25" s="39">
        <v>0</v>
      </c>
      <c r="D25" s="124">
        <v>0</v>
      </c>
      <c r="E25" s="36">
        <v>0</v>
      </c>
      <c r="F25" s="133">
        <f t="shared" si="1"/>
        <v>0</v>
      </c>
      <c r="G25" s="41">
        <f>IF(ISBLANK(F25),"  ",IF(F84&gt;0,F25/F84,IF(F25&gt;0,1,0)))</f>
        <v>0</v>
      </c>
      <c r="H25" s="114">
        <v>0</v>
      </c>
      <c r="I25" s="39">
        <v>0</v>
      </c>
      <c r="J25" s="124">
        <v>0</v>
      </c>
      <c r="K25" s="40">
        <v>0</v>
      </c>
      <c r="L25" s="133">
        <f t="shared" si="0"/>
        <v>0</v>
      </c>
      <c r="M25" s="41">
        <f>IF(ISBLANK(L25),"  ",IF(L84&gt;0,L25/L84,IF(L25&gt;0,1,0)))</f>
        <v>0</v>
      </c>
    </row>
    <row r="26" spans="1:13" ht="15" customHeight="1" x14ac:dyDescent="0.2">
      <c r="A26" s="171" t="s">
        <v>25</v>
      </c>
      <c r="B26" s="114">
        <v>0</v>
      </c>
      <c r="C26" s="39">
        <v>0</v>
      </c>
      <c r="D26" s="124">
        <v>0</v>
      </c>
      <c r="E26" s="36">
        <v>0</v>
      </c>
      <c r="F26" s="133">
        <f t="shared" si="1"/>
        <v>0</v>
      </c>
      <c r="G26" s="41">
        <f>IF(ISBLANK(F26),"  ",IF(F84&gt;0,F26/F84,IF(F26&gt;0,1,0)))</f>
        <v>0</v>
      </c>
      <c r="H26" s="114">
        <v>0</v>
      </c>
      <c r="I26" s="39">
        <v>0</v>
      </c>
      <c r="J26" s="124">
        <v>0</v>
      </c>
      <c r="K26" s="40">
        <v>0</v>
      </c>
      <c r="L26" s="133">
        <f t="shared" si="0"/>
        <v>0</v>
      </c>
      <c r="M26" s="41">
        <f>IF(ISBLANK(L26),"  ",IF(L84&gt;0,L26/L84,IF(L26&gt;0,1,0)))</f>
        <v>0</v>
      </c>
    </row>
    <row r="27" spans="1:13" ht="15" customHeight="1" x14ac:dyDescent="0.2">
      <c r="A27" s="171" t="s">
        <v>26</v>
      </c>
      <c r="B27" s="114">
        <v>0</v>
      </c>
      <c r="C27" s="39">
        <v>0</v>
      </c>
      <c r="D27" s="124">
        <v>0</v>
      </c>
      <c r="E27" s="36">
        <v>0</v>
      </c>
      <c r="F27" s="133">
        <f t="shared" si="1"/>
        <v>0</v>
      </c>
      <c r="G27" s="41">
        <f>IF(ISBLANK(F27),"  ",IF(F84&gt;0,F27/F84,IF(F27&gt;0,1,0)))</f>
        <v>0</v>
      </c>
      <c r="H27" s="114">
        <v>0</v>
      </c>
      <c r="I27" s="39">
        <v>0</v>
      </c>
      <c r="J27" s="124">
        <v>0</v>
      </c>
      <c r="K27" s="40">
        <v>0</v>
      </c>
      <c r="L27" s="133">
        <f t="shared" si="0"/>
        <v>0</v>
      </c>
      <c r="M27" s="41">
        <f>IF(ISBLANK(L27),"  ",IF(L84&gt;0,L27/L84,IF(L27&gt;0,1,0)))</f>
        <v>0</v>
      </c>
    </row>
    <row r="28" spans="1:13" ht="15" customHeight="1" x14ac:dyDescent="0.2">
      <c r="A28" s="172" t="s">
        <v>27</v>
      </c>
      <c r="B28" s="114">
        <v>0</v>
      </c>
      <c r="C28" s="39">
        <v>0</v>
      </c>
      <c r="D28" s="124">
        <v>0</v>
      </c>
      <c r="E28" s="36">
        <v>0</v>
      </c>
      <c r="F28" s="133">
        <f t="shared" si="1"/>
        <v>0</v>
      </c>
      <c r="G28" s="41">
        <f>IF(ISBLANK(F28),"  ",IF(F84&gt;0,F28/F84,IF(F28&gt;0,1,0)))</f>
        <v>0</v>
      </c>
      <c r="H28" s="114">
        <v>0</v>
      </c>
      <c r="I28" s="39">
        <v>0</v>
      </c>
      <c r="J28" s="124">
        <v>0</v>
      </c>
      <c r="K28" s="40">
        <v>0</v>
      </c>
      <c r="L28" s="133">
        <f t="shared" si="0"/>
        <v>0</v>
      </c>
      <c r="M28" s="41">
        <f>IF(ISBLANK(L28),"  ",IF(L84&gt;0,L28/L84,IF(L28&gt;0,1,0)))</f>
        <v>0</v>
      </c>
    </row>
    <row r="29" spans="1:13" ht="15" customHeight="1" x14ac:dyDescent="0.2">
      <c r="A29" s="172" t="s">
        <v>28</v>
      </c>
      <c r="B29" s="114">
        <v>0</v>
      </c>
      <c r="C29" s="39">
        <v>0</v>
      </c>
      <c r="D29" s="124">
        <v>0</v>
      </c>
      <c r="E29" s="36">
        <v>0</v>
      </c>
      <c r="F29" s="133">
        <f t="shared" si="1"/>
        <v>0</v>
      </c>
      <c r="G29" s="41">
        <f>IF(ISBLANK(F29),"  ",IF(F84&gt;0,F29/F84,IF(F29&gt;0,1,0)))</f>
        <v>0</v>
      </c>
      <c r="H29" s="114">
        <v>0</v>
      </c>
      <c r="I29" s="39">
        <v>0</v>
      </c>
      <c r="J29" s="124">
        <v>0</v>
      </c>
      <c r="K29" s="40">
        <v>0</v>
      </c>
      <c r="L29" s="133">
        <f t="shared" si="0"/>
        <v>0</v>
      </c>
      <c r="M29" s="41">
        <f>IF(ISBLANK(L29),"  ",IF(L84&gt;0,L29/L84,IF(L29&gt;0,1,0)))</f>
        <v>0</v>
      </c>
    </row>
    <row r="30" spans="1:13" ht="15" customHeight="1" x14ac:dyDescent="0.2">
      <c r="A30" s="172" t="s">
        <v>71</v>
      </c>
      <c r="B30" s="114">
        <v>0</v>
      </c>
      <c r="C30" s="39">
        <v>0</v>
      </c>
      <c r="D30" s="124">
        <v>0</v>
      </c>
      <c r="E30" s="36">
        <v>0</v>
      </c>
      <c r="F30" s="133">
        <f t="shared" si="1"/>
        <v>0</v>
      </c>
      <c r="G30" s="41">
        <f>IF(ISBLANK(F30),"  ",IF(F84&gt;0,F30/F84,IF(F30&gt;0,1,0)))</f>
        <v>0</v>
      </c>
      <c r="H30" s="114">
        <v>0</v>
      </c>
      <c r="I30" s="39">
        <v>0</v>
      </c>
      <c r="J30" s="124">
        <v>0</v>
      </c>
      <c r="K30" s="40">
        <v>0</v>
      </c>
      <c r="L30" s="133">
        <f t="shared" si="0"/>
        <v>0</v>
      </c>
      <c r="M30" s="41">
        <f>IF(ISBLANK(L30),"  ",IF(L84&gt;0,L30/L84,IF(L30&gt;0,1,0)))</f>
        <v>0</v>
      </c>
    </row>
    <row r="31" spans="1:13" ht="15" customHeight="1" x14ac:dyDescent="0.2">
      <c r="A31" s="172" t="s">
        <v>182</v>
      </c>
      <c r="B31" s="114">
        <v>0</v>
      </c>
      <c r="C31" s="39">
        <v>0</v>
      </c>
      <c r="D31" s="124">
        <v>0</v>
      </c>
      <c r="E31" s="36">
        <v>0</v>
      </c>
      <c r="F31" s="133">
        <f t="shared" si="1"/>
        <v>0</v>
      </c>
      <c r="G31" s="41">
        <f>IF(ISBLANK(F31),"  ",IF(F84&gt;0,F31/F84,IF(F31&gt;0,1,0)))</f>
        <v>0</v>
      </c>
      <c r="H31" s="114">
        <v>0</v>
      </c>
      <c r="I31" s="39">
        <v>0</v>
      </c>
      <c r="J31" s="124">
        <v>0</v>
      </c>
      <c r="K31" s="40">
        <v>0</v>
      </c>
      <c r="L31" s="133">
        <f t="shared" si="0"/>
        <v>0</v>
      </c>
      <c r="M31" s="41">
        <f>IF(ISBLANK(L31),"  ",IF(L84&gt;0,L31/L84,IF(L31&gt;0,1,0)))</f>
        <v>0</v>
      </c>
    </row>
    <row r="32" spans="1:13" ht="15" customHeight="1" x14ac:dyDescent="0.2">
      <c r="A32" s="173" t="s">
        <v>183</v>
      </c>
      <c r="B32" s="114">
        <v>0</v>
      </c>
      <c r="C32" s="39">
        <v>0</v>
      </c>
      <c r="D32" s="124">
        <v>0</v>
      </c>
      <c r="E32" s="36">
        <v>0</v>
      </c>
      <c r="F32" s="133">
        <f t="shared" si="1"/>
        <v>0</v>
      </c>
      <c r="G32" s="41">
        <f>IF(ISBLANK(F32),"  ",IF(F84&gt;0,F32/F84,IF(F32&gt;0,1,0)))</f>
        <v>0</v>
      </c>
      <c r="H32" s="114">
        <v>0</v>
      </c>
      <c r="I32" s="39">
        <v>0</v>
      </c>
      <c r="J32" s="124">
        <v>0</v>
      </c>
      <c r="K32" s="40">
        <v>0</v>
      </c>
      <c r="L32" s="133">
        <f t="shared" si="0"/>
        <v>0</v>
      </c>
      <c r="M32" s="41">
        <f>IF(ISBLANK(L32),"  ",IF(L84&gt;0,L32/L84,IF(L32&gt;0,1,0)))</f>
        <v>0</v>
      </c>
    </row>
    <row r="33" spans="1:13" ht="15" customHeight="1" x14ac:dyDescent="0.2">
      <c r="A33" s="172" t="s">
        <v>175</v>
      </c>
      <c r="B33" s="114">
        <v>0</v>
      </c>
      <c r="C33" s="39">
        <v>0</v>
      </c>
      <c r="D33" s="124">
        <v>0</v>
      </c>
      <c r="E33" s="36">
        <v>0</v>
      </c>
      <c r="F33" s="133">
        <f t="shared" si="1"/>
        <v>0</v>
      </c>
      <c r="G33" s="41">
        <f>IF(ISBLANK(F33),"  ",IF(F84&gt;0,F33/F84,IF(F33&gt;0,1,0)))</f>
        <v>0</v>
      </c>
      <c r="H33" s="114">
        <v>0</v>
      </c>
      <c r="I33" s="39">
        <v>0</v>
      </c>
      <c r="J33" s="124">
        <v>0</v>
      </c>
      <c r="K33" s="40">
        <v>0</v>
      </c>
      <c r="L33" s="133">
        <f t="shared" si="0"/>
        <v>0</v>
      </c>
      <c r="M33" s="41">
        <f>IF(ISBLANK(L33),"  ",IF(L84&gt;0,L33/L84,IF(L33&gt;0,1,0)))</f>
        <v>0</v>
      </c>
    </row>
    <row r="34" spans="1:13" ht="15" customHeight="1" x14ac:dyDescent="0.2">
      <c r="A34" s="171" t="s">
        <v>184</v>
      </c>
      <c r="B34" s="114">
        <v>0</v>
      </c>
      <c r="C34" s="39">
        <v>0</v>
      </c>
      <c r="D34" s="124">
        <v>0</v>
      </c>
      <c r="E34" s="36">
        <v>0</v>
      </c>
      <c r="F34" s="133">
        <f t="shared" si="1"/>
        <v>0</v>
      </c>
      <c r="G34" s="41">
        <f>IF(ISBLANK(F34),"  ",IF(F84&gt;0,F34/F84,IF(F34&gt;0,1,0)))</f>
        <v>0</v>
      </c>
      <c r="H34" s="114">
        <v>0</v>
      </c>
      <c r="I34" s="39">
        <v>0</v>
      </c>
      <c r="J34" s="124">
        <v>0</v>
      </c>
      <c r="K34" s="40">
        <v>0</v>
      </c>
      <c r="L34" s="133">
        <f t="shared" si="0"/>
        <v>0</v>
      </c>
      <c r="M34" s="41">
        <f>IF(ISBLANK(L34),"  ",IF(L84&gt;0,L34/L84,IF(L34&gt;0,1,0)))</f>
        <v>0</v>
      </c>
    </row>
    <row r="35" spans="1:13" ht="15" customHeight="1" x14ac:dyDescent="0.2">
      <c r="A35" s="171" t="s">
        <v>185</v>
      </c>
      <c r="B35" s="114">
        <v>0</v>
      </c>
      <c r="C35" s="39">
        <v>0</v>
      </c>
      <c r="D35" s="124">
        <v>0</v>
      </c>
      <c r="E35" s="36">
        <v>0</v>
      </c>
      <c r="F35" s="133">
        <f t="shared" ref="F35" si="2">D35+B35</f>
        <v>0</v>
      </c>
      <c r="G35" s="41">
        <f>IF(ISBLANK(F35),"  ",IF(F85&gt;0,F35/F85,IF(F35&gt;0,1,0)))</f>
        <v>0</v>
      </c>
      <c r="H35" s="114">
        <v>0</v>
      </c>
      <c r="I35" s="39">
        <v>0</v>
      </c>
      <c r="J35" s="124">
        <v>0</v>
      </c>
      <c r="K35" s="40">
        <v>0</v>
      </c>
      <c r="L35" s="133">
        <f t="shared" ref="L35" si="3">J35+H35</f>
        <v>0</v>
      </c>
      <c r="M35" s="41">
        <f>IF(ISBLANK(L35),"  ",IF(L85&gt;0,L35/L85,IF(L35&gt;0,1,0)))</f>
        <v>0</v>
      </c>
    </row>
    <row r="36" spans="1:13" ht="15" customHeight="1" x14ac:dyDescent="0.2">
      <c r="A36" s="218" t="s">
        <v>193</v>
      </c>
      <c r="B36" s="114">
        <v>0</v>
      </c>
      <c r="C36" s="39">
        <v>0</v>
      </c>
      <c r="D36" s="124">
        <v>0</v>
      </c>
      <c r="E36" s="36">
        <v>0</v>
      </c>
      <c r="F36" s="133">
        <f t="shared" ref="F36:F37" si="4">D36+B36</f>
        <v>0</v>
      </c>
      <c r="G36" s="41">
        <f t="shared" ref="G36:G37" si="5">IF(ISBLANK(F36),"  ",IF(F86&gt;0,F36/F86,IF(F36&gt;0,1,0)))</f>
        <v>0</v>
      </c>
      <c r="H36" s="114">
        <v>0</v>
      </c>
      <c r="I36" s="39">
        <v>0</v>
      </c>
      <c r="J36" s="124">
        <v>0</v>
      </c>
      <c r="K36" s="40">
        <v>0</v>
      </c>
      <c r="L36" s="133">
        <f t="shared" ref="L36:L37" si="6">J36+H36</f>
        <v>0</v>
      </c>
      <c r="M36" s="41">
        <f t="shared" ref="M36:M37" si="7">IF(ISBLANK(L36),"  ",IF(L86&gt;0,L36/L86,IF(L36&gt;0,1,0)))</f>
        <v>0</v>
      </c>
    </row>
    <row r="37" spans="1:13" ht="15" customHeight="1" x14ac:dyDescent="0.2">
      <c r="A37" s="218" t="s">
        <v>194</v>
      </c>
      <c r="B37" s="114">
        <v>0</v>
      </c>
      <c r="C37" s="39">
        <v>0</v>
      </c>
      <c r="D37" s="124">
        <v>0</v>
      </c>
      <c r="E37" s="36">
        <v>0</v>
      </c>
      <c r="F37" s="133">
        <f t="shared" si="4"/>
        <v>0</v>
      </c>
      <c r="G37" s="41">
        <f t="shared" si="5"/>
        <v>0</v>
      </c>
      <c r="H37" s="114">
        <v>0</v>
      </c>
      <c r="I37" s="39">
        <v>0</v>
      </c>
      <c r="J37" s="124">
        <v>0</v>
      </c>
      <c r="K37" s="40">
        <v>0</v>
      </c>
      <c r="L37" s="133">
        <f t="shared" si="6"/>
        <v>0</v>
      </c>
      <c r="M37" s="41">
        <f t="shared" si="7"/>
        <v>0</v>
      </c>
    </row>
    <row r="38" spans="1:13" ht="15" customHeight="1" x14ac:dyDescent="0.2">
      <c r="A38" s="171" t="s">
        <v>187</v>
      </c>
      <c r="B38" s="114">
        <v>0</v>
      </c>
      <c r="C38" s="39">
        <v>0</v>
      </c>
      <c r="D38" s="124">
        <v>0</v>
      </c>
      <c r="E38" s="36">
        <v>0</v>
      </c>
      <c r="F38" s="133">
        <f t="shared" ref="F38" si="8">D38+B38</f>
        <v>0</v>
      </c>
      <c r="G38" s="41">
        <f>IF(ISBLANK(F38),"  ",IF(F86&gt;0,F38/F86,IF(F38&gt;0,1,0)))</f>
        <v>0</v>
      </c>
      <c r="H38" s="114">
        <v>0</v>
      </c>
      <c r="I38" s="39">
        <v>0</v>
      </c>
      <c r="J38" s="124">
        <v>0</v>
      </c>
      <c r="K38" s="40">
        <v>0</v>
      </c>
      <c r="L38" s="133">
        <f t="shared" ref="L38" si="9">J38+H38</f>
        <v>0</v>
      </c>
      <c r="M38" s="41">
        <f>IF(ISBLANK(L38),"  ",IF(L86&gt;0,L38/L86,IF(L38&gt;0,1,0)))</f>
        <v>0</v>
      </c>
    </row>
    <row r="39" spans="1:13" ht="15" customHeight="1" x14ac:dyDescent="0.2">
      <c r="A39" s="171" t="s">
        <v>192</v>
      </c>
      <c r="B39" s="114">
        <v>0</v>
      </c>
      <c r="C39" s="39">
        <v>0</v>
      </c>
      <c r="D39" s="124">
        <v>0</v>
      </c>
      <c r="E39" s="36">
        <v>0</v>
      </c>
      <c r="F39" s="133">
        <f t="shared" ref="F39" si="10">D39+B39</f>
        <v>0</v>
      </c>
      <c r="G39" s="41">
        <f>IF(ISBLANK(F39),"  ",IF(F87&gt;0,F39/F87,IF(F39&gt;0,1,0)))</f>
        <v>0</v>
      </c>
      <c r="H39" s="114">
        <v>0</v>
      </c>
      <c r="I39" s="39">
        <v>0</v>
      </c>
      <c r="J39" s="124">
        <v>0</v>
      </c>
      <c r="K39" s="40">
        <v>0</v>
      </c>
      <c r="L39" s="133">
        <f t="shared" ref="L39" si="11">J39+H39</f>
        <v>0</v>
      </c>
      <c r="M39" s="41">
        <f>IF(ISBLANK(L39),"  ",IF(L87&gt;0,L39/L87,IF(L39&gt;0,1,0)))</f>
        <v>0</v>
      </c>
    </row>
    <row r="40" spans="1:13" ht="15" customHeight="1" x14ac:dyDescent="0.2">
      <c r="A40" s="171" t="s">
        <v>188</v>
      </c>
      <c r="B40" s="114">
        <v>0</v>
      </c>
      <c r="C40" s="39">
        <v>0</v>
      </c>
      <c r="D40" s="124">
        <v>0</v>
      </c>
      <c r="E40" s="36">
        <v>0</v>
      </c>
      <c r="F40" s="133">
        <f t="shared" ref="F40:F41" si="12">D40+B40</f>
        <v>0</v>
      </c>
      <c r="G40" s="41">
        <f t="shared" ref="G40:G41" si="13">IF(ISBLANK(F40),"  ",IF(F87&gt;0,F40/F87,IF(F40&gt;0,1,0)))</f>
        <v>0</v>
      </c>
      <c r="H40" s="114">
        <v>0</v>
      </c>
      <c r="I40" s="39">
        <v>0</v>
      </c>
      <c r="J40" s="124">
        <v>0</v>
      </c>
      <c r="K40" s="40">
        <v>0</v>
      </c>
      <c r="L40" s="133">
        <f t="shared" ref="L40:L41" si="14">J40+H40</f>
        <v>0</v>
      </c>
      <c r="M40" s="41">
        <f t="shared" ref="M40:M41" si="15">IF(ISBLANK(L40),"  ",IF(L87&gt;0,L40/L87,IF(L40&gt;0,1,0)))</f>
        <v>0</v>
      </c>
    </row>
    <row r="41" spans="1:13" ht="15" customHeight="1" x14ac:dyDescent="0.2">
      <c r="A41" s="171" t="s">
        <v>189</v>
      </c>
      <c r="B41" s="114">
        <v>0</v>
      </c>
      <c r="C41" s="39">
        <v>0</v>
      </c>
      <c r="D41" s="124">
        <v>0</v>
      </c>
      <c r="E41" s="36">
        <v>0</v>
      </c>
      <c r="F41" s="133">
        <f t="shared" si="12"/>
        <v>0</v>
      </c>
      <c r="G41" s="41">
        <f t="shared" si="13"/>
        <v>0</v>
      </c>
      <c r="H41" s="114">
        <v>0</v>
      </c>
      <c r="I41" s="39">
        <v>0</v>
      </c>
      <c r="J41" s="124">
        <v>0</v>
      </c>
      <c r="K41" s="40">
        <v>0</v>
      </c>
      <c r="L41" s="133">
        <f t="shared" si="14"/>
        <v>0</v>
      </c>
      <c r="M41" s="41">
        <f t="shared" si="15"/>
        <v>0</v>
      </c>
    </row>
    <row r="42" spans="1:13" ht="15" customHeight="1" x14ac:dyDescent="0.25">
      <c r="A42" s="47" t="s">
        <v>29</v>
      </c>
      <c r="B42" s="143"/>
      <c r="C42" s="48" t="s">
        <v>4</v>
      </c>
      <c r="D42" s="124"/>
      <c r="E42" s="49"/>
      <c r="F42" s="133"/>
      <c r="G42" s="50" t="s">
        <v>4</v>
      </c>
      <c r="H42" s="143" t="s">
        <v>4</v>
      </c>
      <c r="I42" s="48" t="s">
        <v>4</v>
      </c>
      <c r="J42" s="124"/>
      <c r="K42" s="49" t="s">
        <v>4</v>
      </c>
      <c r="L42" s="133"/>
      <c r="M42" s="50" t="s">
        <v>4</v>
      </c>
    </row>
    <row r="43" spans="1:13" ht="15" customHeight="1" x14ac:dyDescent="0.2">
      <c r="A43" s="45" t="s">
        <v>30</v>
      </c>
      <c r="B43" s="142">
        <v>0</v>
      </c>
      <c r="C43" s="35">
        <v>0</v>
      </c>
      <c r="D43" s="127">
        <v>0</v>
      </c>
      <c r="E43" s="36">
        <v>0</v>
      </c>
      <c r="F43" s="132">
        <f t="shared" si="1"/>
        <v>0</v>
      </c>
      <c r="G43" s="37">
        <f>IF(ISBLANK(F43),"  ",IF(F84&gt;0,F43/F84,IF(F43&gt;0,1,0)))</f>
        <v>0</v>
      </c>
      <c r="H43" s="142">
        <v>0</v>
      </c>
      <c r="I43" s="35">
        <v>0</v>
      </c>
      <c r="J43" s="127">
        <v>0</v>
      </c>
      <c r="K43" s="36">
        <v>0</v>
      </c>
      <c r="L43" s="132">
        <f>J43+H43</f>
        <v>0</v>
      </c>
      <c r="M43" s="37">
        <f>IF(ISBLANK(L43),"  ",IF(L84&gt;0,L43/L84,IF(L43&gt;0,1,0)))</f>
        <v>0</v>
      </c>
    </row>
    <row r="44" spans="1:13" ht="15" customHeight="1" x14ac:dyDescent="0.25">
      <c r="A44" s="104" t="s">
        <v>31</v>
      </c>
      <c r="B44" s="143"/>
      <c r="C44" s="48" t="s">
        <v>4</v>
      </c>
      <c r="D44" s="124"/>
      <c r="E44" s="49"/>
      <c r="F44" s="133"/>
      <c r="G44" s="50" t="s">
        <v>4</v>
      </c>
      <c r="H44" s="143"/>
      <c r="I44" s="48" t="s">
        <v>4</v>
      </c>
      <c r="J44" s="124"/>
      <c r="K44" s="49" t="s">
        <v>4</v>
      </c>
      <c r="L44" s="133"/>
      <c r="M44" s="50" t="s">
        <v>4</v>
      </c>
    </row>
    <row r="45" spans="1:13" ht="15" customHeight="1" x14ac:dyDescent="0.2">
      <c r="A45" s="45" t="s">
        <v>30</v>
      </c>
      <c r="B45" s="142">
        <v>0</v>
      </c>
      <c r="C45" s="164">
        <v>0</v>
      </c>
      <c r="D45" s="127">
        <v>0</v>
      </c>
      <c r="E45" s="162">
        <v>0</v>
      </c>
      <c r="F45" s="132">
        <f t="shared" si="1"/>
        <v>0</v>
      </c>
      <c r="G45" s="163">
        <f>IF(ISBLANK(F45),"  ",IF(F84&gt;0,F45/F84,IF(F45&gt;0,1,0)))</f>
        <v>0</v>
      </c>
      <c r="H45" s="142">
        <v>0</v>
      </c>
      <c r="I45" s="164">
        <v>0</v>
      </c>
      <c r="J45" s="127">
        <v>0</v>
      </c>
      <c r="K45" s="162">
        <v>0</v>
      </c>
      <c r="L45" s="132">
        <f>J45+H45</f>
        <v>0</v>
      </c>
      <c r="M45" s="163">
        <f>IF(ISBLANK(L45),"  ",IF(L84&gt;0,L45/L84,IF(L45&gt;0,1,0)))</f>
        <v>0</v>
      </c>
    </row>
    <row r="46" spans="1:13" ht="15" customHeight="1" x14ac:dyDescent="0.2">
      <c r="A46" s="45" t="s">
        <v>101</v>
      </c>
      <c r="B46" s="142"/>
      <c r="C46" s="35" t="s">
        <v>10</v>
      </c>
      <c r="D46" s="127"/>
      <c r="E46" s="36"/>
      <c r="F46" s="132">
        <f t="shared" si="1"/>
        <v>0</v>
      </c>
      <c r="G46" s="37">
        <f>IF(ISBLANK(F46),"  ",IF(F84&gt;0,F46/F84,IF(F46&gt;0,1,0)))</f>
        <v>0</v>
      </c>
      <c r="H46" s="142"/>
      <c r="I46" s="35" t="s">
        <v>10</v>
      </c>
      <c r="J46" s="127"/>
      <c r="K46" s="36" t="s">
        <v>10</v>
      </c>
      <c r="L46" s="132">
        <f>J46+H46</f>
        <v>0</v>
      </c>
      <c r="M46" s="37">
        <f>IF(ISBLANK(L46),"  ",IF(L84&gt;0,L46/L84,IF(L46&gt;0,1,0)))</f>
        <v>0</v>
      </c>
    </row>
    <row r="47" spans="1:13" s="55" customFormat="1" ht="15" customHeight="1" x14ac:dyDescent="0.25">
      <c r="A47" s="47" t="s">
        <v>33</v>
      </c>
      <c r="B47" s="115">
        <v>19603870</v>
      </c>
      <c r="C47" s="59">
        <v>1</v>
      </c>
      <c r="D47" s="128">
        <v>0</v>
      </c>
      <c r="E47" s="52">
        <v>0</v>
      </c>
      <c r="F47" s="115">
        <f>F46+F45+F43+F34+F29+F28+F26+F27+F25+F24+F23+F22+F21+F20+F19+F18+F17+F16+F14+F13+F30+F31+F32+F33</f>
        <v>19603870</v>
      </c>
      <c r="G47" s="53">
        <f>IF(ISBLANK(F47),"  ",IF(F84&gt;0,F47/F84,IF(F47&gt;0,1,0)))</f>
        <v>0.24186153849866845</v>
      </c>
      <c r="H47" s="115">
        <v>19646809</v>
      </c>
      <c r="I47" s="59">
        <v>1</v>
      </c>
      <c r="J47" s="128">
        <v>0</v>
      </c>
      <c r="K47" s="54">
        <v>0</v>
      </c>
      <c r="L47" s="115">
        <f>L46+L45+L43+L34+L29+L28+L26+L27+L25+L24+L23+L22+L21+L20+L19+L18+L17+L16+L14+L13+L30+L31+L32+L33</f>
        <v>19646809</v>
      </c>
      <c r="M47" s="53">
        <f>IF(ISBLANK(L47),"  ",IF(L84&gt;0,L47/L84,IF(L47&gt;0,1,0)))</f>
        <v>0.39466903644649082</v>
      </c>
    </row>
    <row r="48" spans="1:13" ht="15" customHeight="1" x14ac:dyDescent="0.25">
      <c r="A48" s="56" t="s">
        <v>34</v>
      </c>
      <c r="B48" s="116"/>
      <c r="C48" s="48" t="s">
        <v>4</v>
      </c>
      <c r="D48" s="124"/>
      <c r="E48" s="49" t="s">
        <v>4</v>
      </c>
      <c r="F48" s="133"/>
      <c r="G48" s="50" t="s">
        <v>4</v>
      </c>
      <c r="H48" s="116"/>
      <c r="I48" s="48" t="s">
        <v>4</v>
      </c>
      <c r="J48" s="124"/>
      <c r="K48" s="49" t="s">
        <v>4</v>
      </c>
      <c r="L48" s="133"/>
      <c r="M48" s="50" t="s">
        <v>4</v>
      </c>
    </row>
    <row r="49" spans="1:13" ht="15" customHeight="1" x14ac:dyDescent="0.2">
      <c r="A49" s="7" t="s">
        <v>35</v>
      </c>
      <c r="B49" s="142">
        <v>0</v>
      </c>
      <c r="C49" s="35">
        <v>0</v>
      </c>
      <c r="D49" s="127">
        <v>0</v>
      </c>
      <c r="E49" s="36">
        <v>0</v>
      </c>
      <c r="F49" s="132">
        <f>D49+B49</f>
        <v>0</v>
      </c>
      <c r="G49" s="37">
        <f>IF(ISBLANK(F49),"  ",IF(D84&gt;0,F49/D84,IF(F49&gt;0,1,0)))</f>
        <v>0</v>
      </c>
      <c r="H49" s="142">
        <v>0</v>
      </c>
      <c r="I49" s="35">
        <v>0</v>
      </c>
      <c r="J49" s="127">
        <v>0</v>
      </c>
      <c r="K49" s="36">
        <v>0</v>
      </c>
      <c r="L49" s="132">
        <f>J49+H49</f>
        <v>0</v>
      </c>
      <c r="M49" s="37">
        <f>IF(ISBLANK(L49),"  ",IF(J84&gt;0,L49/J84,IF(L49&gt;0,1,0)))</f>
        <v>0</v>
      </c>
    </row>
    <row r="50" spans="1:13" ht="15" customHeight="1" x14ac:dyDescent="0.2">
      <c r="A50" s="58" t="s">
        <v>36</v>
      </c>
      <c r="B50" s="114">
        <v>0</v>
      </c>
      <c r="C50" s="39">
        <v>0</v>
      </c>
      <c r="D50" s="124">
        <v>0</v>
      </c>
      <c r="E50" s="40">
        <v>0</v>
      </c>
      <c r="F50" s="133">
        <f>D50+B50</f>
        <v>0</v>
      </c>
      <c r="G50" s="41">
        <f>IF(ISBLANK(F50),"  ",IF(D84&gt;0,F50/D84,IF(F50&gt;0,1,0)))</f>
        <v>0</v>
      </c>
      <c r="H50" s="114">
        <v>0</v>
      </c>
      <c r="I50" s="39">
        <v>0</v>
      </c>
      <c r="J50" s="124">
        <v>0</v>
      </c>
      <c r="K50" s="40">
        <v>0</v>
      </c>
      <c r="L50" s="133">
        <f>J50+H50</f>
        <v>0</v>
      </c>
      <c r="M50" s="41">
        <f>IF(ISBLANK(L50),"  ",IF(J84&gt;0,L50/J84,IF(L50&gt;0,1,0)))</f>
        <v>0</v>
      </c>
    </row>
    <row r="51" spans="1:13" ht="15" customHeight="1" x14ac:dyDescent="0.2">
      <c r="A51" s="7" t="s">
        <v>37</v>
      </c>
      <c r="B51" s="114">
        <v>0</v>
      </c>
      <c r="C51" s="39">
        <v>0</v>
      </c>
      <c r="D51" s="124">
        <v>0</v>
      </c>
      <c r="E51" s="40">
        <v>0</v>
      </c>
      <c r="F51" s="133">
        <f>D51+B51</f>
        <v>0</v>
      </c>
      <c r="G51" s="41">
        <f>IF(ISBLANK(F51),"  ",IF(D84&gt;0,F51/D84,IF(F51&gt;0,1,0)))</f>
        <v>0</v>
      </c>
      <c r="H51" s="114">
        <v>0</v>
      </c>
      <c r="I51" s="39">
        <v>0</v>
      </c>
      <c r="J51" s="124">
        <v>0</v>
      </c>
      <c r="K51" s="40">
        <v>0</v>
      </c>
      <c r="L51" s="133">
        <f>J51+H51</f>
        <v>0</v>
      </c>
      <c r="M51" s="41">
        <f>IF(ISBLANK(L51),"  ",IF(J84&gt;0,L51/J84,IF(L51&gt;0,1,0)))</f>
        <v>0</v>
      </c>
    </row>
    <row r="52" spans="1:13" ht="15" customHeight="1" x14ac:dyDescent="0.2">
      <c r="A52" s="25" t="s">
        <v>38</v>
      </c>
      <c r="B52" s="114">
        <v>0</v>
      </c>
      <c r="C52" s="39">
        <v>0</v>
      </c>
      <c r="D52" s="124">
        <v>0</v>
      </c>
      <c r="E52" s="40">
        <v>0</v>
      </c>
      <c r="F52" s="133">
        <f>D52+B52</f>
        <v>0</v>
      </c>
      <c r="G52" s="41">
        <f>IF(ISBLANK(F52),"  ",IF(D84&gt;0,F52/D84,IF(F52&gt;0,1,0)))</f>
        <v>0</v>
      </c>
      <c r="H52" s="114">
        <v>0</v>
      </c>
      <c r="I52" s="39">
        <v>0</v>
      </c>
      <c r="J52" s="124">
        <v>0</v>
      </c>
      <c r="K52" s="40">
        <v>0</v>
      </c>
      <c r="L52" s="133">
        <f>J52+H52</f>
        <v>0</v>
      </c>
      <c r="M52" s="41">
        <f>IF(ISBLANK(L52),"  ",IF(J84&gt;0,L52/J84,IF(L52&gt;0,1,0)))</f>
        <v>0</v>
      </c>
    </row>
    <row r="53" spans="1:13" ht="15" customHeight="1" x14ac:dyDescent="0.2">
      <c r="A53" s="58" t="s">
        <v>39</v>
      </c>
      <c r="B53" s="114">
        <v>0</v>
      </c>
      <c r="C53" s="39">
        <v>0</v>
      </c>
      <c r="D53" s="124">
        <v>0</v>
      </c>
      <c r="E53" s="40">
        <v>0</v>
      </c>
      <c r="F53" s="133">
        <f>D53+B53</f>
        <v>0</v>
      </c>
      <c r="G53" s="41">
        <f>IF(ISBLANK(F53),"  ",IF(F84&gt;0,F53/F84,IF(F53&gt;0,1,0)))</f>
        <v>0</v>
      </c>
      <c r="H53" s="114">
        <v>0</v>
      </c>
      <c r="I53" s="39">
        <v>0</v>
      </c>
      <c r="J53" s="124">
        <v>0</v>
      </c>
      <c r="K53" s="40">
        <v>0</v>
      </c>
      <c r="L53" s="133">
        <f>J53+H53</f>
        <v>0</v>
      </c>
      <c r="M53" s="41">
        <f>IF(ISBLANK(L53),"  ",IF(L84&gt;0,L53/L84,IF(L53&gt;0,1,0)))</f>
        <v>0</v>
      </c>
    </row>
    <row r="54" spans="1:13" s="55" customFormat="1" ht="15" customHeight="1" x14ac:dyDescent="0.25">
      <c r="A54" s="56" t="s">
        <v>40</v>
      </c>
      <c r="B54" s="115">
        <v>0</v>
      </c>
      <c r="C54" s="59">
        <v>0</v>
      </c>
      <c r="D54" s="128">
        <v>0</v>
      </c>
      <c r="E54" s="54">
        <v>0</v>
      </c>
      <c r="F54" s="134">
        <f>F53+F52+F51+F50+F49</f>
        <v>0</v>
      </c>
      <c r="G54" s="53">
        <f>IF(ISBLANK(F54),"  ",IF(F84&gt;0,F54/F84,IF(F54&gt;0,1,0)))</f>
        <v>0</v>
      </c>
      <c r="H54" s="115">
        <v>0</v>
      </c>
      <c r="I54" s="59">
        <v>0</v>
      </c>
      <c r="J54" s="128">
        <v>0</v>
      </c>
      <c r="K54" s="54">
        <v>0</v>
      </c>
      <c r="L54" s="134">
        <f>L53+L52+L51+L50+L49</f>
        <v>0</v>
      </c>
      <c r="M54" s="53">
        <f>IF(ISBLANK(L54),"  ",IF(L84&gt;0,L54/L84,IF(L54&gt;0,1,0)))</f>
        <v>0</v>
      </c>
    </row>
    <row r="55" spans="1:13" s="55" customFormat="1" ht="15" customHeight="1" x14ac:dyDescent="0.25">
      <c r="A55" s="60" t="s">
        <v>82</v>
      </c>
      <c r="B55" s="144">
        <v>0</v>
      </c>
      <c r="C55" s="59">
        <v>0</v>
      </c>
      <c r="D55" s="129">
        <v>0</v>
      </c>
      <c r="E55" s="54">
        <v>0</v>
      </c>
      <c r="F55" s="135">
        <f>D55+B55</f>
        <v>0</v>
      </c>
      <c r="G55" s="53">
        <f>IF(ISBLANK(F55),"  ",IF(F84&gt;0,F55/F84,IF(F55&gt;0,1,0)))</f>
        <v>0</v>
      </c>
      <c r="H55" s="144">
        <v>0</v>
      </c>
      <c r="I55" s="59">
        <v>0</v>
      </c>
      <c r="J55" s="129">
        <v>0</v>
      </c>
      <c r="K55" s="54">
        <v>0</v>
      </c>
      <c r="L55" s="135">
        <f>J55+H55</f>
        <v>0</v>
      </c>
      <c r="M55" s="53">
        <f>IF(ISBLANK(L55),"  ",IF(L84&gt;0,L55/L84,IF(L55&gt;0,1,0)))</f>
        <v>0</v>
      </c>
    </row>
    <row r="56" spans="1:13" ht="15" customHeight="1" x14ac:dyDescent="0.25">
      <c r="A56" s="9" t="s">
        <v>42</v>
      </c>
      <c r="B56" s="119"/>
      <c r="C56" s="61" t="s">
        <v>4</v>
      </c>
      <c r="D56" s="127"/>
      <c r="E56" s="62" t="s">
        <v>4</v>
      </c>
      <c r="F56" s="132"/>
      <c r="G56" s="63" t="s">
        <v>4</v>
      </c>
      <c r="H56" s="119"/>
      <c r="I56" s="61" t="s">
        <v>4</v>
      </c>
      <c r="J56" s="127"/>
      <c r="K56" s="62" t="s">
        <v>4</v>
      </c>
      <c r="L56" s="132"/>
      <c r="M56" s="63" t="s">
        <v>4</v>
      </c>
    </row>
    <row r="57" spans="1:13" ht="15" customHeight="1" x14ac:dyDescent="0.2">
      <c r="A57" s="7" t="s">
        <v>43</v>
      </c>
      <c r="B57" s="119">
        <v>24213021</v>
      </c>
      <c r="C57" s="35">
        <v>1</v>
      </c>
      <c r="D57" s="127">
        <v>0</v>
      </c>
      <c r="E57" s="36">
        <v>0</v>
      </c>
      <c r="F57" s="136">
        <f t="shared" ref="F57:F62" si="16">D57+B57</f>
        <v>24213021</v>
      </c>
      <c r="G57" s="37">
        <f>IF(ISBLANK(F57),"  ",IF(F84&gt;0,F57/F84,IF(F57&gt;0,1,0)))</f>
        <v>0.29872665503089785</v>
      </c>
      <c r="H57" s="119">
        <v>21257043</v>
      </c>
      <c r="I57" s="35">
        <v>1</v>
      </c>
      <c r="J57" s="127">
        <v>0</v>
      </c>
      <c r="K57" s="36">
        <v>0</v>
      </c>
      <c r="L57" s="136">
        <f t="shared" ref="L57:L73" si="17">J57+H57</f>
        <v>21257043</v>
      </c>
      <c r="M57" s="37">
        <f>IF(ISBLANK(L57),"  ",IF(L84&gt;0,L57/L84,IF(L57&gt;0,1,0)))</f>
        <v>0.42701573973216839</v>
      </c>
    </row>
    <row r="58" spans="1:13" ht="15" customHeight="1" x14ac:dyDescent="0.2">
      <c r="A58" s="25" t="s">
        <v>44</v>
      </c>
      <c r="B58" s="116">
        <v>0</v>
      </c>
      <c r="C58" s="39">
        <v>0</v>
      </c>
      <c r="D58" s="124">
        <v>0</v>
      </c>
      <c r="E58" s="40">
        <v>0</v>
      </c>
      <c r="F58" s="137">
        <f t="shared" si="16"/>
        <v>0</v>
      </c>
      <c r="G58" s="41">
        <f>IF(ISBLANK(F58),"  ",IF(F84&gt;0,F58/F84,IF(F58&gt;0,1,0)))</f>
        <v>0</v>
      </c>
      <c r="H58" s="116">
        <v>0</v>
      </c>
      <c r="I58" s="39">
        <v>0</v>
      </c>
      <c r="J58" s="124">
        <v>0</v>
      </c>
      <c r="K58" s="40">
        <v>0</v>
      </c>
      <c r="L58" s="137">
        <f t="shared" si="17"/>
        <v>0</v>
      </c>
      <c r="M58" s="41">
        <f>IF(ISBLANK(L58),"  ",IF(L84&gt;0,L58/L84,IF(L58&gt;0,1,0)))</f>
        <v>0</v>
      </c>
    </row>
    <row r="59" spans="1:13" ht="15" customHeight="1" x14ac:dyDescent="0.2">
      <c r="A59" s="64" t="s">
        <v>45</v>
      </c>
      <c r="B59" s="145">
        <v>0</v>
      </c>
      <c r="C59" s="39">
        <v>0</v>
      </c>
      <c r="D59" s="123">
        <v>1313110</v>
      </c>
      <c r="E59" s="40">
        <v>1</v>
      </c>
      <c r="F59" s="138">
        <f t="shared" si="16"/>
        <v>1313110</v>
      </c>
      <c r="G59" s="41">
        <f>IF(ISBLANK(F59),"  ",IF(F84&gt;0,F59/F84,IF(F59&gt;0,1,0)))</f>
        <v>1.620041373555255E-2</v>
      </c>
      <c r="H59" s="145">
        <v>0</v>
      </c>
      <c r="I59" s="39">
        <v>0</v>
      </c>
      <c r="J59" s="123">
        <v>1313110</v>
      </c>
      <c r="K59" s="40">
        <v>1</v>
      </c>
      <c r="L59" s="138">
        <f t="shared" si="17"/>
        <v>1313110</v>
      </c>
      <c r="M59" s="41">
        <f>IF(ISBLANK(L59),"  ",IF(L84&gt;0,L59/L84,IF(L59&gt;0,1,0)))</f>
        <v>2.6378016829514229E-2</v>
      </c>
    </row>
    <row r="60" spans="1:13" ht="15" customHeight="1" x14ac:dyDescent="0.2">
      <c r="A60" s="64" t="s">
        <v>46</v>
      </c>
      <c r="B60" s="145">
        <v>0</v>
      </c>
      <c r="C60" s="39">
        <v>0</v>
      </c>
      <c r="D60" s="123">
        <v>562762</v>
      </c>
      <c r="E60" s="40">
        <v>1</v>
      </c>
      <c r="F60" s="138">
        <f t="shared" si="16"/>
        <v>562762</v>
      </c>
      <c r="G60" s="41">
        <f>IF(ISBLANK(F60),"  ",IF(F84&gt;0,F60/F84,IF(F60&gt;0,1,0)))</f>
        <v>6.9430415080587483E-3</v>
      </c>
      <c r="H60" s="145">
        <v>0</v>
      </c>
      <c r="I60" s="39">
        <v>0</v>
      </c>
      <c r="J60" s="123">
        <v>562762</v>
      </c>
      <c r="K60" s="40">
        <v>1</v>
      </c>
      <c r="L60" s="138">
        <f t="shared" si="17"/>
        <v>562762</v>
      </c>
      <c r="M60" s="41">
        <f>IF(ISBLANK(L60),"  ",IF(L84&gt;0,L60/L84,IF(L60&gt;0,1,0)))</f>
        <v>1.1304875834477755E-2</v>
      </c>
    </row>
    <row r="61" spans="1:13" ht="15" customHeight="1" x14ac:dyDescent="0.2">
      <c r="A61" s="64" t="s">
        <v>47</v>
      </c>
      <c r="B61" s="145">
        <v>0</v>
      </c>
      <c r="C61" s="39">
        <v>0</v>
      </c>
      <c r="D61" s="123">
        <v>1125524</v>
      </c>
      <c r="E61" s="40">
        <v>1</v>
      </c>
      <c r="F61" s="138">
        <f t="shared" si="16"/>
        <v>1125524</v>
      </c>
      <c r="G61" s="41">
        <f>IF(ISBLANK(F61),"  ",IF(F84&gt;0,F61/F84,IF(F61&gt;0,1,0)))</f>
        <v>1.3886083016117497E-2</v>
      </c>
      <c r="H61" s="145">
        <v>0</v>
      </c>
      <c r="I61" s="39">
        <v>0</v>
      </c>
      <c r="J61" s="123">
        <v>1125524</v>
      </c>
      <c r="K61" s="40">
        <v>1</v>
      </c>
      <c r="L61" s="138">
        <f t="shared" si="17"/>
        <v>1125524</v>
      </c>
      <c r="M61" s="41">
        <f>IF(ISBLANK(L61),"  ",IF(L84&gt;0,L61/L84,IF(L61&gt;0,1,0)))</f>
        <v>2.260975166895551E-2</v>
      </c>
    </row>
    <row r="62" spans="1:13" ht="15" customHeight="1" x14ac:dyDescent="0.2">
      <c r="A62" s="25" t="s">
        <v>48</v>
      </c>
      <c r="B62" s="116">
        <v>2242957</v>
      </c>
      <c r="C62" s="39">
        <v>0.38347182522239825</v>
      </c>
      <c r="D62" s="124">
        <v>3606122</v>
      </c>
      <c r="E62" s="40">
        <v>0.61652817477760169</v>
      </c>
      <c r="F62" s="137">
        <f t="shared" si="16"/>
        <v>5849079</v>
      </c>
      <c r="G62" s="41">
        <f>IF(ISBLANK(F62),"  ",IF(F84&gt;0,F62/F84,IF(F62&gt;0,1,0)))</f>
        <v>7.2162651850897458E-2</v>
      </c>
      <c r="H62" s="116">
        <v>2242957</v>
      </c>
      <c r="I62" s="39">
        <v>0.38347182522239825</v>
      </c>
      <c r="J62" s="124">
        <v>3606122</v>
      </c>
      <c r="K62" s="40">
        <v>0.61652817477760169</v>
      </c>
      <c r="L62" s="137">
        <f t="shared" si="17"/>
        <v>5849079</v>
      </c>
      <c r="M62" s="41">
        <f>IF(ISBLANK(L62),"  ",IF(L84&gt;0,L62/L84,IF(L62&gt;0,1,0)))</f>
        <v>0.11749747111754404</v>
      </c>
    </row>
    <row r="63" spans="1:13" s="55" customFormat="1" ht="15" customHeight="1" x14ac:dyDescent="0.25">
      <c r="A63" s="60" t="s">
        <v>49</v>
      </c>
      <c r="B63" s="146">
        <v>26455978</v>
      </c>
      <c r="C63" s="59">
        <v>0.80015670454207266</v>
      </c>
      <c r="D63" s="128">
        <v>6607518</v>
      </c>
      <c r="E63" s="54">
        <v>0.19984329545792737</v>
      </c>
      <c r="F63" s="139">
        <f>F62+F60+F59+F58+F57+F61</f>
        <v>33063496</v>
      </c>
      <c r="G63" s="53">
        <f>IF(ISBLANK(F63),"  ",IF(F84&gt;0,F63/F84,IF(F63&gt;0,1,0)))</f>
        <v>0.4079188451415241</v>
      </c>
      <c r="H63" s="146">
        <v>23500000</v>
      </c>
      <c r="I63" s="59">
        <v>0.78053594454381792</v>
      </c>
      <c r="J63" s="128">
        <v>6607518</v>
      </c>
      <c r="K63" s="54">
        <v>0.21946405545618208</v>
      </c>
      <c r="L63" s="149">
        <f t="shared" si="17"/>
        <v>30107518</v>
      </c>
      <c r="M63" s="53">
        <f>IF(ISBLANK(L63),"  ",IF(L84&gt;0,L63/L84,IF(L63&gt;0,1,0)))</f>
        <v>0.60480585518265995</v>
      </c>
    </row>
    <row r="64" spans="1:13" ht="15" customHeight="1" x14ac:dyDescent="0.2">
      <c r="A64" s="34" t="s">
        <v>50</v>
      </c>
      <c r="B64" s="147">
        <v>0</v>
      </c>
      <c r="C64" s="39">
        <v>0</v>
      </c>
      <c r="D64" s="148">
        <v>0</v>
      </c>
      <c r="E64" s="40">
        <v>0</v>
      </c>
      <c r="F64" s="140">
        <f t="shared" ref="F64:F73" si="18">D64+B64</f>
        <v>0</v>
      </c>
      <c r="G64" s="41">
        <f>IF(ISBLANK(F64),"  ",IF(F84&gt;0,F64/F84,IF(F64&gt;0,1,0)))</f>
        <v>0</v>
      </c>
      <c r="H64" s="147">
        <v>0</v>
      </c>
      <c r="I64" s="39">
        <v>0</v>
      </c>
      <c r="J64" s="148">
        <v>0</v>
      </c>
      <c r="K64" s="40">
        <v>0</v>
      </c>
      <c r="L64" s="140">
        <f t="shared" si="17"/>
        <v>0</v>
      </c>
      <c r="M64" s="41">
        <f>IF(ISBLANK(L64),"  ",IF(L84&gt;0,L64/L84,IF(L64&gt;0,1,0)))</f>
        <v>0</v>
      </c>
    </row>
    <row r="65" spans="1:13" ht="15" customHeight="1" x14ac:dyDescent="0.2">
      <c r="A65" s="65" t="s">
        <v>51</v>
      </c>
      <c r="B65" s="114">
        <v>0</v>
      </c>
      <c r="C65" s="39">
        <v>0</v>
      </c>
      <c r="D65" s="124">
        <v>0</v>
      </c>
      <c r="E65" s="40">
        <v>0</v>
      </c>
      <c r="F65" s="133">
        <f t="shared" si="18"/>
        <v>0</v>
      </c>
      <c r="G65" s="41">
        <f>IF(ISBLANK(F65),"  ",IF(F84&gt;0,F65/F84,IF(F65&gt;0,1,0)))</f>
        <v>0</v>
      </c>
      <c r="H65" s="114">
        <v>0</v>
      </c>
      <c r="I65" s="39">
        <v>0</v>
      </c>
      <c r="J65" s="124">
        <v>0</v>
      </c>
      <c r="K65" s="40">
        <v>0</v>
      </c>
      <c r="L65" s="133">
        <f t="shared" si="17"/>
        <v>0</v>
      </c>
      <c r="M65" s="41">
        <f>IF(ISBLANK(L65),"  ",IF(L84&gt;0,L65/L84,IF(L65&gt;0,1,0)))</f>
        <v>0</v>
      </c>
    </row>
    <row r="66" spans="1:13" ht="15" customHeight="1" x14ac:dyDescent="0.2">
      <c r="A66" s="7" t="s">
        <v>52</v>
      </c>
      <c r="B66" s="114">
        <v>0</v>
      </c>
      <c r="C66" s="39">
        <v>0</v>
      </c>
      <c r="D66" s="124">
        <v>0</v>
      </c>
      <c r="E66" s="40">
        <v>0</v>
      </c>
      <c r="F66" s="133">
        <f t="shared" si="18"/>
        <v>0</v>
      </c>
      <c r="G66" s="41">
        <f>IF(ISBLANK(F66),"  ",IF(F84&gt;0,F66/F84,IF(F66&gt;0,1,0)))</f>
        <v>0</v>
      </c>
      <c r="H66" s="114">
        <v>0</v>
      </c>
      <c r="I66" s="39">
        <v>0</v>
      </c>
      <c r="J66" s="124">
        <v>0</v>
      </c>
      <c r="K66" s="40">
        <v>0</v>
      </c>
      <c r="L66" s="133">
        <f t="shared" si="17"/>
        <v>0</v>
      </c>
      <c r="M66" s="41">
        <f>IF(ISBLANK(L66),"  ",IF(L84&gt;0,L66/L84,IF(L66&gt;0,1,0)))</f>
        <v>0</v>
      </c>
    </row>
    <row r="67" spans="1:13" ht="15" customHeight="1" x14ac:dyDescent="0.2">
      <c r="A67" s="58" t="s">
        <v>53</v>
      </c>
      <c r="B67" s="114">
        <v>0</v>
      </c>
      <c r="C67" s="39">
        <v>0</v>
      </c>
      <c r="D67" s="124">
        <v>640815</v>
      </c>
      <c r="E67" s="40">
        <v>1</v>
      </c>
      <c r="F67" s="133">
        <f t="shared" si="18"/>
        <v>640815</v>
      </c>
      <c r="G67" s="41">
        <f>IF(ISBLANK(F67),"  ",IF(F84&gt;0,F67/F84,IF(F67&gt;0,1,0)))</f>
        <v>7.9060155873827073E-3</v>
      </c>
      <c r="H67" s="114">
        <v>0</v>
      </c>
      <c r="I67" s="39">
        <v>0</v>
      </c>
      <c r="J67" s="124">
        <v>0</v>
      </c>
      <c r="K67" s="40">
        <v>0</v>
      </c>
      <c r="L67" s="133">
        <f t="shared" si="17"/>
        <v>0</v>
      </c>
      <c r="M67" s="41">
        <f>IF(ISBLANK(L67),"  ",IF(L84&gt;0,L67/L84,IF(L67&gt;0,1,0)))</f>
        <v>0</v>
      </c>
    </row>
    <row r="68" spans="1:13" ht="15" customHeight="1" x14ac:dyDescent="0.2">
      <c r="A68" s="65" t="s">
        <v>54</v>
      </c>
      <c r="B68" s="114">
        <v>0</v>
      </c>
      <c r="C68" s="39">
        <v>0</v>
      </c>
      <c r="D68" s="124">
        <v>0</v>
      </c>
      <c r="E68" s="40">
        <v>0</v>
      </c>
      <c r="F68" s="133">
        <f t="shared" si="18"/>
        <v>0</v>
      </c>
      <c r="G68" s="41">
        <f>IF(ISBLANK(F68),"  ",IF(F84&gt;0,F68/F84,IF(F68&gt;0,1,0)))</f>
        <v>0</v>
      </c>
      <c r="H68" s="114">
        <v>0</v>
      </c>
      <c r="I68" s="39">
        <v>0</v>
      </c>
      <c r="J68" s="124">
        <v>0</v>
      </c>
      <c r="K68" s="40">
        <v>0</v>
      </c>
      <c r="L68" s="133">
        <f t="shared" si="17"/>
        <v>0</v>
      </c>
      <c r="M68" s="41">
        <f>IF(ISBLANK(L68),"  ",IF(L84&gt;0,L68/L84,IF(L68&gt;0,1,0)))</f>
        <v>0</v>
      </c>
    </row>
    <row r="69" spans="1:13" ht="15" customHeight="1" x14ac:dyDescent="0.2">
      <c r="A69" s="65" t="s">
        <v>55</v>
      </c>
      <c r="B69" s="114">
        <v>0</v>
      </c>
      <c r="C69" s="39">
        <v>0</v>
      </c>
      <c r="D69" s="124">
        <v>26140.139999999898</v>
      </c>
      <c r="E69" s="40">
        <v>1</v>
      </c>
      <c r="F69" s="133">
        <f t="shared" si="18"/>
        <v>26140.139999999898</v>
      </c>
      <c r="G69" s="41">
        <f>IF(ISBLANK(F69),"  ",IF(F84&gt;0,F69/F84,IF(F69&gt;0,1,0)))</f>
        <v>3.2250236698011964E-4</v>
      </c>
      <c r="H69" s="114">
        <v>0</v>
      </c>
      <c r="I69" s="39">
        <v>0</v>
      </c>
      <c r="J69" s="124">
        <v>26140.139999999898</v>
      </c>
      <c r="K69" s="40">
        <v>1</v>
      </c>
      <c r="L69" s="133">
        <f t="shared" si="17"/>
        <v>26140.139999999898</v>
      </c>
      <c r="M69" s="41">
        <f>IF(ISBLANK(L69),"  ",IF(L84&gt;0,L69/L84,IF(L69&gt;0,1,0)))</f>
        <v>5.2510837084924751E-4</v>
      </c>
    </row>
    <row r="70" spans="1:13" ht="15" customHeight="1" x14ac:dyDescent="0.2">
      <c r="A70" s="34" t="s">
        <v>56</v>
      </c>
      <c r="B70" s="114">
        <v>0</v>
      </c>
      <c r="C70" s="39">
        <v>0</v>
      </c>
      <c r="D70" s="124">
        <v>0</v>
      </c>
      <c r="E70" s="40">
        <v>0</v>
      </c>
      <c r="F70" s="133">
        <f t="shared" si="18"/>
        <v>0</v>
      </c>
      <c r="G70" s="41">
        <f>IF(ISBLANK(F70),"  ",IF(F84&gt;0,F70/F84,IF(F70&gt;0,1,0)))</f>
        <v>0</v>
      </c>
      <c r="H70" s="114">
        <v>0</v>
      </c>
      <c r="I70" s="39">
        <v>0</v>
      </c>
      <c r="J70" s="124">
        <v>0</v>
      </c>
      <c r="K70" s="40">
        <v>0</v>
      </c>
      <c r="L70" s="133">
        <f t="shared" si="17"/>
        <v>0</v>
      </c>
      <c r="M70" s="41">
        <f>IF(ISBLANK(L70),"  ",IF(L84&gt;0,L70/L84,IF(L70&gt;0,1,0)))</f>
        <v>0</v>
      </c>
    </row>
    <row r="71" spans="1:13" ht="15" customHeight="1" x14ac:dyDescent="0.2">
      <c r="A71" s="34" t="s">
        <v>57</v>
      </c>
      <c r="B71" s="114">
        <v>0</v>
      </c>
      <c r="C71" s="39">
        <v>0</v>
      </c>
      <c r="D71" s="124">
        <v>0</v>
      </c>
      <c r="E71" s="40">
        <v>0</v>
      </c>
      <c r="F71" s="133">
        <f t="shared" si="18"/>
        <v>0</v>
      </c>
      <c r="G71" s="41">
        <f>IF(ISBLANK(F71),"  ",IF(F84&gt;0,F71/F84,IF(F71&gt;0,1,0)))</f>
        <v>0</v>
      </c>
      <c r="H71" s="114">
        <v>0</v>
      </c>
      <c r="I71" s="39">
        <v>0</v>
      </c>
      <c r="J71" s="124">
        <v>0</v>
      </c>
      <c r="K71" s="40">
        <v>0</v>
      </c>
      <c r="L71" s="133">
        <f t="shared" si="17"/>
        <v>0</v>
      </c>
      <c r="M71" s="41">
        <f>IF(ISBLANK(L71),"  ",IF(L84&gt;0,L71/L84,IF(L71&gt;0,1,0)))</f>
        <v>0</v>
      </c>
    </row>
    <row r="72" spans="1:13" ht="15" customHeight="1" x14ac:dyDescent="0.2">
      <c r="A72" s="7" t="s">
        <v>58</v>
      </c>
      <c r="B72" s="114">
        <v>0</v>
      </c>
      <c r="C72" s="39">
        <v>0</v>
      </c>
      <c r="D72" s="124">
        <v>0</v>
      </c>
      <c r="E72" s="40">
        <v>0</v>
      </c>
      <c r="F72" s="133">
        <f t="shared" si="18"/>
        <v>0</v>
      </c>
      <c r="G72" s="41">
        <f>IF(ISBLANK(F72),"  ",IF(F84&gt;0,F72/F84,IF(F72&gt;0,1,0)))</f>
        <v>0</v>
      </c>
      <c r="H72" s="114">
        <v>0</v>
      </c>
      <c r="I72" s="39">
        <v>0</v>
      </c>
      <c r="J72" s="124">
        <v>0</v>
      </c>
      <c r="K72" s="40">
        <v>0</v>
      </c>
      <c r="L72" s="133">
        <f t="shared" si="17"/>
        <v>0</v>
      </c>
      <c r="M72" s="41">
        <f>IF(ISBLANK(L72),"  ",IF(L84&gt;0,L72/L84,IF(L72&gt;0,1,0)))</f>
        <v>0</v>
      </c>
    </row>
    <row r="73" spans="1:13" ht="15" customHeight="1" x14ac:dyDescent="0.2">
      <c r="A73" s="58" t="s">
        <v>59</v>
      </c>
      <c r="B73" s="114">
        <v>221983</v>
      </c>
      <c r="C73" s="39">
        <v>1</v>
      </c>
      <c r="D73" s="124">
        <v>0</v>
      </c>
      <c r="E73" s="40">
        <v>0</v>
      </c>
      <c r="F73" s="133">
        <f t="shared" si="18"/>
        <v>221983</v>
      </c>
      <c r="G73" s="41">
        <f>IF(ISBLANK(F73),"  ",IF(F84&gt;0,F73/F84,IF(F73&gt;0,1,0)))</f>
        <v>2.7387015880308285E-3</v>
      </c>
      <c r="H73" s="114">
        <v>0</v>
      </c>
      <c r="I73" s="39">
        <v>0</v>
      </c>
      <c r="J73" s="124">
        <v>0</v>
      </c>
      <c r="K73" s="40">
        <v>0</v>
      </c>
      <c r="L73" s="133">
        <f t="shared" si="17"/>
        <v>0</v>
      </c>
      <c r="M73" s="41">
        <f>IF(ISBLANK(L73),"  ",IF(L84&gt;0,L73/L84,IF(L73&gt;0,1,0)))</f>
        <v>0</v>
      </c>
    </row>
    <row r="74" spans="1:13" ht="15" customHeight="1" x14ac:dyDescent="0.2">
      <c r="A74" s="34" t="s">
        <v>186</v>
      </c>
      <c r="B74" s="114">
        <v>0</v>
      </c>
      <c r="C74" s="39">
        <v>0</v>
      </c>
      <c r="D74" s="124">
        <v>0</v>
      </c>
      <c r="E74" s="40">
        <v>0</v>
      </c>
      <c r="F74" s="133">
        <f t="shared" ref="F74" si="19">D74+B74</f>
        <v>0</v>
      </c>
      <c r="G74" s="41">
        <f>IF(ISBLANK(F74),"  ",IF(F85&gt;0,F74/F85,IF(F74&gt;0,1,0)))</f>
        <v>0</v>
      </c>
      <c r="H74" s="114">
        <v>0</v>
      </c>
      <c r="I74" s="39">
        <v>0</v>
      </c>
      <c r="J74" s="124">
        <v>0</v>
      </c>
      <c r="K74" s="40">
        <v>0</v>
      </c>
      <c r="L74" s="133">
        <f t="shared" ref="L74" si="20">J74+H74</f>
        <v>0</v>
      </c>
      <c r="M74" s="41">
        <f>IF(ISBLANK(L74),"  ",IF(L85&gt;0,L74/L85,IF(L74&gt;0,1,0)))</f>
        <v>0</v>
      </c>
    </row>
    <row r="75" spans="1:13" s="55" customFormat="1" ht="15" customHeight="1" x14ac:dyDescent="0.25">
      <c r="A75" s="66" t="s">
        <v>60</v>
      </c>
      <c r="B75" s="115">
        <v>26677961</v>
      </c>
      <c r="C75" s="59">
        <v>0.78574516601654176</v>
      </c>
      <c r="D75" s="128">
        <v>7274473.1399999997</v>
      </c>
      <c r="E75" s="54">
        <v>0.21425483398345824</v>
      </c>
      <c r="F75" s="115">
        <f>F74+F73+F72+F71+F70+F69+F68+F67+F66+F65+F64+F63</f>
        <v>33952434.140000001</v>
      </c>
      <c r="G75" s="53">
        <f>IF(ISBLANK(F75),"  ",IF(F84&gt;0,F75/F84,IF(F75&gt;0,1,0)))</f>
        <v>0.41888606468391776</v>
      </c>
      <c r="H75" s="115">
        <v>23500000</v>
      </c>
      <c r="I75" s="59">
        <v>0.77985885055242088</v>
      </c>
      <c r="J75" s="128">
        <v>6633658.1399999997</v>
      </c>
      <c r="K75" s="54">
        <v>0.22014114944757915</v>
      </c>
      <c r="L75" s="115">
        <f>L74+L73+L72+L71+L70+L69+L68+L67+L66+L65+L64+L63</f>
        <v>30133658.140000001</v>
      </c>
      <c r="M75" s="53">
        <f>IF(ISBLANK(L75),"  ",IF(L84&gt;0,L75/L84,IF(L75&gt;0,1,0)))</f>
        <v>0.60533096355350913</v>
      </c>
    </row>
    <row r="76" spans="1:13" ht="15" customHeight="1" x14ac:dyDescent="0.25">
      <c r="A76" s="9" t="s">
        <v>61</v>
      </c>
      <c r="B76" s="116"/>
      <c r="C76" s="48" t="s">
        <v>4</v>
      </c>
      <c r="D76" s="124"/>
      <c r="E76" s="49" t="s">
        <v>10</v>
      </c>
      <c r="F76" s="133"/>
      <c r="G76" s="50" t="s">
        <v>4</v>
      </c>
      <c r="H76" s="116"/>
      <c r="I76" s="48" t="s">
        <v>4</v>
      </c>
      <c r="J76" s="124"/>
      <c r="K76" s="49" t="s">
        <v>4</v>
      </c>
      <c r="L76" s="133"/>
      <c r="M76" s="50" t="s">
        <v>4</v>
      </c>
    </row>
    <row r="77" spans="1:13" ht="15" customHeight="1" x14ac:dyDescent="0.2">
      <c r="A77" s="7" t="s">
        <v>62</v>
      </c>
      <c r="B77" s="142">
        <v>0</v>
      </c>
      <c r="C77" s="35">
        <v>0</v>
      </c>
      <c r="D77" s="127">
        <v>0</v>
      </c>
      <c r="E77" s="36">
        <v>0</v>
      </c>
      <c r="F77" s="132">
        <f>D77+B77</f>
        <v>0</v>
      </c>
      <c r="G77" s="37">
        <f>IF(ISBLANK(F77),"  ",IF(F84&gt;0,F77/F84,IF(F77&gt;0,1,0)))</f>
        <v>0</v>
      </c>
      <c r="H77" s="142">
        <v>0</v>
      </c>
      <c r="I77" s="35">
        <v>0</v>
      </c>
      <c r="J77" s="127">
        <v>0</v>
      </c>
      <c r="K77" s="36">
        <v>0</v>
      </c>
      <c r="L77" s="132">
        <f>J77+H77</f>
        <v>0</v>
      </c>
      <c r="M77" s="37">
        <f>IF(ISBLANK(L77),"  ",IF(L84&gt;0,L77/L84,IF(L77&gt;0,1,0)))</f>
        <v>0</v>
      </c>
    </row>
    <row r="78" spans="1:13" ht="15" customHeight="1" x14ac:dyDescent="0.2">
      <c r="A78" s="25" t="s">
        <v>63</v>
      </c>
      <c r="B78" s="114">
        <v>0</v>
      </c>
      <c r="C78" s="39">
        <v>0</v>
      </c>
      <c r="D78" s="124">
        <v>0</v>
      </c>
      <c r="E78" s="40">
        <v>0</v>
      </c>
      <c r="F78" s="133">
        <f>D78+B78</f>
        <v>0</v>
      </c>
      <c r="G78" s="41">
        <f>IF(ISBLANK(F78),"  ",IF(F84&gt;0,F78/F84,IF(F78&gt;0,1,0)))</f>
        <v>0</v>
      </c>
      <c r="H78" s="114">
        <v>0</v>
      </c>
      <c r="I78" s="39">
        <v>0</v>
      </c>
      <c r="J78" s="124">
        <v>0</v>
      </c>
      <c r="K78" s="40">
        <v>0</v>
      </c>
      <c r="L78" s="133">
        <f>J78+H78</f>
        <v>0</v>
      </c>
      <c r="M78" s="41">
        <f>IF(ISBLANK(L78),"  ",IF(L84&gt;0,L78/L84,IF(L78&gt;0,1,0)))</f>
        <v>0</v>
      </c>
    </row>
    <row r="79" spans="1:13" ht="15" customHeight="1" x14ac:dyDescent="0.25">
      <c r="A79" s="56" t="s">
        <v>64</v>
      </c>
      <c r="B79" s="116"/>
      <c r="C79" s="48" t="s">
        <v>4</v>
      </c>
      <c r="D79" s="124"/>
      <c r="E79" s="49" t="s">
        <v>10</v>
      </c>
      <c r="F79" s="133"/>
      <c r="G79" s="50" t="s">
        <v>4</v>
      </c>
      <c r="H79" s="116"/>
      <c r="I79" s="48" t="s">
        <v>4</v>
      </c>
      <c r="J79" s="124"/>
      <c r="K79" s="49" t="s">
        <v>4</v>
      </c>
      <c r="L79" s="133"/>
      <c r="M79" s="50" t="s">
        <v>4</v>
      </c>
    </row>
    <row r="80" spans="1:13" ht="15" customHeight="1" x14ac:dyDescent="0.2">
      <c r="A80" s="7" t="s">
        <v>65</v>
      </c>
      <c r="B80" s="142">
        <v>0</v>
      </c>
      <c r="C80" s="35">
        <v>0</v>
      </c>
      <c r="D80" s="127">
        <v>24173341.640000001</v>
      </c>
      <c r="E80" s="36">
        <v>1</v>
      </c>
      <c r="F80" s="132">
        <f>D80+B80</f>
        <v>24173341.640000001</v>
      </c>
      <c r="G80" s="37">
        <f>IF(ISBLANK(F80),"  ",IF(F84&gt;0,F80/F84,IF(F80&gt;0,1,0)))</f>
        <v>0.29823711337120301</v>
      </c>
      <c r="H80" s="142">
        <v>0</v>
      </c>
      <c r="I80" s="35">
        <v>0</v>
      </c>
      <c r="J80" s="127">
        <v>0</v>
      </c>
      <c r="K80" s="36">
        <v>0</v>
      </c>
      <c r="L80" s="132">
        <f>J80+H80</f>
        <v>0</v>
      </c>
      <c r="M80" s="37">
        <f>IF(ISBLANK(L80),"  ",IF(L84&gt;0,L80/L84,IF(L80&gt;0,1,0)))</f>
        <v>0</v>
      </c>
    </row>
    <row r="81" spans="1:13" ht="15" customHeight="1" x14ac:dyDescent="0.2">
      <c r="A81" s="25" t="s">
        <v>66</v>
      </c>
      <c r="B81" s="114">
        <v>0</v>
      </c>
      <c r="C81" s="39">
        <v>0</v>
      </c>
      <c r="D81" s="124">
        <v>3324457</v>
      </c>
      <c r="E81" s="40">
        <v>1</v>
      </c>
      <c r="F81" s="133">
        <f>D81+B81</f>
        <v>3324457</v>
      </c>
      <c r="G81" s="41">
        <f>IF(ISBLANK(F81),"  ",IF(F84&gt;0,F81/F84,IF(F81&gt;0,1,0)))</f>
        <v>4.1015283446210762E-2</v>
      </c>
      <c r="H81" s="114">
        <v>0</v>
      </c>
      <c r="I81" s="39">
        <v>0</v>
      </c>
      <c r="J81" s="124">
        <v>0</v>
      </c>
      <c r="K81" s="40">
        <v>0</v>
      </c>
      <c r="L81" s="133">
        <f>J81+H81</f>
        <v>0</v>
      </c>
      <c r="M81" s="41">
        <f>IF(ISBLANK(L81),"  ",IF(L84&gt;0,L81/L84,IF(L81&gt;0,1,0)))</f>
        <v>0</v>
      </c>
    </row>
    <row r="82" spans="1:13" s="55" customFormat="1" ht="15" customHeight="1" x14ac:dyDescent="0.25">
      <c r="A82" s="56" t="s">
        <v>67</v>
      </c>
      <c r="B82" s="120">
        <v>0</v>
      </c>
      <c r="C82" s="59">
        <v>0</v>
      </c>
      <c r="D82" s="129">
        <v>27497798.640000001</v>
      </c>
      <c r="E82" s="54">
        <v>1</v>
      </c>
      <c r="F82" s="134">
        <f>F81+F80+F79+F78+F77</f>
        <v>27497798.640000001</v>
      </c>
      <c r="G82" s="53">
        <f>IF(ISBLANK(F82),"  ",IF(F84&gt;0,F82/F84,IF(F82&gt;0,1,0)))</f>
        <v>0.33925239681741376</v>
      </c>
      <c r="H82" s="120">
        <v>0</v>
      </c>
      <c r="I82" s="59">
        <v>0</v>
      </c>
      <c r="J82" s="129">
        <v>0</v>
      </c>
      <c r="K82" s="54">
        <v>0</v>
      </c>
      <c r="L82" s="134">
        <f>L81+L80+L79+L78+L77</f>
        <v>0</v>
      </c>
      <c r="M82" s="53">
        <f>IF(ISBLANK(L82),"  ",IF(L84&gt;0,L82/L84,IF(L82&gt;0,1,0)))</f>
        <v>0</v>
      </c>
    </row>
    <row r="83" spans="1:13" s="55" customFormat="1" ht="15" customHeight="1" x14ac:dyDescent="0.25">
      <c r="A83" s="56" t="s">
        <v>68</v>
      </c>
      <c r="B83" s="120">
        <v>0</v>
      </c>
      <c r="C83" s="59">
        <v>0</v>
      </c>
      <c r="D83" s="129">
        <v>0</v>
      </c>
      <c r="E83" s="54">
        <v>0</v>
      </c>
      <c r="F83" s="141">
        <f>D83+B83</f>
        <v>0</v>
      </c>
      <c r="G83" s="53">
        <f>IF(ISBLANK(F83),"  ",IF(F84&gt;0,F83/F84,IF(F83&gt;0,1,0)))</f>
        <v>0</v>
      </c>
      <c r="H83" s="120">
        <v>0</v>
      </c>
      <c r="I83" s="59">
        <v>0</v>
      </c>
      <c r="J83" s="129">
        <v>0</v>
      </c>
      <c r="K83" s="54">
        <v>0</v>
      </c>
      <c r="L83" s="141">
        <f>J83+H83</f>
        <v>0</v>
      </c>
      <c r="M83" s="53">
        <f>IF(ISBLANK(L83),"  ",IF(L84&gt;0,L83/L84,IF(L83&gt;0,1,0)))</f>
        <v>0</v>
      </c>
    </row>
    <row r="84" spans="1:13" s="55" customFormat="1" ht="15" customHeight="1" thickBot="1" x14ac:dyDescent="0.3">
      <c r="A84" s="67" t="s">
        <v>69</v>
      </c>
      <c r="B84" s="121">
        <v>46281831</v>
      </c>
      <c r="C84" s="68">
        <v>0.57099923893574922</v>
      </c>
      <c r="D84" s="121">
        <v>34772271.780000001</v>
      </c>
      <c r="E84" s="69">
        <v>0.42900076106425072</v>
      </c>
      <c r="F84" s="121">
        <f>F82+F75+F54+F47+F55+F83</f>
        <v>81054102.780000001</v>
      </c>
      <c r="G84" s="70">
        <f>IF(ISBLANK(F84),"  ",IF(F84&gt;0,F84/F84,IF(F84&gt;0,1,0)))</f>
        <v>1</v>
      </c>
      <c r="H84" s="121">
        <v>43146809</v>
      </c>
      <c r="I84" s="68">
        <v>0.86674174588711983</v>
      </c>
      <c r="J84" s="121">
        <v>6633658.1399999997</v>
      </c>
      <c r="K84" s="69">
        <v>0.13325825411288014</v>
      </c>
      <c r="L84" s="121">
        <f>L82+L75+L54+L47+L55+L83</f>
        <v>49780467.140000001</v>
      </c>
      <c r="M84" s="70">
        <f>IF(ISBLANK(L84),"  ",IF(L84&gt;0,L84/L84,IF(L84&gt;0,1,0)))</f>
        <v>1</v>
      </c>
    </row>
    <row r="85" spans="1:13" ht="15" thickTop="1" x14ac:dyDescent="0.2"/>
    <row r="86" spans="1:13" ht="16.5" customHeight="1" x14ac:dyDescent="0.2">
      <c r="A86" s="2" t="s">
        <v>4</v>
      </c>
    </row>
    <row r="87" spans="1:13" x14ac:dyDescent="0.2">
      <c r="A87" s="2" t="s">
        <v>70</v>
      </c>
    </row>
  </sheetData>
  <hyperlinks>
    <hyperlink ref="O2" location="Home!A1" tooltip="Home" display="Home" xr:uid="{00000000-0004-0000-29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O87"/>
  <sheetViews>
    <sheetView zoomScale="75" zoomScaleNormal="75" workbookViewId="0">
      <pane xSplit="1" ySplit="10" topLeftCell="B11" activePane="bottomRight" state="frozen"/>
      <selection activeCell="K38" sqref="K38"/>
      <selection pane="topRight" activeCell="K38" sqref="K38"/>
      <selection pane="bottomLeft" activeCell="K38" sqref="K38"/>
      <selection pane="bottomRight" activeCell="K38" sqref="K38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87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190</v>
      </c>
      <c r="C6" s="11"/>
      <c r="D6" s="12"/>
      <c r="E6" s="11"/>
      <c r="F6" s="12"/>
      <c r="G6" s="13"/>
      <c r="H6" s="10" t="s">
        <v>191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v>16731310</v>
      </c>
      <c r="C13" s="35">
        <v>1</v>
      </c>
      <c r="D13" s="122">
        <v>0</v>
      </c>
      <c r="E13" s="36">
        <v>0</v>
      </c>
      <c r="F13" s="130">
        <f>D13+B13</f>
        <v>16731310</v>
      </c>
      <c r="G13" s="37">
        <f>IF(ISBLANK(F13),"  ",IF(F84&gt;0,F13/F84,IF(F13&gt;0,1,0)))</f>
        <v>0.26652665897776801</v>
      </c>
      <c r="H13" s="112">
        <v>16472895</v>
      </c>
      <c r="I13" s="35">
        <v>1</v>
      </c>
      <c r="J13" s="122">
        <v>0</v>
      </c>
      <c r="K13" s="36">
        <v>0</v>
      </c>
      <c r="L13" s="130">
        <f t="shared" ref="L13:L34" si="0">J13+H13</f>
        <v>16472895</v>
      </c>
      <c r="M13" s="38">
        <f>IF(ISBLANK(L13),"  ",IF(L84&gt;0,L13/L84,IF(L13&gt;0,1,0)))</f>
        <v>0.24064679222851848</v>
      </c>
    </row>
    <row r="14" spans="1:15" ht="15" customHeight="1" x14ac:dyDescent="0.2">
      <c r="A14" s="7" t="s">
        <v>13</v>
      </c>
      <c r="B14" s="142">
        <v>0</v>
      </c>
      <c r="C14" s="39">
        <v>0</v>
      </c>
      <c r="D14" s="127">
        <v>0</v>
      </c>
      <c r="E14" s="40">
        <v>0</v>
      </c>
      <c r="F14" s="131">
        <f>D14+B14</f>
        <v>0</v>
      </c>
      <c r="G14" s="41">
        <f>IF(ISBLANK(F14),"  ",IF(F84&gt;0,F14/F84,IF(F14&gt;0,1,0)))</f>
        <v>0</v>
      </c>
      <c r="H14" s="142">
        <v>0</v>
      </c>
      <c r="I14" s="39">
        <v>0</v>
      </c>
      <c r="J14" s="127">
        <v>0</v>
      </c>
      <c r="K14" s="40">
        <v>0</v>
      </c>
      <c r="L14" s="131">
        <f t="shared" si="0"/>
        <v>0</v>
      </c>
      <c r="M14" s="41">
        <f>IF(ISBLANK(L14),"  ",IF(L84&gt;0,L14/L84,IF(L14&gt;0,1,0)))</f>
        <v>0</v>
      </c>
    </row>
    <row r="15" spans="1:15" ht="15" customHeight="1" x14ac:dyDescent="0.2">
      <c r="A15" s="169" t="s">
        <v>14</v>
      </c>
      <c r="B15" s="116">
        <v>452608</v>
      </c>
      <c r="C15" s="42">
        <v>1</v>
      </c>
      <c r="D15" s="124">
        <v>0</v>
      </c>
      <c r="E15" s="43">
        <v>0</v>
      </c>
      <c r="F15" s="132">
        <f>D15+B15</f>
        <v>452608</v>
      </c>
      <c r="G15" s="44">
        <f>IF(ISBLANK(F15),"  ",IF(F84&gt;0,F15/F84,IF(F15&gt;0,1,0)))</f>
        <v>7.2099613279898367E-3</v>
      </c>
      <c r="H15" s="116">
        <v>443139</v>
      </c>
      <c r="I15" s="42">
        <v>1</v>
      </c>
      <c r="J15" s="124">
        <v>0</v>
      </c>
      <c r="K15" s="43">
        <v>0</v>
      </c>
      <c r="L15" s="132">
        <f t="shared" si="0"/>
        <v>443139</v>
      </c>
      <c r="M15" s="44">
        <f>IF(ISBLANK(L15),"  ",IF(L84&gt;0,L15/L84,IF(L15&gt;0,1,0)))</f>
        <v>6.4736634854622365E-3</v>
      </c>
    </row>
    <row r="16" spans="1:15" ht="15" customHeight="1" x14ac:dyDescent="0.2">
      <c r="A16" s="170" t="s">
        <v>15</v>
      </c>
      <c r="B16" s="142">
        <v>0</v>
      </c>
      <c r="C16" s="35">
        <v>0</v>
      </c>
      <c r="D16" s="127">
        <v>0</v>
      </c>
      <c r="E16" s="36">
        <v>0</v>
      </c>
      <c r="F16" s="132">
        <f t="shared" ref="F16:F46" si="1">D16+B16</f>
        <v>0</v>
      </c>
      <c r="G16" s="37">
        <f>IF(ISBLANK(F16),"  ",IF(F84&gt;0,F16/F84,IF(F16&gt;0,1,0)))</f>
        <v>0</v>
      </c>
      <c r="H16" s="142">
        <v>0</v>
      </c>
      <c r="I16" s="35">
        <v>0</v>
      </c>
      <c r="J16" s="127">
        <v>0</v>
      </c>
      <c r="K16" s="36">
        <v>0</v>
      </c>
      <c r="L16" s="132">
        <f t="shared" si="0"/>
        <v>0</v>
      </c>
      <c r="M16" s="37">
        <f>IF(ISBLANK(L16),"  ",IF(L84&gt;0,L16/L84,IF(L16&gt;0,1,0)))</f>
        <v>0</v>
      </c>
    </row>
    <row r="17" spans="1:13" ht="15" customHeight="1" x14ac:dyDescent="0.2">
      <c r="A17" s="171" t="s">
        <v>16</v>
      </c>
      <c r="B17" s="114">
        <v>452608</v>
      </c>
      <c r="C17" s="39">
        <v>1</v>
      </c>
      <c r="D17" s="124">
        <v>0</v>
      </c>
      <c r="E17" s="36">
        <v>0</v>
      </c>
      <c r="F17" s="133">
        <f t="shared" si="1"/>
        <v>452608</v>
      </c>
      <c r="G17" s="41">
        <f>IF(ISBLANK(F17),"  ",IF(F84&gt;0,F17/F84,IF(F17&gt;0,1,0)))</f>
        <v>7.2099613279898367E-3</v>
      </c>
      <c r="H17" s="114">
        <v>443139</v>
      </c>
      <c r="I17" s="39">
        <v>1</v>
      </c>
      <c r="J17" s="124">
        <v>0</v>
      </c>
      <c r="K17" s="40">
        <v>0</v>
      </c>
      <c r="L17" s="133">
        <f t="shared" si="0"/>
        <v>443139</v>
      </c>
      <c r="M17" s="41">
        <f>IF(ISBLANK(L17),"  ",IF(L84&gt;0,L17/L84,IF(L17&gt;0,1,0)))</f>
        <v>6.4736634854622365E-3</v>
      </c>
    </row>
    <row r="18" spans="1:13" ht="15" customHeight="1" x14ac:dyDescent="0.2">
      <c r="A18" s="171" t="s">
        <v>17</v>
      </c>
      <c r="B18" s="114">
        <v>0</v>
      </c>
      <c r="C18" s="39">
        <v>0</v>
      </c>
      <c r="D18" s="124">
        <v>0</v>
      </c>
      <c r="E18" s="36">
        <v>0</v>
      </c>
      <c r="F18" s="133">
        <f t="shared" si="1"/>
        <v>0</v>
      </c>
      <c r="G18" s="41">
        <f>IF(ISBLANK(F18),"  ",IF(F84&gt;0,F18/F84,IF(F18&gt;0,1,0)))</f>
        <v>0</v>
      </c>
      <c r="H18" s="114">
        <v>0</v>
      </c>
      <c r="I18" s="39">
        <v>0</v>
      </c>
      <c r="J18" s="124">
        <v>0</v>
      </c>
      <c r="K18" s="40">
        <v>0</v>
      </c>
      <c r="L18" s="133">
        <f t="shared" si="0"/>
        <v>0</v>
      </c>
      <c r="M18" s="41">
        <f>IF(ISBLANK(L18),"  ",IF(L84&gt;0,L18/L84,IF(L18&gt;0,1,0)))</f>
        <v>0</v>
      </c>
    </row>
    <row r="19" spans="1:13" ht="15" customHeight="1" x14ac:dyDescent="0.2">
      <c r="A19" s="171" t="s">
        <v>18</v>
      </c>
      <c r="B19" s="114">
        <v>0</v>
      </c>
      <c r="C19" s="39">
        <v>0</v>
      </c>
      <c r="D19" s="124">
        <v>0</v>
      </c>
      <c r="E19" s="36">
        <v>0</v>
      </c>
      <c r="F19" s="133">
        <f t="shared" si="1"/>
        <v>0</v>
      </c>
      <c r="G19" s="41">
        <f>IF(ISBLANK(F19),"  ",IF(F84&gt;0,F19/F84,IF(F19&gt;0,1,0)))</f>
        <v>0</v>
      </c>
      <c r="H19" s="114">
        <v>0</v>
      </c>
      <c r="I19" s="39">
        <v>0</v>
      </c>
      <c r="J19" s="124">
        <v>0</v>
      </c>
      <c r="K19" s="40">
        <v>0</v>
      </c>
      <c r="L19" s="133">
        <f t="shared" si="0"/>
        <v>0</v>
      </c>
      <c r="M19" s="41">
        <f>IF(ISBLANK(L19),"  ",IF(L84&gt;0,L19/L84,IF(L19&gt;0,1,0)))</f>
        <v>0</v>
      </c>
    </row>
    <row r="20" spans="1:13" ht="15" customHeight="1" x14ac:dyDescent="0.2">
      <c r="A20" s="171" t="s">
        <v>19</v>
      </c>
      <c r="B20" s="114">
        <v>0</v>
      </c>
      <c r="C20" s="39">
        <v>0</v>
      </c>
      <c r="D20" s="124">
        <v>0</v>
      </c>
      <c r="E20" s="36">
        <v>0</v>
      </c>
      <c r="F20" s="133">
        <f>D20+B20</f>
        <v>0</v>
      </c>
      <c r="G20" s="41">
        <f>IF(ISBLANK(F20),"  ",IF(F84&gt;0,F20/F84,IF(F20&gt;0,1,0)))</f>
        <v>0</v>
      </c>
      <c r="H20" s="114">
        <v>0</v>
      </c>
      <c r="I20" s="39">
        <v>0</v>
      </c>
      <c r="J20" s="124">
        <v>0</v>
      </c>
      <c r="K20" s="40">
        <v>0</v>
      </c>
      <c r="L20" s="133">
        <f t="shared" si="0"/>
        <v>0</v>
      </c>
      <c r="M20" s="41">
        <f>IF(ISBLANK(L20),"  ",IF(L84&gt;0,L20/L84,IF(L20&gt;0,1,0)))</f>
        <v>0</v>
      </c>
    </row>
    <row r="21" spans="1:13" ht="15" customHeight="1" x14ac:dyDescent="0.2">
      <c r="A21" s="171" t="s">
        <v>20</v>
      </c>
      <c r="B21" s="114">
        <v>0</v>
      </c>
      <c r="C21" s="39">
        <v>0</v>
      </c>
      <c r="D21" s="124">
        <v>0</v>
      </c>
      <c r="E21" s="36">
        <v>0</v>
      </c>
      <c r="F21" s="133">
        <f t="shared" si="1"/>
        <v>0</v>
      </c>
      <c r="G21" s="41">
        <f>IF(ISBLANK(F21),"  ",IF(F84&gt;0,F21/F84,IF(F21&gt;0,1,0)))</f>
        <v>0</v>
      </c>
      <c r="H21" s="114">
        <v>0</v>
      </c>
      <c r="I21" s="39">
        <v>0</v>
      </c>
      <c r="J21" s="124">
        <v>0</v>
      </c>
      <c r="K21" s="40">
        <v>0</v>
      </c>
      <c r="L21" s="133">
        <f t="shared" si="0"/>
        <v>0</v>
      </c>
      <c r="M21" s="41">
        <f>IF(ISBLANK(L21),"  ",IF(L84&gt;0,L21/L84,IF(L21&gt;0,1,0)))</f>
        <v>0</v>
      </c>
    </row>
    <row r="22" spans="1:13" ht="15" customHeight="1" x14ac:dyDescent="0.2">
      <c r="A22" s="171" t="s">
        <v>21</v>
      </c>
      <c r="B22" s="114">
        <v>0</v>
      </c>
      <c r="C22" s="39">
        <v>0</v>
      </c>
      <c r="D22" s="124">
        <v>0</v>
      </c>
      <c r="E22" s="36">
        <v>0</v>
      </c>
      <c r="F22" s="133">
        <f t="shared" si="1"/>
        <v>0</v>
      </c>
      <c r="G22" s="41">
        <f>IF(ISBLANK(F22),"  ",IF(F84&gt;0,F22/F84,IF(F22&gt;0,1,0)))</f>
        <v>0</v>
      </c>
      <c r="H22" s="114">
        <v>0</v>
      </c>
      <c r="I22" s="39">
        <v>0</v>
      </c>
      <c r="J22" s="124">
        <v>0</v>
      </c>
      <c r="K22" s="40">
        <v>0</v>
      </c>
      <c r="L22" s="133">
        <f t="shared" si="0"/>
        <v>0</v>
      </c>
      <c r="M22" s="41">
        <f>IF(ISBLANK(L22),"  ",IF(L84&gt;0,L22/L84,IF(L22&gt;0,1,0)))</f>
        <v>0</v>
      </c>
    </row>
    <row r="23" spans="1:13" ht="15" customHeight="1" x14ac:dyDescent="0.2">
      <c r="A23" s="171" t="s">
        <v>22</v>
      </c>
      <c r="B23" s="114">
        <v>0</v>
      </c>
      <c r="C23" s="39">
        <v>0</v>
      </c>
      <c r="D23" s="124">
        <v>0</v>
      </c>
      <c r="E23" s="36">
        <v>0</v>
      </c>
      <c r="F23" s="133">
        <f t="shared" si="1"/>
        <v>0</v>
      </c>
      <c r="G23" s="41">
        <f>IF(ISBLANK(F23),"  ",IF(F84&gt;0,F23/F84,IF(F23&gt;0,1,0)))</f>
        <v>0</v>
      </c>
      <c r="H23" s="114">
        <v>0</v>
      </c>
      <c r="I23" s="39">
        <v>0</v>
      </c>
      <c r="J23" s="124">
        <v>0</v>
      </c>
      <c r="K23" s="40">
        <v>0</v>
      </c>
      <c r="L23" s="133">
        <f t="shared" si="0"/>
        <v>0</v>
      </c>
      <c r="M23" s="41">
        <f>IF(ISBLANK(L23),"  ",IF(L84&gt;0,L23/L84,IF(L23&gt;0,1,0)))</f>
        <v>0</v>
      </c>
    </row>
    <row r="24" spans="1:13" ht="15" customHeight="1" x14ac:dyDescent="0.2">
      <c r="A24" s="171" t="s">
        <v>23</v>
      </c>
      <c r="B24" s="114">
        <v>0</v>
      </c>
      <c r="C24" s="39">
        <v>0</v>
      </c>
      <c r="D24" s="124">
        <v>0</v>
      </c>
      <c r="E24" s="36">
        <v>0</v>
      </c>
      <c r="F24" s="133">
        <f t="shared" si="1"/>
        <v>0</v>
      </c>
      <c r="G24" s="41">
        <f>IF(ISBLANK(F24),"  ",IF(F84&gt;0,F24/F84,IF(F24&gt;0,1,0)))</f>
        <v>0</v>
      </c>
      <c r="H24" s="114">
        <v>0</v>
      </c>
      <c r="I24" s="39">
        <v>0</v>
      </c>
      <c r="J24" s="124">
        <v>0</v>
      </c>
      <c r="K24" s="40">
        <v>0</v>
      </c>
      <c r="L24" s="133">
        <f t="shared" si="0"/>
        <v>0</v>
      </c>
      <c r="M24" s="41">
        <f>IF(ISBLANK(L24),"  ",IF(L84&gt;0,L24/L84,IF(L24&gt;0,1,0)))</f>
        <v>0</v>
      </c>
    </row>
    <row r="25" spans="1:13" ht="15" customHeight="1" x14ac:dyDescent="0.2">
      <c r="A25" s="171" t="s">
        <v>24</v>
      </c>
      <c r="B25" s="114">
        <v>0</v>
      </c>
      <c r="C25" s="39">
        <v>0</v>
      </c>
      <c r="D25" s="124">
        <v>0</v>
      </c>
      <c r="E25" s="36">
        <v>0</v>
      </c>
      <c r="F25" s="133">
        <f t="shared" si="1"/>
        <v>0</v>
      </c>
      <c r="G25" s="41">
        <f>IF(ISBLANK(F25),"  ",IF(F84&gt;0,F25/F84,IF(F25&gt;0,1,0)))</f>
        <v>0</v>
      </c>
      <c r="H25" s="114">
        <v>0</v>
      </c>
      <c r="I25" s="39">
        <v>0</v>
      </c>
      <c r="J25" s="124">
        <v>0</v>
      </c>
      <c r="K25" s="40">
        <v>0</v>
      </c>
      <c r="L25" s="133">
        <f t="shared" si="0"/>
        <v>0</v>
      </c>
      <c r="M25" s="41">
        <f>IF(ISBLANK(L25),"  ",IF(L84&gt;0,L25/L84,IF(L25&gt;0,1,0)))</f>
        <v>0</v>
      </c>
    </row>
    <row r="26" spans="1:13" ht="15" customHeight="1" x14ac:dyDescent="0.2">
      <c r="A26" s="171" t="s">
        <v>25</v>
      </c>
      <c r="B26" s="114">
        <v>0</v>
      </c>
      <c r="C26" s="39">
        <v>0</v>
      </c>
      <c r="D26" s="124">
        <v>0</v>
      </c>
      <c r="E26" s="36">
        <v>0</v>
      </c>
      <c r="F26" s="133">
        <f t="shared" si="1"/>
        <v>0</v>
      </c>
      <c r="G26" s="41">
        <f>IF(ISBLANK(F26),"  ",IF(F84&gt;0,F26/F84,IF(F26&gt;0,1,0)))</f>
        <v>0</v>
      </c>
      <c r="H26" s="114">
        <v>0</v>
      </c>
      <c r="I26" s="39">
        <v>0</v>
      </c>
      <c r="J26" s="124">
        <v>0</v>
      </c>
      <c r="K26" s="40">
        <v>0</v>
      </c>
      <c r="L26" s="133">
        <f t="shared" si="0"/>
        <v>0</v>
      </c>
      <c r="M26" s="41">
        <f>IF(ISBLANK(L26),"  ",IF(L84&gt;0,L26/L84,IF(L26&gt;0,1,0)))</f>
        <v>0</v>
      </c>
    </row>
    <row r="27" spans="1:13" ht="15" customHeight="1" x14ac:dyDescent="0.2">
      <c r="A27" s="171" t="s">
        <v>26</v>
      </c>
      <c r="B27" s="114">
        <v>0</v>
      </c>
      <c r="C27" s="39">
        <v>0</v>
      </c>
      <c r="D27" s="124">
        <v>0</v>
      </c>
      <c r="E27" s="36">
        <v>0</v>
      </c>
      <c r="F27" s="133">
        <f t="shared" si="1"/>
        <v>0</v>
      </c>
      <c r="G27" s="41">
        <f>IF(ISBLANK(F27),"  ",IF(F84&gt;0,F27/F84,IF(F27&gt;0,1,0)))</f>
        <v>0</v>
      </c>
      <c r="H27" s="114">
        <v>0</v>
      </c>
      <c r="I27" s="39">
        <v>0</v>
      </c>
      <c r="J27" s="124">
        <v>0</v>
      </c>
      <c r="K27" s="40">
        <v>0</v>
      </c>
      <c r="L27" s="133">
        <f t="shared" si="0"/>
        <v>0</v>
      </c>
      <c r="M27" s="41">
        <f>IF(ISBLANK(L27),"  ",IF(L84&gt;0,L27/L84,IF(L27&gt;0,1,0)))</f>
        <v>0</v>
      </c>
    </row>
    <row r="28" spans="1:13" ht="15" customHeight="1" x14ac:dyDescent="0.2">
      <c r="A28" s="172" t="s">
        <v>27</v>
      </c>
      <c r="B28" s="114">
        <v>0</v>
      </c>
      <c r="C28" s="39">
        <v>0</v>
      </c>
      <c r="D28" s="124">
        <v>0</v>
      </c>
      <c r="E28" s="36">
        <v>0</v>
      </c>
      <c r="F28" s="133">
        <f t="shared" si="1"/>
        <v>0</v>
      </c>
      <c r="G28" s="41">
        <f>IF(ISBLANK(F28),"  ",IF(F84&gt;0,F28/F84,IF(F28&gt;0,1,0)))</f>
        <v>0</v>
      </c>
      <c r="H28" s="114">
        <v>0</v>
      </c>
      <c r="I28" s="39">
        <v>0</v>
      </c>
      <c r="J28" s="124">
        <v>0</v>
      </c>
      <c r="K28" s="40">
        <v>0</v>
      </c>
      <c r="L28" s="133">
        <f t="shared" si="0"/>
        <v>0</v>
      </c>
      <c r="M28" s="41">
        <f>IF(ISBLANK(L28),"  ",IF(L84&gt;0,L28/L84,IF(L28&gt;0,1,0)))</f>
        <v>0</v>
      </c>
    </row>
    <row r="29" spans="1:13" ht="15" customHeight="1" x14ac:dyDescent="0.2">
      <c r="A29" s="172" t="s">
        <v>28</v>
      </c>
      <c r="B29" s="114">
        <v>0</v>
      </c>
      <c r="C29" s="39">
        <v>0</v>
      </c>
      <c r="D29" s="124">
        <v>0</v>
      </c>
      <c r="E29" s="36">
        <v>0</v>
      </c>
      <c r="F29" s="133">
        <f t="shared" si="1"/>
        <v>0</v>
      </c>
      <c r="G29" s="41">
        <f>IF(ISBLANK(F29),"  ",IF(F84&gt;0,F29/F84,IF(F29&gt;0,1,0)))</f>
        <v>0</v>
      </c>
      <c r="H29" s="114">
        <v>0</v>
      </c>
      <c r="I29" s="39">
        <v>0</v>
      </c>
      <c r="J29" s="124">
        <v>0</v>
      </c>
      <c r="K29" s="40">
        <v>0</v>
      </c>
      <c r="L29" s="133">
        <f t="shared" si="0"/>
        <v>0</v>
      </c>
      <c r="M29" s="41">
        <f>IF(ISBLANK(L29),"  ",IF(L84&gt;0,L29/L84,IF(L29&gt;0,1,0)))</f>
        <v>0</v>
      </c>
    </row>
    <row r="30" spans="1:13" ht="15" customHeight="1" x14ac:dyDescent="0.2">
      <c r="A30" s="172" t="s">
        <v>71</v>
      </c>
      <c r="B30" s="114">
        <v>0</v>
      </c>
      <c r="C30" s="39">
        <v>0</v>
      </c>
      <c r="D30" s="124">
        <v>0</v>
      </c>
      <c r="E30" s="36">
        <v>0</v>
      </c>
      <c r="F30" s="133">
        <f t="shared" si="1"/>
        <v>0</v>
      </c>
      <c r="G30" s="41">
        <f>IF(ISBLANK(F30),"  ",IF(F84&gt;0,F30/F84,IF(F30&gt;0,1,0)))</f>
        <v>0</v>
      </c>
      <c r="H30" s="114">
        <v>0</v>
      </c>
      <c r="I30" s="39">
        <v>0</v>
      </c>
      <c r="J30" s="124">
        <v>0</v>
      </c>
      <c r="K30" s="40">
        <v>0</v>
      </c>
      <c r="L30" s="133">
        <f t="shared" si="0"/>
        <v>0</v>
      </c>
      <c r="M30" s="41">
        <f>IF(ISBLANK(L30),"  ",IF(L84&gt;0,L30/L84,IF(L30&gt;0,1,0)))</f>
        <v>0</v>
      </c>
    </row>
    <row r="31" spans="1:13" ht="15" customHeight="1" x14ac:dyDescent="0.2">
      <c r="A31" s="172" t="s">
        <v>182</v>
      </c>
      <c r="B31" s="114">
        <v>0</v>
      </c>
      <c r="C31" s="39">
        <v>0</v>
      </c>
      <c r="D31" s="124">
        <v>0</v>
      </c>
      <c r="E31" s="36">
        <v>0</v>
      </c>
      <c r="F31" s="133">
        <f t="shared" si="1"/>
        <v>0</v>
      </c>
      <c r="G31" s="41">
        <f>IF(ISBLANK(F31),"  ",IF(F84&gt;0,F31/F84,IF(F31&gt;0,1,0)))</f>
        <v>0</v>
      </c>
      <c r="H31" s="114">
        <v>0</v>
      </c>
      <c r="I31" s="39">
        <v>0</v>
      </c>
      <c r="J31" s="124">
        <v>0</v>
      </c>
      <c r="K31" s="40">
        <v>0</v>
      </c>
      <c r="L31" s="133">
        <f t="shared" si="0"/>
        <v>0</v>
      </c>
      <c r="M31" s="41">
        <f>IF(ISBLANK(L31),"  ",IF(L84&gt;0,L31/L84,IF(L31&gt;0,1,0)))</f>
        <v>0</v>
      </c>
    </row>
    <row r="32" spans="1:13" ht="15" customHeight="1" x14ac:dyDescent="0.2">
      <c r="A32" s="173" t="s">
        <v>183</v>
      </c>
      <c r="B32" s="114">
        <v>0</v>
      </c>
      <c r="C32" s="39">
        <v>0</v>
      </c>
      <c r="D32" s="124">
        <v>0</v>
      </c>
      <c r="E32" s="36">
        <v>0</v>
      </c>
      <c r="F32" s="133">
        <f t="shared" si="1"/>
        <v>0</v>
      </c>
      <c r="G32" s="41">
        <f>IF(ISBLANK(F32),"  ",IF(F84&gt;0,F32/F84,IF(F32&gt;0,1,0)))</f>
        <v>0</v>
      </c>
      <c r="H32" s="114">
        <v>0</v>
      </c>
      <c r="I32" s="39">
        <v>0</v>
      </c>
      <c r="J32" s="124">
        <v>0</v>
      </c>
      <c r="K32" s="40">
        <v>0</v>
      </c>
      <c r="L32" s="133">
        <f t="shared" si="0"/>
        <v>0</v>
      </c>
      <c r="M32" s="41">
        <f>IF(ISBLANK(L32),"  ",IF(L84&gt;0,L32/L84,IF(L32&gt;0,1,0)))</f>
        <v>0</v>
      </c>
    </row>
    <row r="33" spans="1:13" ht="15" customHeight="1" x14ac:dyDescent="0.2">
      <c r="A33" s="172" t="s">
        <v>175</v>
      </c>
      <c r="B33" s="114">
        <v>0</v>
      </c>
      <c r="C33" s="39">
        <v>0</v>
      </c>
      <c r="D33" s="124">
        <v>0</v>
      </c>
      <c r="E33" s="36">
        <v>0</v>
      </c>
      <c r="F33" s="133">
        <f t="shared" si="1"/>
        <v>0</v>
      </c>
      <c r="G33" s="41">
        <f>IF(ISBLANK(F33),"  ",IF(F84&gt;0,F33/F84,IF(F33&gt;0,1,0)))</f>
        <v>0</v>
      </c>
      <c r="H33" s="114">
        <v>0</v>
      </c>
      <c r="I33" s="39">
        <v>0</v>
      </c>
      <c r="J33" s="124">
        <v>0</v>
      </c>
      <c r="K33" s="40">
        <v>0</v>
      </c>
      <c r="L33" s="133">
        <f t="shared" si="0"/>
        <v>0</v>
      </c>
      <c r="M33" s="41">
        <f>IF(ISBLANK(L33),"  ",IF(L84&gt;0,L33/L84,IF(L33&gt;0,1,0)))</f>
        <v>0</v>
      </c>
    </row>
    <row r="34" spans="1:13" ht="15" customHeight="1" x14ac:dyDescent="0.2">
      <c r="A34" s="171" t="s">
        <v>184</v>
      </c>
      <c r="B34" s="114">
        <v>0</v>
      </c>
      <c r="C34" s="39">
        <v>0</v>
      </c>
      <c r="D34" s="124">
        <v>0</v>
      </c>
      <c r="E34" s="36">
        <v>0</v>
      </c>
      <c r="F34" s="133">
        <f t="shared" si="1"/>
        <v>0</v>
      </c>
      <c r="G34" s="41">
        <f>IF(ISBLANK(F34),"  ",IF(F84&gt;0,F34/F84,IF(F34&gt;0,1,0)))</f>
        <v>0</v>
      </c>
      <c r="H34" s="114">
        <v>0</v>
      </c>
      <c r="I34" s="39">
        <v>0</v>
      </c>
      <c r="J34" s="124">
        <v>0</v>
      </c>
      <c r="K34" s="40">
        <v>0</v>
      </c>
      <c r="L34" s="133">
        <f t="shared" si="0"/>
        <v>0</v>
      </c>
      <c r="M34" s="41">
        <f>IF(ISBLANK(L34),"  ",IF(L84&gt;0,L34/L84,IF(L34&gt;0,1,0)))</f>
        <v>0</v>
      </c>
    </row>
    <row r="35" spans="1:13" ht="15" customHeight="1" x14ac:dyDescent="0.2">
      <c r="A35" s="171" t="s">
        <v>185</v>
      </c>
      <c r="B35" s="114">
        <v>0</v>
      </c>
      <c r="C35" s="39">
        <v>0</v>
      </c>
      <c r="D35" s="124">
        <v>0</v>
      </c>
      <c r="E35" s="36">
        <v>0</v>
      </c>
      <c r="F35" s="133">
        <f t="shared" ref="F35" si="2">D35+B35</f>
        <v>0</v>
      </c>
      <c r="G35" s="41">
        <f>IF(ISBLANK(F35),"  ",IF(F85&gt;0,F35/F85,IF(F35&gt;0,1,0)))</f>
        <v>0</v>
      </c>
      <c r="H35" s="114">
        <v>0</v>
      </c>
      <c r="I35" s="39">
        <v>0</v>
      </c>
      <c r="J35" s="124">
        <v>0</v>
      </c>
      <c r="K35" s="40">
        <v>0</v>
      </c>
      <c r="L35" s="133">
        <f t="shared" ref="L35" si="3">J35+H35</f>
        <v>0</v>
      </c>
      <c r="M35" s="41">
        <f>IF(ISBLANK(L35),"  ",IF(L85&gt;0,L35/L85,IF(L35&gt;0,1,0)))</f>
        <v>0</v>
      </c>
    </row>
    <row r="36" spans="1:13" ht="15" customHeight="1" x14ac:dyDescent="0.2">
      <c r="A36" s="218" t="s">
        <v>193</v>
      </c>
      <c r="B36" s="114">
        <v>0</v>
      </c>
      <c r="C36" s="39">
        <v>0</v>
      </c>
      <c r="D36" s="124">
        <v>0</v>
      </c>
      <c r="E36" s="36">
        <v>0</v>
      </c>
      <c r="F36" s="133">
        <f t="shared" ref="F36:F37" si="4">D36+B36</f>
        <v>0</v>
      </c>
      <c r="G36" s="41">
        <f t="shared" ref="G36:G37" si="5">IF(ISBLANK(F36),"  ",IF(F86&gt;0,F36/F86,IF(F36&gt;0,1,0)))</f>
        <v>0</v>
      </c>
      <c r="H36" s="114">
        <v>0</v>
      </c>
      <c r="I36" s="39">
        <v>0</v>
      </c>
      <c r="J36" s="124">
        <v>0</v>
      </c>
      <c r="K36" s="40">
        <v>0</v>
      </c>
      <c r="L36" s="133">
        <f t="shared" ref="L36:L37" si="6">J36+H36</f>
        <v>0</v>
      </c>
      <c r="M36" s="41">
        <f t="shared" ref="M36:M37" si="7">IF(ISBLANK(L36),"  ",IF(L86&gt;0,L36/L86,IF(L36&gt;0,1,0)))</f>
        <v>0</v>
      </c>
    </row>
    <row r="37" spans="1:13" ht="15" customHeight="1" x14ac:dyDescent="0.2">
      <c r="A37" s="218" t="s">
        <v>194</v>
      </c>
      <c r="B37" s="114">
        <v>0</v>
      </c>
      <c r="C37" s="39">
        <v>0</v>
      </c>
      <c r="D37" s="124">
        <v>0</v>
      </c>
      <c r="E37" s="36">
        <v>0</v>
      </c>
      <c r="F37" s="133">
        <f t="shared" si="4"/>
        <v>0</v>
      </c>
      <c r="G37" s="41">
        <f t="shared" si="5"/>
        <v>0</v>
      </c>
      <c r="H37" s="114">
        <v>0</v>
      </c>
      <c r="I37" s="39">
        <v>0</v>
      </c>
      <c r="J37" s="124">
        <v>0</v>
      </c>
      <c r="K37" s="40">
        <v>0</v>
      </c>
      <c r="L37" s="133">
        <f t="shared" si="6"/>
        <v>0</v>
      </c>
      <c r="M37" s="41">
        <f t="shared" si="7"/>
        <v>0</v>
      </c>
    </row>
    <row r="38" spans="1:13" ht="15" customHeight="1" x14ac:dyDescent="0.2">
      <c r="A38" s="171" t="s">
        <v>187</v>
      </c>
      <c r="B38" s="114">
        <v>0</v>
      </c>
      <c r="C38" s="39">
        <v>0</v>
      </c>
      <c r="D38" s="124">
        <v>0</v>
      </c>
      <c r="E38" s="36">
        <v>0</v>
      </c>
      <c r="F38" s="133">
        <f t="shared" ref="F38" si="8">D38+B38</f>
        <v>0</v>
      </c>
      <c r="G38" s="41">
        <f>IF(ISBLANK(F38),"  ",IF(F86&gt;0,F38/F86,IF(F38&gt;0,1,0)))</f>
        <v>0</v>
      </c>
      <c r="H38" s="114">
        <v>0</v>
      </c>
      <c r="I38" s="39">
        <v>0</v>
      </c>
      <c r="J38" s="124">
        <v>0</v>
      </c>
      <c r="K38" s="40">
        <v>0</v>
      </c>
      <c r="L38" s="133">
        <f t="shared" ref="L38" si="9">J38+H38</f>
        <v>0</v>
      </c>
      <c r="M38" s="41">
        <f>IF(ISBLANK(L38),"  ",IF(L86&gt;0,L38/L86,IF(L38&gt;0,1,0)))</f>
        <v>0</v>
      </c>
    </row>
    <row r="39" spans="1:13" ht="15" customHeight="1" x14ac:dyDescent="0.2">
      <c r="A39" s="171" t="s">
        <v>192</v>
      </c>
      <c r="B39" s="114">
        <v>0</v>
      </c>
      <c r="C39" s="39">
        <v>0</v>
      </c>
      <c r="D39" s="124">
        <v>0</v>
      </c>
      <c r="E39" s="36">
        <v>0</v>
      </c>
      <c r="F39" s="133">
        <f t="shared" ref="F39" si="10">D39+B39</f>
        <v>0</v>
      </c>
      <c r="G39" s="41">
        <f>IF(ISBLANK(F39),"  ",IF(F87&gt;0,F39/F87,IF(F39&gt;0,1,0)))</f>
        <v>0</v>
      </c>
      <c r="H39" s="114">
        <v>0</v>
      </c>
      <c r="I39" s="39">
        <v>0</v>
      </c>
      <c r="J39" s="124">
        <v>0</v>
      </c>
      <c r="K39" s="40">
        <v>0</v>
      </c>
      <c r="L39" s="133">
        <f t="shared" ref="L39" si="11">J39+H39</f>
        <v>0</v>
      </c>
      <c r="M39" s="41">
        <f>IF(ISBLANK(L39),"  ",IF(L87&gt;0,L39/L87,IF(L39&gt;0,1,0)))</f>
        <v>0</v>
      </c>
    </row>
    <row r="40" spans="1:13" ht="15" customHeight="1" x14ac:dyDescent="0.2">
      <c r="A40" s="171" t="s">
        <v>188</v>
      </c>
      <c r="B40" s="114">
        <v>0</v>
      </c>
      <c r="C40" s="39">
        <v>0</v>
      </c>
      <c r="D40" s="124">
        <v>0</v>
      </c>
      <c r="E40" s="36">
        <v>0</v>
      </c>
      <c r="F40" s="133">
        <f t="shared" ref="F40:F41" si="12">D40+B40</f>
        <v>0</v>
      </c>
      <c r="G40" s="41">
        <f t="shared" ref="G40:G41" si="13">IF(ISBLANK(F40),"  ",IF(F87&gt;0,F40/F87,IF(F40&gt;0,1,0)))</f>
        <v>0</v>
      </c>
      <c r="H40" s="114">
        <v>0</v>
      </c>
      <c r="I40" s="39">
        <v>0</v>
      </c>
      <c r="J40" s="124">
        <v>0</v>
      </c>
      <c r="K40" s="40">
        <v>0</v>
      </c>
      <c r="L40" s="133">
        <f t="shared" ref="L40:L41" si="14">J40+H40</f>
        <v>0</v>
      </c>
      <c r="M40" s="41">
        <f t="shared" ref="M40:M41" si="15">IF(ISBLANK(L40),"  ",IF(L87&gt;0,L40/L87,IF(L40&gt;0,1,0)))</f>
        <v>0</v>
      </c>
    </row>
    <row r="41" spans="1:13" ht="15" customHeight="1" x14ac:dyDescent="0.2">
      <c r="A41" s="171" t="s">
        <v>189</v>
      </c>
      <c r="B41" s="114">
        <v>0</v>
      </c>
      <c r="C41" s="39">
        <v>0</v>
      </c>
      <c r="D41" s="124">
        <v>0</v>
      </c>
      <c r="E41" s="36">
        <v>0</v>
      </c>
      <c r="F41" s="133">
        <f t="shared" si="12"/>
        <v>0</v>
      </c>
      <c r="G41" s="41">
        <f t="shared" si="13"/>
        <v>0</v>
      </c>
      <c r="H41" s="114">
        <v>0</v>
      </c>
      <c r="I41" s="39">
        <v>0</v>
      </c>
      <c r="J41" s="124">
        <v>0</v>
      </c>
      <c r="K41" s="40">
        <v>0</v>
      </c>
      <c r="L41" s="133">
        <f t="shared" si="14"/>
        <v>0</v>
      </c>
      <c r="M41" s="41">
        <f t="shared" si="15"/>
        <v>0</v>
      </c>
    </row>
    <row r="42" spans="1:13" ht="15" customHeight="1" x14ac:dyDescent="0.25">
      <c r="A42" s="47" t="s">
        <v>29</v>
      </c>
      <c r="B42" s="143"/>
      <c r="C42" s="48" t="s">
        <v>4</v>
      </c>
      <c r="D42" s="124"/>
      <c r="E42" s="49"/>
      <c r="F42" s="133"/>
      <c r="G42" s="50" t="s">
        <v>4</v>
      </c>
      <c r="H42" s="143" t="s">
        <v>4</v>
      </c>
      <c r="I42" s="48" t="s">
        <v>4</v>
      </c>
      <c r="J42" s="124"/>
      <c r="K42" s="49" t="s">
        <v>4</v>
      </c>
      <c r="L42" s="133"/>
      <c r="M42" s="50" t="s">
        <v>4</v>
      </c>
    </row>
    <row r="43" spans="1:13" ht="15" customHeight="1" x14ac:dyDescent="0.2">
      <c r="A43" s="45" t="s">
        <v>30</v>
      </c>
      <c r="B43" s="142">
        <v>0</v>
      </c>
      <c r="C43" s="35">
        <v>0</v>
      </c>
      <c r="D43" s="127">
        <v>0</v>
      </c>
      <c r="E43" s="36">
        <v>0</v>
      </c>
      <c r="F43" s="132">
        <f t="shared" si="1"/>
        <v>0</v>
      </c>
      <c r="G43" s="37">
        <f>IF(ISBLANK(F43),"  ",IF(F84&gt;0,F43/F84,IF(F43&gt;0,1,0)))</f>
        <v>0</v>
      </c>
      <c r="H43" s="142">
        <v>0</v>
      </c>
      <c r="I43" s="35">
        <v>0</v>
      </c>
      <c r="J43" s="127">
        <v>0</v>
      </c>
      <c r="K43" s="36">
        <v>0</v>
      </c>
      <c r="L43" s="132">
        <f>J43+H43</f>
        <v>0</v>
      </c>
      <c r="M43" s="37">
        <f>IF(ISBLANK(L43),"  ",IF(L84&gt;0,L43/L84,IF(L43&gt;0,1,0)))</f>
        <v>0</v>
      </c>
    </row>
    <row r="44" spans="1:13" ht="15" customHeight="1" x14ac:dyDescent="0.25">
      <c r="A44" s="104" t="s">
        <v>31</v>
      </c>
      <c r="B44" s="143"/>
      <c r="C44" s="48" t="s">
        <v>4</v>
      </c>
      <c r="D44" s="124"/>
      <c r="E44" s="49"/>
      <c r="F44" s="133"/>
      <c r="G44" s="50" t="s">
        <v>4</v>
      </c>
      <c r="H44" s="143"/>
      <c r="I44" s="48" t="s">
        <v>4</v>
      </c>
      <c r="J44" s="124"/>
      <c r="K44" s="49" t="s">
        <v>4</v>
      </c>
      <c r="L44" s="133"/>
      <c r="M44" s="50" t="s">
        <v>4</v>
      </c>
    </row>
    <row r="45" spans="1:13" ht="15" customHeight="1" x14ac:dyDescent="0.2">
      <c r="A45" s="45" t="s">
        <v>30</v>
      </c>
      <c r="B45" s="142">
        <v>0</v>
      </c>
      <c r="C45" s="35">
        <v>0</v>
      </c>
      <c r="D45" s="127">
        <v>0</v>
      </c>
      <c r="E45" s="36">
        <v>0</v>
      </c>
      <c r="F45" s="132">
        <f t="shared" si="1"/>
        <v>0</v>
      </c>
      <c r="G45" s="37">
        <f>IF(ISBLANK(F45),"  ",IF(F84&gt;0,F45/F84,IF(F45&gt;0,1,0)))</f>
        <v>0</v>
      </c>
      <c r="H45" s="142">
        <v>0</v>
      </c>
      <c r="I45" s="35">
        <v>0</v>
      </c>
      <c r="J45" s="127">
        <v>0</v>
      </c>
      <c r="K45" s="36">
        <v>0</v>
      </c>
      <c r="L45" s="132">
        <f>J45+H45</f>
        <v>0</v>
      </c>
      <c r="M45" s="37">
        <f>IF(ISBLANK(L45),"  ",IF(L84&gt;0,L45/L84,IF(L45&gt;0,1,0)))</f>
        <v>0</v>
      </c>
    </row>
    <row r="46" spans="1:13" ht="15" customHeight="1" x14ac:dyDescent="0.2">
      <c r="A46" s="46" t="s">
        <v>101</v>
      </c>
      <c r="B46" s="114"/>
      <c r="C46" s="39" t="s">
        <v>10</v>
      </c>
      <c r="D46" s="124"/>
      <c r="E46" s="36"/>
      <c r="F46" s="133">
        <f t="shared" si="1"/>
        <v>0</v>
      </c>
      <c r="G46" s="41">
        <f>IF(ISBLANK(F46),"  ",IF(F84&gt;0,F46/F84,IF(F46&gt;0,1,0)))</f>
        <v>0</v>
      </c>
      <c r="H46" s="114"/>
      <c r="I46" s="39" t="s">
        <v>10</v>
      </c>
      <c r="J46" s="124"/>
      <c r="K46" s="40" t="s">
        <v>10</v>
      </c>
      <c r="L46" s="133">
        <f>J46+H46</f>
        <v>0</v>
      </c>
      <c r="M46" s="41">
        <f>IF(ISBLANK(L46),"  ",IF(L84&gt;0,L46/L84,IF(L46&gt;0,1,0)))</f>
        <v>0</v>
      </c>
    </row>
    <row r="47" spans="1:13" s="55" customFormat="1" ht="15" customHeight="1" x14ac:dyDescent="0.25">
      <c r="A47" s="47" t="s">
        <v>33</v>
      </c>
      <c r="B47" s="115">
        <v>17183918</v>
      </c>
      <c r="C47" s="59">
        <v>1</v>
      </c>
      <c r="D47" s="128">
        <v>0</v>
      </c>
      <c r="E47" s="52">
        <v>0</v>
      </c>
      <c r="F47" s="115">
        <f>F46+F45+F43+F34+F29+F28+F26+F27+F25+F24+F23+F22+F21+F20+F19+F18+F17+F16+F14+F13+F30+F31+F32+F33</f>
        <v>17183918</v>
      </c>
      <c r="G47" s="53">
        <f>IF(ISBLANK(F47),"  ",IF(F84&gt;0,F47/F84,IF(F47&gt;0,1,0)))</f>
        <v>0.27373662030575785</v>
      </c>
      <c r="H47" s="115">
        <v>16916034</v>
      </c>
      <c r="I47" s="59">
        <v>1</v>
      </c>
      <c r="J47" s="128">
        <v>0</v>
      </c>
      <c r="K47" s="54">
        <v>0</v>
      </c>
      <c r="L47" s="115">
        <f>L46+L45+L43+L34+L29+L28+L26+L27+L25+L24+L23+L22+L21+L20+L19+L18+L17+L16+L14+L13+L30+L31+L32+L33</f>
        <v>16916034</v>
      </c>
      <c r="M47" s="53">
        <f>IF(ISBLANK(L47),"  ",IF(L84&gt;0,L47/L84,IF(L47&gt;0,1,0)))</f>
        <v>0.2471204557139807</v>
      </c>
    </row>
    <row r="48" spans="1:13" ht="15" customHeight="1" x14ac:dyDescent="0.25">
      <c r="A48" s="56" t="s">
        <v>34</v>
      </c>
      <c r="B48" s="116"/>
      <c r="C48" s="48" t="s">
        <v>4</v>
      </c>
      <c r="D48" s="124"/>
      <c r="E48" s="49" t="s">
        <v>4</v>
      </c>
      <c r="F48" s="133"/>
      <c r="G48" s="50" t="s">
        <v>4</v>
      </c>
      <c r="H48" s="116"/>
      <c r="I48" s="48" t="s">
        <v>4</v>
      </c>
      <c r="J48" s="124"/>
      <c r="K48" s="49" t="s">
        <v>4</v>
      </c>
      <c r="L48" s="133"/>
      <c r="M48" s="50" t="s">
        <v>4</v>
      </c>
    </row>
    <row r="49" spans="1:13" ht="15" customHeight="1" x14ac:dyDescent="0.2">
      <c r="A49" s="7" t="s">
        <v>35</v>
      </c>
      <c r="B49" s="142">
        <v>0</v>
      </c>
      <c r="C49" s="35">
        <v>0</v>
      </c>
      <c r="D49" s="127">
        <v>0</v>
      </c>
      <c r="E49" s="36">
        <v>0</v>
      </c>
      <c r="F49" s="132">
        <f>D49+B49</f>
        <v>0</v>
      </c>
      <c r="G49" s="37">
        <f>IF(ISBLANK(F49),"  ",IF(D84&gt;0,F49/D84,IF(F49&gt;0,1,0)))</f>
        <v>0</v>
      </c>
      <c r="H49" s="142">
        <v>0</v>
      </c>
      <c r="I49" s="35">
        <v>0</v>
      </c>
      <c r="J49" s="127">
        <v>0</v>
      </c>
      <c r="K49" s="36">
        <v>0</v>
      </c>
      <c r="L49" s="132">
        <f>J49+H49</f>
        <v>0</v>
      </c>
      <c r="M49" s="37">
        <f>IF(ISBLANK(L49),"  ",IF(J84&gt;0,L49/J84,IF(L49&gt;0,1,0)))</f>
        <v>0</v>
      </c>
    </row>
    <row r="50" spans="1:13" ht="15" customHeight="1" x14ac:dyDescent="0.2">
      <c r="A50" s="58" t="s">
        <v>36</v>
      </c>
      <c r="B50" s="114">
        <v>0</v>
      </c>
      <c r="C50" s="39">
        <v>0</v>
      </c>
      <c r="D50" s="124">
        <v>0</v>
      </c>
      <c r="E50" s="40">
        <v>0</v>
      </c>
      <c r="F50" s="133">
        <f>D50+B50</f>
        <v>0</v>
      </c>
      <c r="G50" s="41">
        <f>IF(ISBLANK(F50),"  ",IF(D84&gt;0,F50/D84,IF(F50&gt;0,1,0)))</f>
        <v>0</v>
      </c>
      <c r="H50" s="114">
        <v>0</v>
      </c>
      <c r="I50" s="39">
        <v>0</v>
      </c>
      <c r="J50" s="124">
        <v>0</v>
      </c>
      <c r="K50" s="40">
        <v>0</v>
      </c>
      <c r="L50" s="133">
        <f>J50+H50</f>
        <v>0</v>
      </c>
      <c r="M50" s="41">
        <f>IF(ISBLANK(L50),"  ",IF(J84&gt;0,L50/J84,IF(L50&gt;0,1,0)))</f>
        <v>0</v>
      </c>
    </row>
    <row r="51" spans="1:13" ht="15" customHeight="1" x14ac:dyDescent="0.2">
      <c r="A51" s="7" t="s">
        <v>37</v>
      </c>
      <c r="B51" s="114">
        <v>0</v>
      </c>
      <c r="C51" s="39">
        <v>0</v>
      </c>
      <c r="D51" s="124">
        <v>0</v>
      </c>
      <c r="E51" s="40">
        <v>0</v>
      </c>
      <c r="F51" s="133">
        <f>D51+B51</f>
        <v>0</v>
      </c>
      <c r="G51" s="41">
        <f>IF(ISBLANK(F51),"  ",IF(D84&gt;0,F51/D84,IF(F51&gt;0,1,0)))</f>
        <v>0</v>
      </c>
      <c r="H51" s="114">
        <v>0</v>
      </c>
      <c r="I51" s="39">
        <v>0</v>
      </c>
      <c r="J51" s="124">
        <v>0</v>
      </c>
      <c r="K51" s="40">
        <v>0</v>
      </c>
      <c r="L51" s="133">
        <f>J51+H51</f>
        <v>0</v>
      </c>
      <c r="M51" s="41">
        <f>IF(ISBLANK(L51),"  ",IF(J84&gt;0,L51/J84,IF(L51&gt;0,1,0)))</f>
        <v>0</v>
      </c>
    </row>
    <row r="52" spans="1:13" ht="15" customHeight="1" x14ac:dyDescent="0.2">
      <c r="A52" s="25" t="s">
        <v>38</v>
      </c>
      <c r="B52" s="114">
        <v>0</v>
      </c>
      <c r="C52" s="39">
        <v>0</v>
      </c>
      <c r="D52" s="124">
        <v>0</v>
      </c>
      <c r="E52" s="40">
        <v>0</v>
      </c>
      <c r="F52" s="133">
        <f>D52+B52</f>
        <v>0</v>
      </c>
      <c r="G52" s="41">
        <f>IF(ISBLANK(F52),"  ",IF(D84&gt;0,F52/D84,IF(F52&gt;0,1,0)))</f>
        <v>0</v>
      </c>
      <c r="H52" s="114">
        <v>0</v>
      </c>
      <c r="I52" s="39">
        <v>0</v>
      </c>
      <c r="J52" s="124">
        <v>0</v>
      </c>
      <c r="K52" s="40">
        <v>0</v>
      </c>
      <c r="L52" s="133">
        <f>J52+H52</f>
        <v>0</v>
      </c>
      <c r="M52" s="41">
        <f>IF(ISBLANK(L52),"  ",IF(J84&gt;0,L52/J84,IF(L52&gt;0,1,0)))</f>
        <v>0</v>
      </c>
    </row>
    <row r="53" spans="1:13" ht="15" customHeight="1" x14ac:dyDescent="0.2">
      <c r="A53" s="58" t="s">
        <v>39</v>
      </c>
      <c r="B53" s="114">
        <v>0</v>
      </c>
      <c r="C53" s="39">
        <v>0</v>
      </c>
      <c r="D53" s="124">
        <v>0</v>
      </c>
      <c r="E53" s="40">
        <v>0</v>
      </c>
      <c r="F53" s="133">
        <f>D53+B53</f>
        <v>0</v>
      </c>
      <c r="G53" s="41">
        <f>IF(ISBLANK(F53),"  ",IF(F84&gt;0,F53/F84,IF(F53&gt;0,1,0)))</f>
        <v>0</v>
      </c>
      <c r="H53" s="114">
        <v>0</v>
      </c>
      <c r="I53" s="39">
        <v>0</v>
      </c>
      <c r="J53" s="124">
        <v>0</v>
      </c>
      <c r="K53" s="40">
        <v>0</v>
      </c>
      <c r="L53" s="133">
        <f>J53+H53</f>
        <v>0</v>
      </c>
      <c r="M53" s="41">
        <f>IF(ISBLANK(L53),"  ",IF(L84&gt;0,L53/L84,IF(L53&gt;0,1,0)))</f>
        <v>0</v>
      </c>
    </row>
    <row r="54" spans="1:13" s="55" customFormat="1" ht="15" customHeight="1" x14ac:dyDescent="0.25">
      <c r="A54" s="56" t="s">
        <v>40</v>
      </c>
      <c r="B54" s="115">
        <v>0</v>
      </c>
      <c r="C54" s="59">
        <v>0</v>
      </c>
      <c r="D54" s="128">
        <v>0</v>
      </c>
      <c r="E54" s="54">
        <v>0</v>
      </c>
      <c r="F54" s="134">
        <f>F53+F52+F51+F50+F49</f>
        <v>0</v>
      </c>
      <c r="G54" s="53">
        <f>IF(ISBLANK(F54),"  ",IF(F84&gt;0,F54/F84,IF(F54&gt;0,1,0)))</f>
        <v>0</v>
      </c>
      <c r="H54" s="115">
        <v>0</v>
      </c>
      <c r="I54" s="59">
        <v>0</v>
      </c>
      <c r="J54" s="128">
        <v>0</v>
      </c>
      <c r="K54" s="54">
        <v>0</v>
      </c>
      <c r="L54" s="134">
        <f>L53+L52+L51+L50+L49</f>
        <v>0</v>
      </c>
      <c r="M54" s="53">
        <f>IF(ISBLANK(L54),"  ",IF(L84&gt;0,L54/L84,IF(L54&gt;0,1,0)))</f>
        <v>0</v>
      </c>
    </row>
    <row r="55" spans="1:13" s="55" customFormat="1" ht="15" customHeight="1" x14ac:dyDescent="0.25">
      <c r="A55" s="60" t="s">
        <v>82</v>
      </c>
      <c r="B55" s="144">
        <v>0</v>
      </c>
      <c r="C55" s="59">
        <v>0</v>
      </c>
      <c r="D55" s="129">
        <v>0</v>
      </c>
      <c r="E55" s="54">
        <v>0</v>
      </c>
      <c r="F55" s="135">
        <f>D55+B55</f>
        <v>0</v>
      </c>
      <c r="G55" s="53">
        <f>IF(ISBLANK(F55),"  ",IF(F84&gt;0,F55/F84,IF(F55&gt;0,1,0)))</f>
        <v>0</v>
      </c>
      <c r="H55" s="144">
        <v>0</v>
      </c>
      <c r="I55" s="59">
        <v>0</v>
      </c>
      <c r="J55" s="129">
        <v>0</v>
      </c>
      <c r="K55" s="54">
        <v>0</v>
      </c>
      <c r="L55" s="135">
        <f>J55+H55</f>
        <v>0</v>
      </c>
      <c r="M55" s="53">
        <f>IF(ISBLANK(L55),"  ",IF(L84&gt;0,L55/L84,IF(L55&gt;0,1,0)))</f>
        <v>0</v>
      </c>
    </row>
    <row r="56" spans="1:13" ht="15" customHeight="1" x14ac:dyDescent="0.25">
      <c r="A56" s="9" t="s">
        <v>42</v>
      </c>
      <c r="B56" s="119"/>
      <c r="C56" s="61" t="s">
        <v>4</v>
      </c>
      <c r="D56" s="127"/>
      <c r="E56" s="62" t="s">
        <v>4</v>
      </c>
      <c r="F56" s="132"/>
      <c r="G56" s="63" t="s">
        <v>4</v>
      </c>
      <c r="H56" s="119"/>
      <c r="I56" s="61" t="s">
        <v>4</v>
      </c>
      <c r="J56" s="127"/>
      <c r="K56" s="62" t="s">
        <v>4</v>
      </c>
      <c r="L56" s="132"/>
      <c r="M56" s="63" t="s">
        <v>4</v>
      </c>
    </row>
    <row r="57" spans="1:13" ht="15" customHeight="1" x14ac:dyDescent="0.2">
      <c r="A57" s="7" t="s">
        <v>43</v>
      </c>
      <c r="B57" s="119">
        <v>14682721</v>
      </c>
      <c r="C57" s="35">
        <v>1.5154359523394956</v>
      </c>
      <c r="D57" s="127">
        <v>-4993944</v>
      </c>
      <c r="E57" s="36">
        <v>-0.51543595233949546</v>
      </c>
      <c r="F57" s="136">
        <f t="shared" ref="F57:F62" si="16">D57+B57</f>
        <v>9688777</v>
      </c>
      <c r="G57" s="37">
        <f>IF(ISBLANK(F57),"  ",IF(F84&gt;0,F57/F84,IF(F57&gt;0,1,0)))</f>
        <v>0.15434041706182255</v>
      </c>
      <c r="H57" s="119">
        <v>17421107</v>
      </c>
      <c r="I57" s="35">
        <v>1</v>
      </c>
      <c r="J57" s="127">
        <v>0</v>
      </c>
      <c r="K57" s="36">
        <v>0</v>
      </c>
      <c r="L57" s="136">
        <f t="shared" ref="L57:L73" si="17">J57+H57</f>
        <v>17421107</v>
      </c>
      <c r="M57" s="37">
        <f>IF(ISBLANK(L57),"  ",IF(L84&gt;0,L57/L84,IF(L57&gt;0,1,0)))</f>
        <v>0.2544988914589566</v>
      </c>
    </row>
    <row r="58" spans="1:13" ht="15" customHeight="1" x14ac:dyDescent="0.2">
      <c r="A58" s="25" t="s">
        <v>44</v>
      </c>
      <c r="B58" s="116">
        <v>0</v>
      </c>
      <c r="C58" s="39">
        <v>0</v>
      </c>
      <c r="D58" s="124">
        <v>0</v>
      </c>
      <c r="E58" s="40">
        <v>0</v>
      </c>
      <c r="F58" s="137">
        <f t="shared" si="16"/>
        <v>0</v>
      </c>
      <c r="G58" s="41">
        <f>IF(ISBLANK(F58),"  ",IF(F84&gt;0,F58/F84,IF(F58&gt;0,1,0)))</f>
        <v>0</v>
      </c>
      <c r="H58" s="116">
        <v>0</v>
      </c>
      <c r="I58" s="39">
        <v>0</v>
      </c>
      <c r="J58" s="124">
        <v>0</v>
      </c>
      <c r="K58" s="40">
        <v>0</v>
      </c>
      <c r="L58" s="137">
        <f t="shared" si="17"/>
        <v>0</v>
      </c>
      <c r="M58" s="41">
        <f>IF(ISBLANK(L58),"  ",IF(L84&gt;0,L58/L84,IF(L58&gt;0,1,0)))</f>
        <v>0</v>
      </c>
    </row>
    <row r="59" spans="1:13" ht="15" customHeight="1" x14ac:dyDescent="0.2">
      <c r="A59" s="64" t="s">
        <v>45</v>
      </c>
      <c r="B59" s="145">
        <v>0</v>
      </c>
      <c r="C59" s="39">
        <v>0</v>
      </c>
      <c r="D59" s="123">
        <v>769749</v>
      </c>
      <c r="E59" s="40">
        <v>1</v>
      </c>
      <c r="F59" s="138">
        <f t="shared" si="16"/>
        <v>769749</v>
      </c>
      <c r="G59" s="41">
        <f>IF(ISBLANK(F59),"  ",IF(F84&gt;0,F59/F84,IF(F59&gt;0,1,0)))</f>
        <v>1.2261958520969247E-2</v>
      </c>
      <c r="H59" s="145">
        <v>0</v>
      </c>
      <c r="I59" s="39">
        <v>0</v>
      </c>
      <c r="J59" s="123">
        <v>750000</v>
      </c>
      <c r="K59" s="40">
        <v>1</v>
      </c>
      <c r="L59" s="138">
        <f t="shared" si="17"/>
        <v>750000</v>
      </c>
      <c r="M59" s="41">
        <f>IF(ISBLANK(L59),"  ",IF(L84&gt;0,L59/L84,IF(L59&gt;0,1,0)))</f>
        <v>1.0956489079265597E-2</v>
      </c>
    </row>
    <row r="60" spans="1:13" ht="15" customHeight="1" x14ac:dyDescent="0.2">
      <c r="A60" s="64" t="s">
        <v>46</v>
      </c>
      <c r="B60" s="145">
        <v>0</v>
      </c>
      <c r="C60" s="39">
        <v>0</v>
      </c>
      <c r="D60" s="123">
        <v>329893</v>
      </c>
      <c r="E60" s="40">
        <v>1</v>
      </c>
      <c r="F60" s="138">
        <f t="shared" si="16"/>
        <v>329893</v>
      </c>
      <c r="G60" s="41">
        <f>IF(ISBLANK(F60),"  ",IF(F84&gt;0,F60/F84,IF(F60&gt;0,1,0)))</f>
        <v>5.2551341831663404E-3</v>
      </c>
      <c r="H60" s="145">
        <v>0</v>
      </c>
      <c r="I60" s="39">
        <v>0</v>
      </c>
      <c r="J60" s="123">
        <v>315000</v>
      </c>
      <c r="K60" s="40">
        <v>1</v>
      </c>
      <c r="L60" s="138">
        <f t="shared" si="17"/>
        <v>315000</v>
      </c>
      <c r="M60" s="41">
        <f>IF(ISBLANK(L60),"  ",IF(L84&gt;0,L60/L84,IF(L60&gt;0,1,0)))</f>
        <v>4.6017254132915504E-3</v>
      </c>
    </row>
    <row r="61" spans="1:13" ht="15" customHeight="1" x14ac:dyDescent="0.2">
      <c r="A61" s="64" t="s">
        <v>47</v>
      </c>
      <c r="B61" s="145">
        <v>0</v>
      </c>
      <c r="C61" s="39">
        <v>0</v>
      </c>
      <c r="D61" s="123">
        <v>668202.44999999995</v>
      </c>
      <c r="E61" s="40">
        <v>1</v>
      </c>
      <c r="F61" s="138">
        <f t="shared" si="16"/>
        <v>668202.44999999995</v>
      </c>
      <c r="G61" s="41">
        <f>IF(ISBLANK(F61),"  ",IF(F84&gt;0,F61/F84,IF(F61&gt;0,1,0)))</f>
        <v>1.0644340850731897E-2</v>
      </c>
      <c r="H61" s="145">
        <v>0</v>
      </c>
      <c r="I61" s="39">
        <v>0</v>
      </c>
      <c r="J61" s="123">
        <v>0</v>
      </c>
      <c r="K61" s="40">
        <v>0</v>
      </c>
      <c r="L61" s="138">
        <f t="shared" si="17"/>
        <v>0</v>
      </c>
      <c r="M61" s="41">
        <f>IF(ISBLANK(L61),"  ",IF(L84&gt;0,L61/L84,IF(L61&gt;0,1,0)))</f>
        <v>0</v>
      </c>
    </row>
    <row r="62" spans="1:13" ht="15" customHeight="1" x14ac:dyDescent="0.2">
      <c r="A62" s="25" t="s">
        <v>48</v>
      </c>
      <c r="B62" s="116">
        <v>2274111.31</v>
      </c>
      <c r="C62" s="39">
        <v>0.31861180748302392</v>
      </c>
      <c r="D62" s="124">
        <v>4863450</v>
      </c>
      <c r="E62" s="40">
        <v>0.68138819251697602</v>
      </c>
      <c r="F62" s="137">
        <f t="shared" si="16"/>
        <v>7137561.3100000005</v>
      </c>
      <c r="G62" s="41">
        <f>IF(ISBLANK(F62),"  ",IF(F84&gt;0,F62/F84,IF(F62&gt;0,1,0)))</f>
        <v>0.11370002523432304</v>
      </c>
      <c r="H62" s="116">
        <v>1525000</v>
      </c>
      <c r="I62" s="39">
        <v>0.32068131637051833</v>
      </c>
      <c r="J62" s="124">
        <v>3230500</v>
      </c>
      <c r="K62" s="40">
        <v>0.67931868362948167</v>
      </c>
      <c r="L62" s="137">
        <f t="shared" si="17"/>
        <v>4755500</v>
      </c>
      <c r="M62" s="41">
        <f>IF(ISBLANK(L62),"  ",IF(L84&gt;0,L62/L84,IF(L62&gt;0,1,0)))</f>
        <v>6.9471445088596734E-2</v>
      </c>
    </row>
    <row r="63" spans="1:13" s="55" customFormat="1" ht="15" customHeight="1" x14ac:dyDescent="0.25">
      <c r="A63" s="60" t="s">
        <v>49</v>
      </c>
      <c r="B63" s="146">
        <v>16956832.309999999</v>
      </c>
      <c r="C63" s="59">
        <v>0.91194286561911786</v>
      </c>
      <c r="D63" s="128">
        <v>1637350.45</v>
      </c>
      <c r="E63" s="54">
        <v>8.8057134380882029E-2</v>
      </c>
      <c r="F63" s="139">
        <f>F62+F60+F59+F58+F57+F61</f>
        <v>18594182.760000002</v>
      </c>
      <c r="G63" s="53">
        <f>IF(ISBLANK(F63),"  ",IF(F84&gt;0,F63/F84,IF(F63&gt;0,1,0)))</f>
        <v>0.2962018758510131</v>
      </c>
      <c r="H63" s="146">
        <v>18946107</v>
      </c>
      <c r="I63" s="59">
        <v>0.81518059400969989</v>
      </c>
      <c r="J63" s="128">
        <v>4295500</v>
      </c>
      <c r="K63" s="54">
        <v>0.18481940599030006</v>
      </c>
      <c r="L63" s="137">
        <f t="shared" si="17"/>
        <v>23241607</v>
      </c>
      <c r="M63" s="53">
        <f>IF(ISBLANK(L63),"  ",IF(L84&gt;0,L63/L84,IF(L63&gt;0,1,0)))</f>
        <v>0.33952855104011048</v>
      </c>
    </row>
    <row r="64" spans="1:13" ht="15" customHeight="1" x14ac:dyDescent="0.2">
      <c r="A64" s="34" t="s">
        <v>50</v>
      </c>
      <c r="B64" s="147">
        <v>0</v>
      </c>
      <c r="C64" s="39">
        <v>0</v>
      </c>
      <c r="D64" s="148">
        <v>0</v>
      </c>
      <c r="E64" s="40">
        <v>0</v>
      </c>
      <c r="F64" s="140">
        <f t="shared" ref="F64:F73" si="18">D64+B64</f>
        <v>0</v>
      </c>
      <c r="G64" s="41">
        <f>IF(ISBLANK(F64),"  ",IF(F84&gt;0,F64/F84,IF(F64&gt;0,1,0)))</f>
        <v>0</v>
      </c>
      <c r="H64" s="147">
        <v>0</v>
      </c>
      <c r="I64" s="39">
        <v>0</v>
      </c>
      <c r="J64" s="148">
        <v>0</v>
      </c>
      <c r="K64" s="40">
        <v>0</v>
      </c>
      <c r="L64" s="140">
        <f t="shared" si="17"/>
        <v>0</v>
      </c>
      <c r="M64" s="41">
        <f>IF(ISBLANK(L64),"  ",IF(L84&gt;0,L64/L84,IF(L64&gt;0,1,0)))</f>
        <v>0</v>
      </c>
    </row>
    <row r="65" spans="1:13" ht="15" customHeight="1" x14ac:dyDescent="0.2">
      <c r="A65" s="65" t="s">
        <v>51</v>
      </c>
      <c r="B65" s="114">
        <v>0</v>
      </c>
      <c r="C65" s="39">
        <v>0</v>
      </c>
      <c r="D65" s="124">
        <v>0</v>
      </c>
      <c r="E65" s="40">
        <v>0</v>
      </c>
      <c r="F65" s="133">
        <f t="shared" si="18"/>
        <v>0</v>
      </c>
      <c r="G65" s="41">
        <f>IF(ISBLANK(F65),"  ",IF(F84&gt;0,F65/F84,IF(F65&gt;0,1,0)))</f>
        <v>0</v>
      </c>
      <c r="H65" s="114">
        <v>0</v>
      </c>
      <c r="I65" s="39">
        <v>0</v>
      </c>
      <c r="J65" s="124">
        <v>0</v>
      </c>
      <c r="K65" s="40">
        <v>0</v>
      </c>
      <c r="L65" s="133">
        <f t="shared" si="17"/>
        <v>0</v>
      </c>
      <c r="M65" s="41">
        <f>IF(ISBLANK(L65),"  ",IF(L84&gt;0,L65/L84,IF(L65&gt;0,1,0)))</f>
        <v>0</v>
      </c>
    </row>
    <row r="66" spans="1:13" ht="15" customHeight="1" x14ac:dyDescent="0.2">
      <c r="A66" s="7" t="s">
        <v>52</v>
      </c>
      <c r="B66" s="114">
        <v>0</v>
      </c>
      <c r="C66" s="39">
        <v>0</v>
      </c>
      <c r="D66" s="124">
        <v>0</v>
      </c>
      <c r="E66" s="40">
        <v>0</v>
      </c>
      <c r="F66" s="133">
        <f t="shared" si="18"/>
        <v>0</v>
      </c>
      <c r="G66" s="41">
        <f>IF(ISBLANK(F66),"  ",IF(F84&gt;0,F66/F84,IF(F66&gt;0,1,0)))</f>
        <v>0</v>
      </c>
      <c r="H66" s="114">
        <v>0</v>
      </c>
      <c r="I66" s="39">
        <v>0</v>
      </c>
      <c r="J66" s="124">
        <v>0</v>
      </c>
      <c r="K66" s="40">
        <v>0</v>
      </c>
      <c r="L66" s="133">
        <f t="shared" si="17"/>
        <v>0</v>
      </c>
      <c r="M66" s="41">
        <f>IF(ISBLANK(L66),"  ",IF(L84&gt;0,L66/L84,IF(L66&gt;0,1,0)))</f>
        <v>0</v>
      </c>
    </row>
    <row r="67" spans="1:13" ht="15" customHeight="1" x14ac:dyDescent="0.2">
      <c r="A67" s="58" t="s">
        <v>53</v>
      </c>
      <c r="B67" s="114">
        <v>0</v>
      </c>
      <c r="C67" s="39">
        <v>0</v>
      </c>
      <c r="D67" s="124">
        <v>5155606.2699999996</v>
      </c>
      <c r="E67" s="40">
        <v>1</v>
      </c>
      <c r="F67" s="133">
        <f t="shared" si="18"/>
        <v>5155606.2699999996</v>
      </c>
      <c r="G67" s="41">
        <f>IF(ISBLANK(F67),"  ",IF(F84&gt;0,F67/F84,IF(F67&gt;0,1,0)))</f>
        <v>8.2127849770755101E-2</v>
      </c>
      <c r="H67" s="114">
        <v>0</v>
      </c>
      <c r="I67" s="39">
        <v>0</v>
      </c>
      <c r="J67" s="124">
        <v>5310274</v>
      </c>
      <c r="K67" s="40">
        <v>1</v>
      </c>
      <c r="L67" s="133">
        <f t="shared" si="17"/>
        <v>5310274</v>
      </c>
      <c r="M67" s="41">
        <f>IF(ISBLANK(L67),"  ",IF(L84&gt;0,L67/L84,IF(L67&gt;0,1,0)))</f>
        <v>7.757594545187739E-2</v>
      </c>
    </row>
    <row r="68" spans="1:13" ht="15" customHeight="1" x14ac:dyDescent="0.2">
      <c r="A68" s="65" t="s">
        <v>54</v>
      </c>
      <c r="B68" s="114">
        <v>0</v>
      </c>
      <c r="C68" s="39">
        <v>0</v>
      </c>
      <c r="D68" s="124">
        <v>0</v>
      </c>
      <c r="E68" s="40">
        <v>0</v>
      </c>
      <c r="F68" s="133">
        <f t="shared" si="18"/>
        <v>0</v>
      </c>
      <c r="G68" s="41">
        <f>IF(ISBLANK(F68),"  ",IF(F84&gt;0,F68/F84,IF(F68&gt;0,1,0)))</f>
        <v>0</v>
      </c>
      <c r="H68" s="114">
        <v>0</v>
      </c>
      <c r="I68" s="39">
        <v>0</v>
      </c>
      <c r="J68" s="124">
        <v>0</v>
      </c>
      <c r="K68" s="40">
        <v>0</v>
      </c>
      <c r="L68" s="133">
        <f t="shared" si="17"/>
        <v>0</v>
      </c>
      <c r="M68" s="41">
        <f>IF(ISBLANK(L68),"  ",IF(L84&gt;0,L68/L84,IF(L68&gt;0,1,0)))</f>
        <v>0</v>
      </c>
    </row>
    <row r="69" spans="1:13" ht="15" customHeight="1" x14ac:dyDescent="0.2">
      <c r="A69" s="65" t="s">
        <v>55</v>
      </c>
      <c r="B69" s="114">
        <v>0</v>
      </c>
      <c r="C69" s="39">
        <v>0</v>
      </c>
      <c r="D69" s="124">
        <v>0</v>
      </c>
      <c r="E69" s="40">
        <v>0</v>
      </c>
      <c r="F69" s="133">
        <f t="shared" si="18"/>
        <v>0</v>
      </c>
      <c r="G69" s="41">
        <f>IF(ISBLANK(F69),"  ",IF(F84&gt;0,F69/F84,IF(F69&gt;0,1,0)))</f>
        <v>0</v>
      </c>
      <c r="H69" s="114">
        <v>0</v>
      </c>
      <c r="I69" s="39">
        <v>0</v>
      </c>
      <c r="J69" s="124">
        <v>0</v>
      </c>
      <c r="K69" s="40">
        <v>0</v>
      </c>
      <c r="L69" s="133">
        <f t="shared" si="17"/>
        <v>0</v>
      </c>
      <c r="M69" s="41">
        <f>IF(ISBLANK(L69),"  ",IF(L84&gt;0,L69/L84,IF(L69&gt;0,1,0)))</f>
        <v>0</v>
      </c>
    </row>
    <row r="70" spans="1:13" ht="15" customHeight="1" x14ac:dyDescent="0.2">
      <c r="A70" s="34" t="s">
        <v>56</v>
      </c>
      <c r="B70" s="114">
        <v>0</v>
      </c>
      <c r="C70" s="39">
        <v>0</v>
      </c>
      <c r="D70" s="124">
        <v>286540.99</v>
      </c>
      <c r="E70" s="40">
        <v>1</v>
      </c>
      <c r="F70" s="133">
        <f t="shared" si="18"/>
        <v>286540.99</v>
      </c>
      <c r="G70" s="41">
        <f>IF(ISBLANK(F70),"  ",IF(F84&gt;0,F70/F84,IF(F70&gt;0,1,0)))</f>
        <v>4.5645447203406095E-3</v>
      </c>
      <c r="H70" s="114">
        <v>0</v>
      </c>
      <c r="I70" s="39">
        <v>0</v>
      </c>
      <c r="J70" s="124">
        <v>295137</v>
      </c>
      <c r="K70" s="40">
        <v>1</v>
      </c>
      <c r="L70" s="133">
        <f t="shared" si="17"/>
        <v>295137</v>
      </c>
      <c r="M70" s="41">
        <f>IF(ISBLANK(L70),"  ",IF(L84&gt;0,L70/L84,IF(L70&gt;0,1,0)))</f>
        <v>4.3115537565162803E-3</v>
      </c>
    </row>
    <row r="71" spans="1:13" ht="15" customHeight="1" x14ac:dyDescent="0.2">
      <c r="A71" s="34" t="s">
        <v>57</v>
      </c>
      <c r="B71" s="114">
        <v>0</v>
      </c>
      <c r="C71" s="39">
        <v>0</v>
      </c>
      <c r="D71" s="124">
        <v>0</v>
      </c>
      <c r="E71" s="40">
        <v>0</v>
      </c>
      <c r="F71" s="133">
        <f t="shared" si="18"/>
        <v>0</v>
      </c>
      <c r="G71" s="41">
        <f>IF(ISBLANK(F71),"  ",IF(F84&gt;0,F71/F84,IF(F71&gt;0,1,0)))</f>
        <v>0</v>
      </c>
      <c r="H71" s="114">
        <v>0</v>
      </c>
      <c r="I71" s="39">
        <v>0</v>
      </c>
      <c r="J71" s="124">
        <v>0</v>
      </c>
      <c r="K71" s="40">
        <v>0</v>
      </c>
      <c r="L71" s="133">
        <f t="shared" si="17"/>
        <v>0</v>
      </c>
      <c r="M71" s="41">
        <f>IF(ISBLANK(L71),"  ",IF(L84&gt;0,L71/L84,IF(L71&gt;0,1,0)))</f>
        <v>0</v>
      </c>
    </row>
    <row r="72" spans="1:13" ht="15" customHeight="1" x14ac:dyDescent="0.2">
      <c r="A72" s="7" t="s">
        <v>58</v>
      </c>
      <c r="B72" s="114">
        <v>0</v>
      </c>
      <c r="C72" s="39">
        <v>0</v>
      </c>
      <c r="D72" s="124">
        <v>18826.61</v>
      </c>
      <c r="E72" s="40">
        <v>1</v>
      </c>
      <c r="F72" s="133">
        <f t="shared" si="18"/>
        <v>18826.61</v>
      </c>
      <c r="G72" s="41">
        <f>IF(ISBLANK(F72),"  ",IF(F84&gt;0,F72/F84,IF(F72&gt;0,1,0)))</f>
        <v>2.9990439859027399E-4</v>
      </c>
      <c r="H72" s="114">
        <v>0</v>
      </c>
      <c r="I72" s="39">
        <v>0</v>
      </c>
      <c r="J72" s="124">
        <v>0</v>
      </c>
      <c r="K72" s="40">
        <v>0</v>
      </c>
      <c r="L72" s="133">
        <f t="shared" si="17"/>
        <v>0</v>
      </c>
      <c r="M72" s="41">
        <f>IF(ISBLANK(L72),"  ",IF(L84&gt;0,L72/L84,IF(L72&gt;0,1,0)))</f>
        <v>0</v>
      </c>
    </row>
    <row r="73" spans="1:13" ht="15" customHeight="1" x14ac:dyDescent="0.2">
      <c r="A73" s="58" t="s">
        <v>59</v>
      </c>
      <c r="B73" s="114">
        <v>0</v>
      </c>
      <c r="C73" s="39">
        <v>0</v>
      </c>
      <c r="D73" s="124">
        <v>0</v>
      </c>
      <c r="E73" s="40">
        <v>0</v>
      </c>
      <c r="F73" s="133">
        <f t="shared" si="18"/>
        <v>0</v>
      </c>
      <c r="G73" s="41">
        <f>IF(ISBLANK(F73),"  ",IF(F84&gt;0,F73/F84,IF(F73&gt;0,1,0)))</f>
        <v>0</v>
      </c>
      <c r="H73" s="114">
        <v>0</v>
      </c>
      <c r="I73" s="39">
        <v>0</v>
      </c>
      <c r="J73" s="124">
        <v>0</v>
      </c>
      <c r="K73" s="40">
        <v>0</v>
      </c>
      <c r="L73" s="133">
        <f t="shared" si="17"/>
        <v>0</v>
      </c>
      <c r="M73" s="41">
        <f>IF(ISBLANK(L73),"  ",IF(L84&gt;0,L73/L84,IF(L73&gt;0,1,0)))</f>
        <v>0</v>
      </c>
    </row>
    <row r="74" spans="1:13" ht="15" customHeight="1" x14ac:dyDescent="0.2">
      <c r="A74" s="34" t="s">
        <v>186</v>
      </c>
      <c r="B74" s="114">
        <v>0</v>
      </c>
      <c r="C74" s="39">
        <v>0</v>
      </c>
      <c r="D74" s="124">
        <v>0</v>
      </c>
      <c r="E74" s="40">
        <v>0</v>
      </c>
      <c r="F74" s="133">
        <f t="shared" ref="F74" si="19">D74+B74</f>
        <v>0</v>
      </c>
      <c r="G74" s="41">
        <f>IF(ISBLANK(F74),"  ",IF(F85&gt;0,F74/F85,IF(F74&gt;0,1,0)))</f>
        <v>0</v>
      </c>
      <c r="H74" s="114">
        <v>0</v>
      </c>
      <c r="I74" s="39">
        <v>0</v>
      </c>
      <c r="J74" s="124">
        <v>0</v>
      </c>
      <c r="K74" s="40">
        <v>0</v>
      </c>
      <c r="L74" s="133">
        <f t="shared" ref="L74" si="20">J74+H74</f>
        <v>0</v>
      </c>
      <c r="M74" s="41">
        <f>IF(ISBLANK(L74),"  ",IF(L85&gt;0,L74/L85,IF(L74&gt;0,1,0)))</f>
        <v>0</v>
      </c>
    </row>
    <row r="75" spans="1:13" s="55" customFormat="1" ht="15" customHeight="1" x14ac:dyDescent="0.25">
      <c r="A75" s="66" t="s">
        <v>60</v>
      </c>
      <c r="B75" s="115">
        <v>16956832.309999999</v>
      </c>
      <c r="C75" s="59">
        <v>0.70491464972847262</v>
      </c>
      <c r="D75" s="128">
        <v>7098324.3200000003</v>
      </c>
      <c r="E75" s="54">
        <v>0.29508535027152721</v>
      </c>
      <c r="F75" s="115">
        <f>F74+F73+F72+F71+F70+F69+F68+F67+F66+F65+F64+F63</f>
        <v>24055156.630000003</v>
      </c>
      <c r="G75" s="53">
        <f>IF(ISBLANK(F75),"  ",IF(F84&gt;0,F75/F84,IF(F75&gt;0,1,0)))</f>
        <v>0.38319417474069911</v>
      </c>
      <c r="H75" s="115">
        <v>18946107</v>
      </c>
      <c r="I75" s="59">
        <v>0.6567787006615381</v>
      </c>
      <c r="J75" s="128">
        <v>9900911</v>
      </c>
      <c r="K75" s="54">
        <v>0.34322129933846196</v>
      </c>
      <c r="L75" s="115">
        <f>L74+L73+L72+L71+L70+L69+L68+L67+L66+L65+L64+L63</f>
        <v>28847018</v>
      </c>
      <c r="M75" s="53">
        <f>IF(ISBLANK(L75),"  ",IF(L84&gt;0,L75/L84,IF(L75&gt;0,1,0)))</f>
        <v>0.42141605024850415</v>
      </c>
    </row>
    <row r="76" spans="1:13" ht="15" customHeight="1" x14ac:dyDescent="0.25">
      <c r="A76" s="9" t="s">
        <v>61</v>
      </c>
      <c r="B76" s="116"/>
      <c r="C76" s="48" t="s">
        <v>4</v>
      </c>
      <c r="D76" s="124"/>
      <c r="E76" s="49" t="s">
        <v>10</v>
      </c>
      <c r="F76" s="133"/>
      <c r="G76" s="50" t="s">
        <v>4</v>
      </c>
      <c r="H76" s="116"/>
      <c r="I76" s="48" t="s">
        <v>4</v>
      </c>
      <c r="J76" s="124"/>
      <c r="K76" s="49" t="s">
        <v>4</v>
      </c>
      <c r="L76" s="133"/>
      <c r="M76" s="50" t="s">
        <v>4</v>
      </c>
    </row>
    <row r="77" spans="1:13" ht="15" customHeight="1" x14ac:dyDescent="0.2">
      <c r="A77" s="7" t="s">
        <v>62</v>
      </c>
      <c r="B77" s="142">
        <v>0</v>
      </c>
      <c r="C77" s="35">
        <v>0</v>
      </c>
      <c r="D77" s="127">
        <v>0</v>
      </c>
      <c r="E77" s="36">
        <v>0</v>
      </c>
      <c r="F77" s="132">
        <f>D77+B77</f>
        <v>0</v>
      </c>
      <c r="G77" s="37">
        <f>IF(ISBLANK(F77),"  ",IF(F84&gt;0,F77/F84,IF(F77&gt;0,1,0)))</f>
        <v>0</v>
      </c>
      <c r="H77" s="142">
        <v>0</v>
      </c>
      <c r="I77" s="35">
        <v>0</v>
      </c>
      <c r="J77" s="127">
        <v>0</v>
      </c>
      <c r="K77" s="36">
        <v>0</v>
      </c>
      <c r="L77" s="132">
        <f>J77+H77</f>
        <v>0</v>
      </c>
      <c r="M77" s="37">
        <f>IF(ISBLANK(L77),"  ",IF(L84&gt;0,L77/L84,IF(L77&gt;0,1,0)))</f>
        <v>0</v>
      </c>
    </row>
    <row r="78" spans="1:13" ht="15" customHeight="1" x14ac:dyDescent="0.2">
      <c r="A78" s="25" t="s">
        <v>63</v>
      </c>
      <c r="B78" s="114">
        <v>0</v>
      </c>
      <c r="C78" s="39">
        <v>0</v>
      </c>
      <c r="D78" s="124">
        <v>0</v>
      </c>
      <c r="E78" s="40">
        <v>0</v>
      </c>
      <c r="F78" s="133">
        <f>D78+B78</f>
        <v>0</v>
      </c>
      <c r="G78" s="41">
        <f>IF(ISBLANK(F78),"  ",IF(F84&gt;0,F78/F84,IF(F78&gt;0,1,0)))</f>
        <v>0</v>
      </c>
      <c r="H78" s="114">
        <v>0</v>
      </c>
      <c r="I78" s="39">
        <v>0</v>
      </c>
      <c r="J78" s="124">
        <v>0</v>
      </c>
      <c r="K78" s="40">
        <v>0</v>
      </c>
      <c r="L78" s="133">
        <f>J78+H78</f>
        <v>0</v>
      </c>
      <c r="M78" s="41">
        <f>IF(ISBLANK(L78),"  ",IF(L84&gt;0,L78/L84,IF(L78&gt;0,1,0)))</f>
        <v>0</v>
      </c>
    </row>
    <row r="79" spans="1:13" ht="15" customHeight="1" x14ac:dyDescent="0.25">
      <c r="A79" s="56" t="s">
        <v>64</v>
      </c>
      <c r="B79" s="116"/>
      <c r="C79" s="48" t="s">
        <v>4</v>
      </c>
      <c r="D79" s="124"/>
      <c r="E79" s="49" t="s">
        <v>10</v>
      </c>
      <c r="F79" s="133"/>
      <c r="G79" s="50" t="s">
        <v>4</v>
      </c>
      <c r="H79" s="116"/>
      <c r="I79" s="48" t="s">
        <v>4</v>
      </c>
      <c r="J79" s="124"/>
      <c r="K79" s="49" t="s">
        <v>4</v>
      </c>
      <c r="L79" s="133"/>
      <c r="M79" s="50" t="s">
        <v>4</v>
      </c>
    </row>
    <row r="80" spans="1:13" ht="15" customHeight="1" x14ac:dyDescent="0.2">
      <c r="A80" s="7" t="s">
        <v>65</v>
      </c>
      <c r="B80" s="142">
        <v>0</v>
      </c>
      <c r="C80" s="35">
        <v>0</v>
      </c>
      <c r="D80" s="127">
        <v>16904923.010000002</v>
      </c>
      <c r="E80" s="36">
        <v>1</v>
      </c>
      <c r="F80" s="132">
        <f>D80+B80</f>
        <v>16904923.010000002</v>
      </c>
      <c r="G80" s="37">
        <f>IF(ISBLANK(F80),"  ",IF(F84&gt;0,F80/F84,IF(F80&gt;0,1,0)))</f>
        <v>0.26929228196307964</v>
      </c>
      <c r="H80" s="142">
        <v>0</v>
      </c>
      <c r="I80" s="35">
        <v>0</v>
      </c>
      <c r="J80" s="127">
        <v>17919218</v>
      </c>
      <c r="K80" s="36">
        <v>1</v>
      </c>
      <c r="L80" s="132">
        <f>J80+H80</f>
        <v>17919218</v>
      </c>
      <c r="M80" s="37">
        <f>IF(ISBLANK(L80),"  ",IF(L84&gt;0,L80/L84,IF(L80&gt;0,1,0)))</f>
        <v>0.2617756217679727</v>
      </c>
    </row>
    <row r="81" spans="1:13" ht="15" customHeight="1" x14ac:dyDescent="0.2">
      <c r="A81" s="25" t="s">
        <v>66</v>
      </c>
      <c r="B81" s="114">
        <v>0</v>
      </c>
      <c r="C81" s="39">
        <v>0</v>
      </c>
      <c r="D81" s="124">
        <v>4631373.74</v>
      </c>
      <c r="E81" s="40">
        <v>1</v>
      </c>
      <c r="F81" s="133">
        <f>D81+B81</f>
        <v>4631373.74</v>
      </c>
      <c r="G81" s="41">
        <f>IF(ISBLANK(F81),"  ",IF(F84&gt;0,F81/F84,IF(F81&gt;0,1,0)))</f>
        <v>7.3776922990463401E-2</v>
      </c>
      <c r="H81" s="114">
        <v>0</v>
      </c>
      <c r="I81" s="39">
        <v>0</v>
      </c>
      <c r="J81" s="124">
        <v>4770315</v>
      </c>
      <c r="K81" s="40">
        <v>1</v>
      </c>
      <c r="L81" s="133">
        <f>J81+H81</f>
        <v>4770315</v>
      </c>
      <c r="M81" s="41">
        <f>IF(ISBLANK(L81),"  ",IF(L84&gt;0,L81/L84,IF(L81&gt;0,1,0)))</f>
        <v>6.9687872269542483E-2</v>
      </c>
    </row>
    <row r="82" spans="1:13" s="55" customFormat="1" ht="15" customHeight="1" x14ac:dyDescent="0.25">
      <c r="A82" s="56" t="s">
        <v>67</v>
      </c>
      <c r="B82" s="120">
        <v>0</v>
      </c>
      <c r="C82" s="59">
        <v>0</v>
      </c>
      <c r="D82" s="129">
        <v>21536296.75</v>
      </c>
      <c r="E82" s="54">
        <v>1</v>
      </c>
      <c r="F82" s="134">
        <f>F81+F80+F79+F78+F77</f>
        <v>21536296.75</v>
      </c>
      <c r="G82" s="53">
        <f>IF(ISBLANK(F82),"  ",IF(F84&gt;0,F82/F84,IF(F82&gt;0,1,0)))</f>
        <v>0.34306920495354304</v>
      </c>
      <c r="H82" s="120">
        <v>0</v>
      </c>
      <c r="I82" s="59">
        <v>0</v>
      </c>
      <c r="J82" s="129">
        <v>22689533</v>
      </c>
      <c r="K82" s="54">
        <v>1</v>
      </c>
      <c r="L82" s="134">
        <f>L81+L80+L79+L78+L77</f>
        <v>22689533</v>
      </c>
      <c r="M82" s="53">
        <f>IF(ISBLANK(L82),"  ",IF(L84&gt;0,L82/L84,IF(L82&gt;0,1,0)))</f>
        <v>0.33146349403751518</v>
      </c>
    </row>
    <row r="83" spans="1:13" s="55" customFormat="1" ht="15" customHeight="1" x14ac:dyDescent="0.25">
      <c r="A83" s="56" t="s">
        <v>68</v>
      </c>
      <c r="B83" s="120">
        <v>0</v>
      </c>
      <c r="C83" s="59">
        <v>0</v>
      </c>
      <c r="D83" s="129">
        <v>0</v>
      </c>
      <c r="E83" s="54">
        <v>0</v>
      </c>
      <c r="F83" s="141">
        <f>D83+B83</f>
        <v>0</v>
      </c>
      <c r="G83" s="53">
        <f>IF(ISBLANK(F83),"  ",IF(F84&gt;0,F83/F84,IF(F83&gt;0,1,0)))</f>
        <v>0</v>
      </c>
      <c r="H83" s="120">
        <v>0</v>
      </c>
      <c r="I83" s="59">
        <v>0</v>
      </c>
      <c r="J83" s="129">
        <v>0</v>
      </c>
      <c r="K83" s="54">
        <v>0</v>
      </c>
      <c r="L83" s="141">
        <f>J83+H83</f>
        <v>0</v>
      </c>
      <c r="M83" s="53">
        <f>IF(ISBLANK(L83),"  ",IF(L84&gt;0,L83/L84,IF(L83&gt;0,1,0)))</f>
        <v>0</v>
      </c>
    </row>
    <row r="84" spans="1:13" s="55" customFormat="1" ht="15" customHeight="1" thickBot="1" x14ac:dyDescent="0.3">
      <c r="A84" s="67" t="s">
        <v>69</v>
      </c>
      <c r="B84" s="121">
        <v>34140750.310000002</v>
      </c>
      <c r="C84" s="68">
        <v>0.54385580777108899</v>
      </c>
      <c r="D84" s="121">
        <v>28634621.07</v>
      </c>
      <c r="E84" s="69">
        <v>0.45614419222891101</v>
      </c>
      <c r="F84" s="121">
        <f>F82+F75+F54+F47+F55+F83</f>
        <v>62775371.380000003</v>
      </c>
      <c r="G84" s="70">
        <f>IF(ISBLANK(F84),"  ",IF(F84&gt;0,F84/F84,IF(F84&gt;0,1,0)))</f>
        <v>1</v>
      </c>
      <c r="H84" s="121">
        <v>35862141</v>
      </c>
      <c r="I84" s="68">
        <v>0.52389754163411073</v>
      </c>
      <c r="J84" s="121">
        <v>32590444</v>
      </c>
      <c r="K84" s="69">
        <v>0.47610245836588932</v>
      </c>
      <c r="L84" s="121">
        <f>L82+L75+L54+L47+L55+L83</f>
        <v>68452585</v>
      </c>
      <c r="M84" s="70">
        <f>IF(ISBLANK(L84),"  ",IF(L84&gt;0,L84/L84,IF(L84&gt;0,1,0)))</f>
        <v>1</v>
      </c>
    </row>
    <row r="85" spans="1:13" ht="15" thickTop="1" x14ac:dyDescent="0.2"/>
    <row r="86" spans="1:13" ht="16.5" customHeight="1" x14ac:dyDescent="0.2">
      <c r="A86" s="2" t="s">
        <v>4</v>
      </c>
    </row>
    <row r="87" spans="1:13" x14ac:dyDescent="0.2">
      <c r="A87" s="2" t="s">
        <v>70</v>
      </c>
    </row>
  </sheetData>
  <hyperlinks>
    <hyperlink ref="O2" location="Home!A1" tooltip="Home" display="Home" xr:uid="{00000000-0004-0000-2A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O87"/>
  <sheetViews>
    <sheetView zoomScale="75" zoomScaleNormal="75" workbookViewId="0">
      <pane xSplit="1" ySplit="10" topLeftCell="B11" activePane="bottomRight" state="frozen"/>
      <selection activeCell="K38" sqref="K38"/>
      <selection pane="topRight" activeCell="K38" sqref="K38"/>
      <selection pane="bottomLeft" activeCell="K38" sqref="K38"/>
      <selection pane="bottomRight" activeCell="K38" sqref="K38"/>
    </sheetView>
  </sheetViews>
  <sheetFormatPr defaultColWidth="12.42578125" defaultRowHeight="15" x14ac:dyDescent="0.25"/>
  <cols>
    <col min="1" max="1" width="63.42578125" style="55" customWidth="1"/>
    <col min="2" max="2" width="20.7109375" style="72" customWidth="1"/>
    <col min="3" max="3" width="20.7109375" style="55" customWidth="1"/>
    <col min="4" max="4" width="20.7109375" style="72" customWidth="1"/>
    <col min="5" max="5" width="20.7109375" style="55" customWidth="1"/>
    <col min="6" max="6" width="20.7109375" style="72" customWidth="1"/>
    <col min="7" max="7" width="20.7109375" style="55" customWidth="1"/>
    <col min="8" max="8" width="20.7109375" style="72" customWidth="1"/>
    <col min="9" max="9" width="20.7109375" style="55" customWidth="1"/>
    <col min="10" max="10" width="20.7109375" style="72" customWidth="1"/>
    <col min="11" max="11" width="20.7109375" style="55" customWidth="1"/>
    <col min="12" max="12" width="20.7109375" style="72" customWidth="1"/>
    <col min="13" max="13" width="20.7109375" style="55" customWidth="1"/>
    <col min="14" max="256" width="12.42578125" style="55"/>
    <col min="257" max="257" width="186.7109375" style="55" customWidth="1"/>
    <col min="258" max="258" width="56.42578125" style="55" customWidth="1"/>
    <col min="259" max="263" width="45.5703125" style="55" customWidth="1"/>
    <col min="264" max="264" width="54.7109375" style="55" customWidth="1"/>
    <col min="265" max="269" width="45.5703125" style="55" customWidth="1"/>
    <col min="270" max="512" width="12.42578125" style="55"/>
    <col min="513" max="513" width="186.7109375" style="55" customWidth="1"/>
    <col min="514" max="514" width="56.42578125" style="55" customWidth="1"/>
    <col min="515" max="519" width="45.5703125" style="55" customWidth="1"/>
    <col min="520" max="520" width="54.7109375" style="55" customWidth="1"/>
    <col min="521" max="525" width="45.5703125" style="55" customWidth="1"/>
    <col min="526" max="768" width="12.42578125" style="55"/>
    <col min="769" max="769" width="186.7109375" style="55" customWidth="1"/>
    <col min="770" max="770" width="56.42578125" style="55" customWidth="1"/>
    <col min="771" max="775" width="45.5703125" style="55" customWidth="1"/>
    <col min="776" max="776" width="54.7109375" style="55" customWidth="1"/>
    <col min="777" max="781" width="45.5703125" style="55" customWidth="1"/>
    <col min="782" max="1024" width="12.42578125" style="55"/>
    <col min="1025" max="1025" width="186.7109375" style="55" customWidth="1"/>
    <col min="1026" max="1026" width="56.42578125" style="55" customWidth="1"/>
    <col min="1027" max="1031" width="45.5703125" style="55" customWidth="1"/>
    <col min="1032" max="1032" width="54.7109375" style="55" customWidth="1"/>
    <col min="1033" max="1037" width="45.5703125" style="55" customWidth="1"/>
    <col min="1038" max="1280" width="12.42578125" style="55"/>
    <col min="1281" max="1281" width="186.7109375" style="55" customWidth="1"/>
    <col min="1282" max="1282" width="56.42578125" style="55" customWidth="1"/>
    <col min="1283" max="1287" width="45.5703125" style="55" customWidth="1"/>
    <col min="1288" max="1288" width="54.7109375" style="55" customWidth="1"/>
    <col min="1289" max="1293" width="45.5703125" style="55" customWidth="1"/>
    <col min="1294" max="1536" width="12.42578125" style="55"/>
    <col min="1537" max="1537" width="186.7109375" style="55" customWidth="1"/>
    <col min="1538" max="1538" width="56.42578125" style="55" customWidth="1"/>
    <col min="1539" max="1543" width="45.5703125" style="55" customWidth="1"/>
    <col min="1544" max="1544" width="54.7109375" style="55" customWidth="1"/>
    <col min="1545" max="1549" width="45.5703125" style="55" customWidth="1"/>
    <col min="1550" max="1792" width="12.42578125" style="55"/>
    <col min="1793" max="1793" width="186.7109375" style="55" customWidth="1"/>
    <col min="1794" max="1794" width="56.42578125" style="55" customWidth="1"/>
    <col min="1795" max="1799" width="45.5703125" style="55" customWidth="1"/>
    <col min="1800" max="1800" width="54.7109375" style="55" customWidth="1"/>
    <col min="1801" max="1805" width="45.5703125" style="55" customWidth="1"/>
    <col min="1806" max="2048" width="12.42578125" style="55"/>
    <col min="2049" max="2049" width="186.7109375" style="55" customWidth="1"/>
    <col min="2050" max="2050" width="56.42578125" style="55" customWidth="1"/>
    <col min="2051" max="2055" width="45.5703125" style="55" customWidth="1"/>
    <col min="2056" max="2056" width="54.7109375" style="55" customWidth="1"/>
    <col min="2057" max="2061" width="45.5703125" style="55" customWidth="1"/>
    <col min="2062" max="2304" width="12.42578125" style="55"/>
    <col min="2305" max="2305" width="186.7109375" style="55" customWidth="1"/>
    <col min="2306" max="2306" width="56.42578125" style="55" customWidth="1"/>
    <col min="2307" max="2311" width="45.5703125" style="55" customWidth="1"/>
    <col min="2312" max="2312" width="54.7109375" style="55" customWidth="1"/>
    <col min="2313" max="2317" width="45.5703125" style="55" customWidth="1"/>
    <col min="2318" max="2560" width="12.42578125" style="55"/>
    <col min="2561" max="2561" width="186.7109375" style="55" customWidth="1"/>
    <col min="2562" max="2562" width="56.42578125" style="55" customWidth="1"/>
    <col min="2563" max="2567" width="45.5703125" style="55" customWidth="1"/>
    <col min="2568" max="2568" width="54.7109375" style="55" customWidth="1"/>
    <col min="2569" max="2573" width="45.5703125" style="55" customWidth="1"/>
    <col min="2574" max="2816" width="12.42578125" style="55"/>
    <col min="2817" max="2817" width="186.7109375" style="55" customWidth="1"/>
    <col min="2818" max="2818" width="56.42578125" style="55" customWidth="1"/>
    <col min="2819" max="2823" width="45.5703125" style="55" customWidth="1"/>
    <col min="2824" max="2824" width="54.7109375" style="55" customWidth="1"/>
    <col min="2825" max="2829" width="45.5703125" style="55" customWidth="1"/>
    <col min="2830" max="3072" width="12.42578125" style="55"/>
    <col min="3073" max="3073" width="186.7109375" style="55" customWidth="1"/>
    <col min="3074" max="3074" width="56.42578125" style="55" customWidth="1"/>
    <col min="3075" max="3079" width="45.5703125" style="55" customWidth="1"/>
    <col min="3080" max="3080" width="54.7109375" style="55" customWidth="1"/>
    <col min="3081" max="3085" width="45.5703125" style="55" customWidth="1"/>
    <col min="3086" max="3328" width="12.42578125" style="55"/>
    <col min="3329" max="3329" width="186.7109375" style="55" customWidth="1"/>
    <col min="3330" max="3330" width="56.42578125" style="55" customWidth="1"/>
    <col min="3331" max="3335" width="45.5703125" style="55" customWidth="1"/>
    <col min="3336" max="3336" width="54.7109375" style="55" customWidth="1"/>
    <col min="3337" max="3341" width="45.5703125" style="55" customWidth="1"/>
    <col min="3342" max="3584" width="12.42578125" style="55"/>
    <col min="3585" max="3585" width="186.7109375" style="55" customWidth="1"/>
    <col min="3586" max="3586" width="56.42578125" style="55" customWidth="1"/>
    <col min="3587" max="3591" width="45.5703125" style="55" customWidth="1"/>
    <col min="3592" max="3592" width="54.7109375" style="55" customWidth="1"/>
    <col min="3593" max="3597" width="45.5703125" style="55" customWidth="1"/>
    <col min="3598" max="3840" width="12.42578125" style="55"/>
    <col min="3841" max="3841" width="186.7109375" style="55" customWidth="1"/>
    <col min="3842" max="3842" width="56.42578125" style="55" customWidth="1"/>
    <col min="3843" max="3847" width="45.5703125" style="55" customWidth="1"/>
    <col min="3848" max="3848" width="54.7109375" style="55" customWidth="1"/>
    <col min="3849" max="3853" width="45.5703125" style="55" customWidth="1"/>
    <col min="3854" max="4096" width="12.42578125" style="55"/>
    <col min="4097" max="4097" width="186.7109375" style="55" customWidth="1"/>
    <col min="4098" max="4098" width="56.42578125" style="55" customWidth="1"/>
    <col min="4099" max="4103" width="45.5703125" style="55" customWidth="1"/>
    <col min="4104" max="4104" width="54.7109375" style="55" customWidth="1"/>
    <col min="4105" max="4109" width="45.5703125" style="55" customWidth="1"/>
    <col min="4110" max="4352" width="12.42578125" style="55"/>
    <col min="4353" max="4353" width="186.7109375" style="55" customWidth="1"/>
    <col min="4354" max="4354" width="56.42578125" style="55" customWidth="1"/>
    <col min="4355" max="4359" width="45.5703125" style="55" customWidth="1"/>
    <col min="4360" max="4360" width="54.7109375" style="55" customWidth="1"/>
    <col min="4361" max="4365" width="45.5703125" style="55" customWidth="1"/>
    <col min="4366" max="4608" width="12.42578125" style="55"/>
    <col min="4609" max="4609" width="186.7109375" style="55" customWidth="1"/>
    <col min="4610" max="4610" width="56.42578125" style="55" customWidth="1"/>
    <col min="4611" max="4615" width="45.5703125" style="55" customWidth="1"/>
    <col min="4616" max="4616" width="54.7109375" style="55" customWidth="1"/>
    <col min="4617" max="4621" width="45.5703125" style="55" customWidth="1"/>
    <col min="4622" max="4864" width="12.42578125" style="55"/>
    <col min="4865" max="4865" width="186.7109375" style="55" customWidth="1"/>
    <col min="4866" max="4866" width="56.42578125" style="55" customWidth="1"/>
    <col min="4867" max="4871" width="45.5703125" style="55" customWidth="1"/>
    <col min="4872" max="4872" width="54.7109375" style="55" customWidth="1"/>
    <col min="4873" max="4877" width="45.5703125" style="55" customWidth="1"/>
    <col min="4878" max="5120" width="12.42578125" style="55"/>
    <col min="5121" max="5121" width="186.7109375" style="55" customWidth="1"/>
    <col min="5122" max="5122" width="56.42578125" style="55" customWidth="1"/>
    <col min="5123" max="5127" width="45.5703125" style="55" customWidth="1"/>
    <col min="5128" max="5128" width="54.7109375" style="55" customWidth="1"/>
    <col min="5129" max="5133" width="45.5703125" style="55" customWidth="1"/>
    <col min="5134" max="5376" width="12.42578125" style="55"/>
    <col min="5377" max="5377" width="186.7109375" style="55" customWidth="1"/>
    <col min="5378" max="5378" width="56.42578125" style="55" customWidth="1"/>
    <col min="5379" max="5383" width="45.5703125" style="55" customWidth="1"/>
    <col min="5384" max="5384" width="54.7109375" style="55" customWidth="1"/>
    <col min="5385" max="5389" width="45.5703125" style="55" customWidth="1"/>
    <col min="5390" max="5632" width="12.42578125" style="55"/>
    <col min="5633" max="5633" width="186.7109375" style="55" customWidth="1"/>
    <col min="5634" max="5634" width="56.42578125" style="55" customWidth="1"/>
    <col min="5635" max="5639" width="45.5703125" style="55" customWidth="1"/>
    <col min="5640" max="5640" width="54.7109375" style="55" customWidth="1"/>
    <col min="5641" max="5645" width="45.5703125" style="55" customWidth="1"/>
    <col min="5646" max="5888" width="12.42578125" style="55"/>
    <col min="5889" max="5889" width="186.7109375" style="55" customWidth="1"/>
    <col min="5890" max="5890" width="56.42578125" style="55" customWidth="1"/>
    <col min="5891" max="5895" width="45.5703125" style="55" customWidth="1"/>
    <col min="5896" max="5896" width="54.7109375" style="55" customWidth="1"/>
    <col min="5897" max="5901" width="45.5703125" style="55" customWidth="1"/>
    <col min="5902" max="6144" width="12.42578125" style="55"/>
    <col min="6145" max="6145" width="186.7109375" style="55" customWidth="1"/>
    <col min="6146" max="6146" width="56.42578125" style="55" customWidth="1"/>
    <col min="6147" max="6151" width="45.5703125" style="55" customWidth="1"/>
    <col min="6152" max="6152" width="54.7109375" style="55" customWidth="1"/>
    <col min="6153" max="6157" width="45.5703125" style="55" customWidth="1"/>
    <col min="6158" max="6400" width="12.42578125" style="55"/>
    <col min="6401" max="6401" width="186.7109375" style="55" customWidth="1"/>
    <col min="6402" max="6402" width="56.42578125" style="55" customWidth="1"/>
    <col min="6403" max="6407" width="45.5703125" style="55" customWidth="1"/>
    <col min="6408" max="6408" width="54.7109375" style="55" customWidth="1"/>
    <col min="6409" max="6413" width="45.5703125" style="55" customWidth="1"/>
    <col min="6414" max="6656" width="12.42578125" style="55"/>
    <col min="6657" max="6657" width="186.7109375" style="55" customWidth="1"/>
    <col min="6658" max="6658" width="56.42578125" style="55" customWidth="1"/>
    <col min="6659" max="6663" width="45.5703125" style="55" customWidth="1"/>
    <col min="6664" max="6664" width="54.7109375" style="55" customWidth="1"/>
    <col min="6665" max="6669" width="45.5703125" style="55" customWidth="1"/>
    <col min="6670" max="6912" width="12.42578125" style="55"/>
    <col min="6913" max="6913" width="186.7109375" style="55" customWidth="1"/>
    <col min="6914" max="6914" width="56.42578125" style="55" customWidth="1"/>
    <col min="6915" max="6919" width="45.5703125" style="55" customWidth="1"/>
    <col min="6920" max="6920" width="54.7109375" style="55" customWidth="1"/>
    <col min="6921" max="6925" width="45.5703125" style="55" customWidth="1"/>
    <col min="6926" max="7168" width="12.42578125" style="55"/>
    <col min="7169" max="7169" width="186.7109375" style="55" customWidth="1"/>
    <col min="7170" max="7170" width="56.42578125" style="55" customWidth="1"/>
    <col min="7171" max="7175" width="45.5703125" style="55" customWidth="1"/>
    <col min="7176" max="7176" width="54.7109375" style="55" customWidth="1"/>
    <col min="7177" max="7181" width="45.5703125" style="55" customWidth="1"/>
    <col min="7182" max="7424" width="12.42578125" style="55"/>
    <col min="7425" max="7425" width="186.7109375" style="55" customWidth="1"/>
    <col min="7426" max="7426" width="56.42578125" style="55" customWidth="1"/>
    <col min="7427" max="7431" width="45.5703125" style="55" customWidth="1"/>
    <col min="7432" max="7432" width="54.7109375" style="55" customWidth="1"/>
    <col min="7433" max="7437" width="45.5703125" style="55" customWidth="1"/>
    <col min="7438" max="7680" width="12.42578125" style="55"/>
    <col min="7681" max="7681" width="186.7109375" style="55" customWidth="1"/>
    <col min="7682" max="7682" width="56.42578125" style="55" customWidth="1"/>
    <col min="7683" max="7687" width="45.5703125" style="55" customWidth="1"/>
    <col min="7688" max="7688" width="54.7109375" style="55" customWidth="1"/>
    <col min="7689" max="7693" width="45.5703125" style="55" customWidth="1"/>
    <col min="7694" max="7936" width="12.42578125" style="55"/>
    <col min="7937" max="7937" width="186.7109375" style="55" customWidth="1"/>
    <col min="7938" max="7938" width="56.42578125" style="55" customWidth="1"/>
    <col min="7939" max="7943" width="45.5703125" style="55" customWidth="1"/>
    <col min="7944" max="7944" width="54.7109375" style="55" customWidth="1"/>
    <col min="7945" max="7949" width="45.5703125" style="55" customWidth="1"/>
    <col min="7950" max="8192" width="12.42578125" style="55"/>
    <col min="8193" max="8193" width="186.7109375" style="55" customWidth="1"/>
    <col min="8194" max="8194" width="56.42578125" style="55" customWidth="1"/>
    <col min="8195" max="8199" width="45.5703125" style="55" customWidth="1"/>
    <col min="8200" max="8200" width="54.7109375" style="55" customWidth="1"/>
    <col min="8201" max="8205" width="45.5703125" style="55" customWidth="1"/>
    <col min="8206" max="8448" width="12.42578125" style="55"/>
    <col min="8449" max="8449" width="186.7109375" style="55" customWidth="1"/>
    <col min="8450" max="8450" width="56.42578125" style="55" customWidth="1"/>
    <col min="8451" max="8455" width="45.5703125" style="55" customWidth="1"/>
    <col min="8456" max="8456" width="54.7109375" style="55" customWidth="1"/>
    <col min="8457" max="8461" width="45.5703125" style="55" customWidth="1"/>
    <col min="8462" max="8704" width="12.42578125" style="55"/>
    <col min="8705" max="8705" width="186.7109375" style="55" customWidth="1"/>
    <col min="8706" max="8706" width="56.42578125" style="55" customWidth="1"/>
    <col min="8707" max="8711" width="45.5703125" style="55" customWidth="1"/>
    <col min="8712" max="8712" width="54.7109375" style="55" customWidth="1"/>
    <col min="8713" max="8717" width="45.5703125" style="55" customWidth="1"/>
    <col min="8718" max="8960" width="12.42578125" style="55"/>
    <col min="8961" max="8961" width="186.7109375" style="55" customWidth="1"/>
    <col min="8962" max="8962" width="56.42578125" style="55" customWidth="1"/>
    <col min="8963" max="8967" width="45.5703125" style="55" customWidth="1"/>
    <col min="8968" max="8968" width="54.7109375" style="55" customWidth="1"/>
    <col min="8969" max="8973" width="45.5703125" style="55" customWidth="1"/>
    <col min="8974" max="9216" width="12.42578125" style="55"/>
    <col min="9217" max="9217" width="186.7109375" style="55" customWidth="1"/>
    <col min="9218" max="9218" width="56.42578125" style="55" customWidth="1"/>
    <col min="9219" max="9223" width="45.5703125" style="55" customWidth="1"/>
    <col min="9224" max="9224" width="54.7109375" style="55" customWidth="1"/>
    <col min="9225" max="9229" width="45.5703125" style="55" customWidth="1"/>
    <col min="9230" max="9472" width="12.42578125" style="55"/>
    <col min="9473" max="9473" width="186.7109375" style="55" customWidth="1"/>
    <col min="9474" max="9474" width="56.42578125" style="55" customWidth="1"/>
    <col min="9475" max="9479" width="45.5703125" style="55" customWidth="1"/>
    <col min="9480" max="9480" width="54.7109375" style="55" customWidth="1"/>
    <col min="9481" max="9485" width="45.5703125" style="55" customWidth="1"/>
    <col min="9486" max="9728" width="12.42578125" style="55"/>
    <col min="9729" max="9729" width="186.7109375" style="55" customWidth="1"/>
    <col min="9730" max="9730" width="56.42578125" style="55" customWidth="1"/>
    <col min="9731" max="9735" width="45.5703125" style="55" customWidth="1"/>
    <col min="9736" max="9736" width="54.7109375" style="55" customWidth="1"/>
    <col min="9737" max="9741" width="45.5703125" style="55" customWidth="1"/>
    <col min="9742" max="9984" width="12.42578125" style="55"/>
    <col min="9985" max="9985" width="186.7109375" style="55" customWidth="1"/>
    <col min="9986" max="9986" width="56.42578125" style="55" customWidth="1"/>
    <col min="9987" max="9991" width="45.5703125" style="55" customWidth="1"/>
    <col min="9992" max="9992" width="54.7109375" style="55" customWidth="1"/>
    <col min="9993" max="9997" width="45.5703125" style="55" customWidth="1"/>
    <col min="9998" max="10240" width="12.42578125" style="55"/>
    <col min="10241" max="10241" width="186.7109375" style="55" customWidth="1"/>
    <col min="10242" max="10242" width="56.42578125" style="55" customWidth="1"/>
    <col min="10243" max="10247" width="45.5703125" style="55" customWidth="1"/>
    <col min="10248" max="10248" width="54.7109375" style="55" customWidth="1"/>
    <col min="10249" max="10253" width="45.5703125" style="55" customWidth="1"/>
    <col min="10254" max="10496" width="12.42578125" style="55"/>
    <col min="10497" max="10497" width="186.7109375" style="55" customWidth="1"/>
    <col min="10498" max="10498" width="56.42578125" style="55" customWidth="1"/>
    <col min="10499" max="10503" width="45.5703125" style="55" customWidth="1"/>
    <col min="10504" max="10504" width="54.7109375" style="55" customWidth="1"/>
    <col min="10505" max="10509" width="45.5703125" style="55" customWidth="1"/>
    <col min="10510" max="10752" width="12.42578125" style="55"/>
    <col min="10753" max="10753" width="186.7109375" style="55" customWidth="1"/>
    <col min="10754" max="10754" width="56.42578125" style="55" customWidth="1"/>
    <col min="10755" max="10759" width="45.5703125" style="55" customWidth="1"/>
    <col min="10760" max="10760" width="54.7109375" style="55" customWidth="1"/>
    <col min="10761" max="10765" width="45.5703125" style="55" customWidth="1"/>
    <col min="10766" max="11008" width="12.42578125" style="55"/>
    <col min="11009" max="11009" width="186.7109375" style="55" customWidth="1"/>
    <col min="11010" max="11010" width="56.42578125" style="55" customWidth="1"/>
    <col min="11011" max="11015" width="45.5703125" style="55" customWidth="1"/>
    <col min="11016" max="11016" width="54.7109375" style="55" customWidth="1"/>
    <col min="11017" max="11021" width="45.5703125" style="55" customWidth="1"/>
    <col min="11022" max="11264" width="12.42578125" style="55"/>
    <col min="11265" max="11265" width="186.7109375" style="55" customWidth="1"/>
    <col min="11266" max="11266" width="56.42578125" style="55" customWidth="1"/>
    <col min="11267" max="11271" width="45.5703125" style="55" customWidth="1"/>
    <col min="11272" max="11272" width="54.7109375" style="55" customWidth="1"/>
    <col min="11273" max="11277" width="45.5703125" style="55" customWidth="1"/>
    <col min="11278" max="11520" width="12.42578125" style="55"/>
    <col min="11521" max="11521" width="186.7109375" style="55" customWidth="1"/>
    <col min="11522" max="11522" width="56.42578125" style="55" customWidth="1"/>
    <col min="11523" max="11527" width="45.5703125" style="55" customWidth="1"/>
    <col min="11528" max="11528" width="54.7109375" style="55" customWidth="1"/>
    <col min="11529" max="11533" width="45.5703125" style="55" customWidth="1"/>
    <col min="11534" max="11776" width="12.42578125" style="55"/>
    <col min="11777" max="11777" width="186.7109375" style="55" customWidth="1"/>
    <col min="11778" max="11778" width="56.42578125" style="55" customWidth="1"/>
    <col min="11779" max="11783" width="45.5703125" style="55" customWidth="1"/>
    <col min="11784" max="11784" width="54.7109375" style="55" customWidth="1"/>
    <col min="11785" max="11789" width="45.5703125" style="55" customWidth="1"/>
    <col min="11790" max="12032" width="12.42578125" style="55"/>
    <col min="12033" max="12033" width="186.7109375" style="55" customWidth="1"/>
    <col min="12034" max="12034" width="56.42578125" style="55" customWidth="1"/>
    <col min="12035" max="12039" width="45.5703125" style="55" customWidth="1"/>
    <col min="12040" max="12040" width="54.7109375" style="55" customWidth="1"/>
    <col min="12041" max="12045" width="45.5703125" style="55" customWidth="1"/>
    <col min="12046" max="12288" width="12.42578125" style="55"/>
    <col min="12289" max="12289" width="186.7109375" style="55" customWidth="1"/>
    <col min="12290" max="12290" width="56.42578125" style="55" customWidth="1"/>
    <col min="12291" max="12295" width="45.5703125" style="55" customWidth="1"/>
    <col min="12296" max="12296" width="54.7109375" style="55" customWidth="1"/>
    <col min="12297" max="12301" width="45.5703125" style="55" customWidth="1"/>
    <col min="12302" max="12544" width="12.42578125" style="55"/>
    <col min="12545" max="12545" width="186.7109375" style="55" customWidth="1"/>
    <col min="12546" max="12546" width="56.42578125" style="55" customWidth="1"/>
    <col min="12547" max="12551" width="45.5703125" style="55" customWidth="1"/>
    <col min="12552" max="12552" width="54.7109375" style="55" customWidth="1"/>
    <col min="12553" max="12557" width="45.5703125" style="55" customWidth="1"/>
    <col min="12558" max="12800" width="12.42578125" style="55"/>
    <col min="12801" max="12801" width="186.7109375" style="55" customWidth="1"/>
    <col min="12802" max="12802" width="56.42578125" style="55" customWidth="1"/>
    <col min="12803" max="12807" width="45.5703125" style="55" customWidth="1"/>
    <col min="12808" max="12808" width="54.7109375" style="55" customWidth="1"/>
    <col min="12809" max="12813" width="45.5703125" style="55" customWidth="1"/>
    <col min="12814" max="13056" width="12.42578125" style="55"/>
    <col min="13057" max="13057" width="186.7109375" style="55" customWidth="1"/>
    <col min="13058" max="13058" width="56.42578125" style="55" customWidth="1"/>
    <col min="13059" max="13063" width="45.5703125" style="55" customWidth="1"/>
    <col min="13064" max="13064" width="54.7109375" style="55" customWidth="1"/>
    <col min="13065" max="13069" width="45.5703125" style="55" customWidth="1"/>
    <col min="13070" max="13312" width="12.42578125" style="55"/>
    <col min="13313" max="13313" width="186.7109375" style="55" customWidth="1"/>
    <col min="13314" max="13314" width="56.42578125" style="55" customWidth="1"/>
    <col min="13315" max="13319" width="45.5703125" style="55" customWidth="1"/>
    <col min="13320" max="13320" width="54.7109375" style="55" customWidth="1"/>
    <col min="13321" max="13325" width="45.5703125" style="55" customWidth="1"/>
    <col min="13326" max="13568" width="12.42578125" style="55"/>
    <col min="13569" max="13569" width="186.7109375" style="55" customWidth="1"/>
    <col min="13570" max="13570" width="56.42578125" style="55" customWidth="1"/>
    <col min="13571" max="13575" width="45.5703125" style="55" customWidth="1"/>
    <col min="13576" max="13576" width="54.7109375" style="55" customWidth="1"/>
    <col min="13577" max="13581" width="45.5703125" style="55" customWidth="1"/>
    <col min="13582" max="13824" width="12.42578125" style="55"/>
    <col min="13825" max="13825" width="186.7109375" style="55" customWidth="1"/>
    <col min="13826" max="13826" width="56.42578125" style="55" customWidth="1"/>
    <col min="13827" max="13831" width="45.5703125" style="55" customWidth="1"/>
    <col min="13832" max="13832" width="54.7109375" style="55" customWidth="1"/>
    <col min="13833" max="13837" width="45.5703125" style="55" customWidth="1"/>
    <col min="13838" max="14080" width="12.42578125" style="55"/>
    <col min="14081" max="14081" width="186.7109375" style="55" customWidth="1"/>
    <col min="14082" max="14082" width="56.42578125" style="55" customWidth="1"/>
    <col min="14083" max="14087" width="45.5703125" style="55" customWidth="1"/>
    <col min="14088" max="14088" width="54.7109375" style="55" customWidth="1"/>
    <col min="14089" max="14093" width="45.5703125" style="55" customWidth="1"/>
    <col min="14094" max="14336" width="12.42578125" style="55"/>
    <col min="14337" max="14337" width="186.7109375" style="55" customWidth="1"/>
    <col min="14338" max="14338" width="56.42578125" style="55" customWidth="1"/>
    <col min="14339" max="14343" width="45.5703125" style="55" customWidth="1"/>
    <col min="14344" max="14344" width="54.7109375" style="55" customWidth="1"/>
    <col min="14345" max="14349" width="45.5703125" style="55" customWidth="1"/>
    <col min="14350" max="14592" width="12.42578125" style="55"/>
    <col min="14593" max="14593" width="186.7109375" style="55" customWidth="1"/>
    <col min="14594" max="14594" width="56.42578125" style="55" customWidth="1"/>
    <col min="14595" max="14599" width="45.5703125" style="55" customWidth="1"/>
    <col min="14600" max="14600" width="54.7109375" style="55" customWidth="1"/>
    <col min="14601" max="14605" width="45.5703125" style="55" customWidth="1"/>
    <col min="14606" max="14848" width="12.42578125" style="55"/>
    <col min="14849" max="14849" width="186.7109375" style="55" customWidth="1"/>
    <col min="14850" max="14850" width="56.42578125" style="55" customWidth="1"/>
    <col min="14851" max="14855" width="45.5703125" style="55" customWidth="1"/>
    <col min="14856" max="14856" width="54.7109375" style="55" customWidth="1"/>
    <col min="14857" max="14861" width="45.5703125" style="55" customWidth="1"/>
    <col min="14862" max="15104" width="12.42578125" style="55"/>
    <col min="15105" max="15105" width="186.7109375" style="55" customWidth="1"/>
    <col min="15106" max="15106" width="56.42578125" style="55" customWidth="1"/>
    <col min="15107" max="15111" width="45.5703125" style="55" customWidth="1"/>
    <col min="15112" max="15112" width="54.7109375" style="55" customWidth="1"/>
    <col min="15113" max="15117" width="45.5703125" style="55" customWidth="1"/>
    <col min="15118" max="15360" width="12.42578125" style="55"/>
    <col min="15361" max="15361" width="186.7109375" style="55" customWidth="1"/>
    <col min="15362" max="15362" width="56.42578125" style="55" customWidth="1"/>
    <col min="15363" max="15367" width="45.5703125" style="55" customWidth="1"/>
    <col min="15368" max="15368" width="54.7109375" style="55" customWidth="1"/>
    <col min="15369" max="15373" width="45.5703125" style="55" customWidth="1"/>
    <col min="15374" max="15616" width="12.42578125" style="55"/>
    <col min="15617" max="15617" width="186.7109375" style="55" customWidth="1"/>
    <col min="15618" max="15618" width="56.42578125" style="55" customWidth="1"/>
    <col min="15619" max="15623" width="45.5703125" style="55" customWidth="1"/>
    <col min="15624" max="15624" width="54.7109375" style="55" customWidth="1"/>
    <col min="15625" max="15629" width="45.5703125" style="55" customWidth="1"/>
    <col min="15630" max="15872" width="12.42578125" style="55"/>
    <col min="15873" max="15873" width="186.7109375" style="55" customWidth="1"/>
    <col min="15874" max="15874" width="56.42578125" style="55" customWidth="1"/>
    <col min="15875" max="15879" width="45.5703125" style="55" customWidth="1"/>
    <col min="15880" max="15880" width="54.7109375" style="55" customWidth="1"/>
    <col min="15881" max="15885" width="45.5703125" style="55" customWidth="1"/>
    <col min="15886" max="16128" width="12.42578125" style="55"/>
    <col min="16129" max="16129" width="186.7109375" style="55" customWidth="1"/>
    <col min="16130" max="16130" width="56.42578125" style="55" customWidth="1"/>
    <col min="16131" max="16135" width="45.5703125" style="55" customWidth="1"/>
    <col min="16136" max="16136" width="54.7109375" style="55" customWidth="1"/>
    <col min="16137" max="16141" width="45.5703125" style="55" customWidth="1"/>
    <col min="16142" max="16384" width="12.42578125" style="55"/>
  </cols>
  <sheetData>
    <row r="1" spans="1:15" s="89" customFormat="1" ht="19.5" customHeight="1" thickBot="1" x14ac:dyDescent="0.3">
      <c r="A1" s="78" t="s">
        <v>0</v>
      </c>
      <c r="B1" s="82"/>
      <c r="C1" s="78"/>
      <c r="D1" s="82"/>
      <c r="F1" s="82"/>
      <c r="H1" s="82"/>
      <c r="I1" s="78"/>
      <c r="J1" s="82" t="s">
        <v>1</v>
      </c>
      <c r="K1" s="90" t="s">
        <v>90</v>
      </c>
      <c r="L1" s="91"/>
      <c r="M1" s="90"/>
    </row>
    <row r="2" spans="1:15" s="89" customFormat="1" ht="19.5" customHeight="1" thickBot="1" x14ac:dyDescent="0.3">
      <c r="A2" s="78" t="s">
        <v>2</v>
      </c>
      <c r="B2" s="82"/>
      <c r="C2" s="78"/>
      <c r="D2" s="82"/>
      <c r="E2" s="78"/>
      <c r="F2" s="82"/>
      <c r="G2" s="78"/>
      <c r="H2" s="82"/>
      <c r="I2" s="78"/>
      <c r="J2" s="82"/>
      <c r="K2" s="78"/>
      <c r="L2" s="82"/>
      <c r="O2" s="103" t="s">
        <v>171</v>
      </c>
    </row>
    <row r="3" spans="1:15" s="89" customFormat="1" ht="19.5" customHeight="1" thickBot="1" x14ac:dyDescent="0.3">
      <c r="A3" s="85" t="s">
        <v>3</v>
      </c>
      <c r="B3" s="92"/>
      <c r="C3" s="85"/>
      <c r="D3" s="92"/>
      <c r="E3" s="85"/>
      <c r="F3" s="92"/>
      <c r="G3" s="85"/>
      <c r="H3" s="92"/>
      <c r="I3" s="85"/>
      <c r="J3" s="92"/>
      <c r="K3" s="85"/>
      <c r="L3" s="92"/>
      <c r="M3" s="93"/>
    </row>
    <row r="4" spans="1:15" ht="15" customHeight="1" thickTop="1" x14ac:dyDescent="0.25">
      <c r="A4" s="7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5">
      <c r="A5" s="9"/>
      <c r="B5" s="1"/>
      <c r="C5" s="2"/>
      <c r="D5" s="1"/>
      <c r="E5" s="2"/>
      <c r="F5" s="1"/>
      <c r="G5" s="8"/>
      <c r="H5" s="1"/>
      <c r="I5" s="2"/>
      <c r="J5" s="1"/>
      <c r="K5" s="2"/>
      <c r="L5" s="1"/>
      <c r="M5" s="8"/>
    </row>
    <row r="6" spans="1:15" s="2" customFormat="1" ht="15" customHeight="1" x14ac:dyDescent="0.25">
      <c r="A6" s="9"/>
      <c r="B6" s="10" t="s">
        <v>190</v>
      </c>
      <c r="C6" s="11"/>
      <c r="D6" s="12"/>
      <c r="E6" s="11"/>
      <c r="F6" s="12"/>
      <c r="G6" s="13"/>
      <c r="H6" s="10" t="s">
        <v>191</v>
      </c>
      <c r="I6" s="11"/>
      <c r="J6" s="12"/>
      <c r="K6" s="11"/>
      <c r="L6" s="12"/>
      <c r="M6" s="14" t="s">
        <v>4</v>
      </c>
    </row>
    <row r="7" spans="1:15" ht="15" customHeight="1" x14ac:dyDescent="0.25">
      <c r="A7" s="9" t="s">
        <v>4</v>
      </c>
      <c r="B7" s="1" t="s">
        <v>4</v>
      </c>
      <c r="C7" s="2"/>
      <c r="D7" s="1" t="s">
        <v>4</v>
      </c>
      <c r="E7" s="2"/>
      <c r="F7" s="1" t="s">
        <v>4</v>
      </c>
      <c r="G7" s="8"/>
      <c r="H7" s="1" t="s">
        <v>4</v>
      </c>
      <c r="I7" s="2"/>
      <c r="J7" s="1" t="s">
        <v>4</v>
      </c>
      <c r="K7" s="2"/>
      <c r="L7" s="1" t="s">
        <v>4</v>
      </c>
      <c r="M7" s="8"/>
    </row>
    <row r="8" spans="1:15" ht="15" customHeight="1" x14ac:dyDescent="0.25">
      <c r="A8" s="9" t="s">
        <v>4</v>
      </c>
      <c r="B8" s="1" t="s">
        <v>4</v>
      </c>
      <c r="C8" s="2"/>
      <c r="D8" s="1" t="s">
        <v>4</v>
      </c>
      <c r="E8" s="2"/>
      <c r="F8" s="1" t="s">
        <v>4</v>
      </c>
      <c r="G8" s="8"/>
      <c r="H8" s="1" t="s">
        <v>4</v>
      </c>
      <c r="I8" s="2"/>
      <c r="J8" s="1" t="s">
        <v>4</v>
      </c>
      <c r="K8" s="2"/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5">
      <c r="A11" s="56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H12" s="1"/>
      <c r="I12" s="32"/>
      <c r="J12" s="31"/>
      <c r="K12" s="32"/>
      <c r="L12" s="31"/>
      <c r="M12" s="33"/>
    </row>
    <row r="13" spans="1:15" ht="15" customHeight="1" x14ac:dyDescent="0.25">
      <c r="A13" s="34" t="s">
        <v>12</v>
      </c>
      <c r="B13" s="112">
        <v>35596216</v>
      </c>
      <c r="C13" s="35">
        <v>1</v>
      </c>
      <c r="D13" s="122">
        <v>0</v>
      </c>
      <c r="E13" s="36">
        <v>0</v>
      </c>
      <c r="F13" s="130">
        <f>D13+B13</f>
        <v>35596216</v>
      </c>
      <c r="G13" s="37">
        <f>IF(ISBLANK(F13),"  ",IF(F84&gt;0,F13/F84,IF(F13&gt;0,1,0)))</f>
        <v>0.23858472818427104</v>
      </c>
      <c r="H13" s="112">
        <v>33477288</v>
      </c>
      <c r="I13" s="35">
        <v>1</v>
      </c>
      <c r="J13" s="122">
        <v>0</v>
      </c>
      <c r="K13" s="36">
        <v>0</v>
      </c>
      <c r="L13" s="130">
        <f t="shared" ref="L13:L34" si="0">J13+H13</f>
        <v>33477288</v>
      </c>
      <c r="M13" s="38">
        <f>IF(ISBLANK(L13),"  ",IF(L84&gt;0,L13/L84,IF(L13&gt;0,1,0)))</f>
        <v>0.21668635655678048</v>
      </c>
    </row>
    <row r="14" spans="1:15" ht="15" customHeight="1" x14ac:dyDescent="0.25">
      <c r="A14" s="7" t="s">
        <v>13</v>
      </c>
      <c r="B14" s="142">
        <v>0</v>
      </c>
      <c r="C14" s="39">
        <v>0</v>
      </c>
      <c r="D14" s="127">
        <v>0</v>
      </c>
      <c r="E14" s="40">
        <v>0</v>
      </c>
      <c r="F14" s="131">
        <f>D14+B14</f>
        <v>0</v>
      </c>
      <c r="G14" s="41">
        <f>IF(ISBLANK(F14),"  ",IF(F84&gt;0,F14/F84,IF(F14&gt;0,1,0)))</f>
        <v>0</v>
      </c>
      <c r="H14" s="142">
        <v>0</v>
      </c>
      <c r="I14" s="39">
        <v>0</v>
      </c>
      <c r="J14" s="127">
        <v>0</v>
      </c>
      <c r="K14" s="40">
        <v>0</v>
      </c>
      <c r="L14" s="131">
        <f t="shared" si="0"/>
        <v>0</v>
      </c>
      <c r="M14" s="41">
        <f>IF(ISBLANK(L14),"  ",IF(L84&gt;0,L14/L84,IF(L14&gt;0,1,0)))</f>
        <v>0</v>
      </c>
    </row>
    <row r="15" spans="1:15" ht="15" customHeight="1" x14ac:dyDescent="0.25">
      <c r="A15" s="169" t="s">
        <v>14</v>
      </c>
      <c r="B15" s="116">
        <v>1550561</v>
      </c>
      <c r="C15" s="42">
        <v>1</v>
      </c>
      <c r="D15" s="124">
        <v>0</v>
      </c>
      <c r="E15" s="43">
        <v>0</v>
      </c>
      <c r="F15" s="132">
        <f>D15+B15</f>
        <v>1550561</v>
      </c>
      <c r="G15" s="44">
        <f>IF(ISBLANK(F15),"  ",IF(F84&gt;0,F15/F84,IF(F15&gt;0,1,0)))</f>
        <v>1.0392682601940933E-2</v>
      </c>
      <c r="H15" s="116">
        <v>1568217</v>
      </c>
      <c r="I15" s="42">
        <v>1</v>
      </c>
      <c r="J15" s="124">
        <v>0</v>
      </c>
      <c r="K15" s="43">
        <v>0</v>
      </c>
      <c r="L15" s="132">
        <f t="shared" si="0"/>
        <v>1568217</v>
      </c>
      <c r="M15" s="44">
        <f>IF(ISBLANK(L15),"  ",IF(L84&gt;0,L15/L84,IF(L15&gt;0,1,0)))</f>
        <v>1.0150500483205349E-2</v>
      </c>
    </row>
    <row r="16" spans="1:15" ht="15" customHeight="1" x14ac:dyDescent="0.25">
      <c r="A16" s="170" t="s">
        <v>15</v>
      </c>
      <c r="B16" s="142">
        <v>0</v>
      </c>
      <c r="C16" s="35">
        <v>0</v>
      </c>
      <c r="D16" s="127">
        <v>0</v>
      </c>
      <c r="E16" s="36">
        <v>0</v>
      </c>
      <c r="F16" s="132">
        <f t="shared" ref="F16:F46" si="1">D16+B16</f>
        <v>0</v>
      </c>
      <c r="G16" s="37">
        <f>IF(ISBLANK(F16),"  ",IF(F84&gt;0,F16/F84,IF(F16&gt;0,1,0)))</f>
        <v>0</v>
      </c>
      <c r="H16" s="142">
        <v>0</v>
      </c>
      <c r="I16" s="35">
        <v>0</v>
      </c>
      <c r="J16" s="127">
        <v>0</v>
      </c>
      <c r="K16" s="36">
        <v>0</v>
      </c>
      <c r="L16" s="132">
        <f t="shared" si="0"/>
        <v>0</v>
      </c>
      <c r="M16" s="37">
        <f>IF(ISBLANK(L16),"  ",IF(L84&gt;0,L16/L84,IF(L16&gt;0,1,0)))</f>
        <v>0</v>
      </c>
    </row>
    <row r="17" spans="1:13" ht="15" customHeight="1" x14ac:dyDescent="0.25">
      <c r="A17" s="171" t="s">
        <v>16</v>
      </c>
      <c r="B17" s="114">
        <v>1261844</v>
      </c>
      <c r="C17" s="39">
        <v>1</v>
      </c>
      <c r="D17" s="124">
        <v>0</v>
      </c>
      <c r="E17" s="36">
        <v>0</v>
      </c>
      <c r="F17" s="133">
        <f t="shared" si="1"/>
        <v>1261844</v>
      </c>
      <c r="G17" s="41">
        <f>IF(ISBLANK(F17),"  ",IF(F84&gt;0,F17/F84,IF(F17&gt;0,1,0)))</f>
        <v>8.4575480649671658E-3</v>
      </c>
      <c r="H17" s="114">
        <v>1235446</v>
      </c>
      <c r="I17" s="39">
        <v>1</v>
      </c>
      <c r="J17" s="124">
        <v>0</v>
      </c>
      <c r="K17" s="40">
        <v>0</v>
      </c>
      <c r="L17" s="133">
        <f t="shared" si="0"/>
        <v>1235446</v>
      </c>
      <c r="M17" s="41">
        <f>IF(ISBLANK(L17),"  ",IF(L84&gt;0,L17/L84,IF(L17&gt;0,1,0)))</f>
        <v>7.9965943616056422E-3</v>
      </c>
    </row>
    <row r="18" spans="1:13" ht="15" customHeight="1" x14ac:dyDescent="0.25">
      <c r="A18" s="171" t="s">
        <v>17</v>
      </c>
      <c r="B18" s="114">
        <v>0</v>
      </c>
      <c r="C18" s="39">
        <v>0</v>
      </c>
      <c r="D18" s="124">
        <v>0</v>
      </c>
      <c r="E18" s="36">
        <v>0</v>
      </c>
      <c r="F18" s="133">
        <f t="shared" si="1"/>
        <v>0</v>
      </c>
      <c r="G18" s="41">
        <f>IF(ISBLANK(F18),"  ",IF(F84&gt;0,F18/F84,IF(F18&gt;0,1,0)))</f>
        <v>0</v>
      </c>
      <c r="H18" s="114">
        <v>0</v>
      </c>
      <c r="I18" s="39">
        <v>0</v>
      </c>
      <c r="J18" s="124">
        <v>0</v>
      </c>
      <c r="K18" s="40">
        <v>0</v>
      </c>
      <c r="L18" s="133">
        <f t="shared" si="0"/>
        <v>0</v>
      </c>
      <c r="M18" s="41">
        <f>IF(ISBLANK(L18),"  ",IF(L84&gt;0,L18/L84,IF(L18&gt;0,1,0)))</f>
        <v>0</v>
      </c>
    </row>
    <row r="19" spans="1:13" ht="15" customHeight="1" x14ac:dyDescent="0.25">
      <c r="A19" s="171" t="s">
        <v>18</v>
      </c>
      <c r="B19" s="114">
        <v>0</v>
      </c>
      <c r="C19" s="39">
        <v>0</v>
      </c>
      <c r="D19" s="124">
        <v>0</v>
      </c>
      <c r="E19" s="36">
        <v>0</v>
      </c>
      <c r="F19" s="133">
        <f t="shared" si="1"/>
        <v>0</v>
      </c>
      <c r="G19" s="41">
        <f>IF(ISBLANK(F19),"  ",IF(F84&gt;0,F19/F84,IF(F19&gt;0,1,0)))</f>
        <v>0</v>
      </c>
      <c r="H19" s="114">
        <v>0</v>
      </c>
      <c r="I19" s="39">
        <v>0</v>
      </c>
      <c r="J19" s="124">
        <v>0</v>
      </c>
      <c r="K19" s="40">
        <v>0</v>
      </c>
      <c r="L19" s="133">
        <f t="shared" si="0"/>
        <v>0</v>
      </c>
      <c r="M19" s="41">
        <f>IF(ISBLANK(L19),"  ",IF(L84&gt;0,L19/L84,IF(L19&gt;0,1,0)))</f>
        <v>0</v>
      </c>
    </row>
    <row r="20" spans="1:13" ht="15" customHeight="1" x14ac:dyDescent="0.25">
      <c r="A20" s="171" t="s">
        <v>19</v>
      </c>
      <c r="B20" s="114">
        <v>0</v>
      </c>
      <c r="C20" s="39">
        <v>0</v>
      </c>
      <c r="D20" s="124">
        <v>0</v>
      </c>
      <c r="E20" s="36">
        <v>0</v>
      </c>
      <c r="F20" s="133">
        <f>D20+B20</f>
        <v>0</v>
      </c>
      <c r="G20" s="41">
        <f>IF(ISBLANK(F20),"  ",IF(F84&gt;0,F20/F84,IF(F20&gt;0,1,0)))</f>
        <v>0</v>
      </c>
      <c r="H20" s="114">
        <v>0</v>
      </c>
      <c r="I20" s="39">
        <v>0</v>
      </c>
      <c r="J20" s="124">
        <v>0</v>
      </c>
      <c r="K20" s="40">
        <v>0</v>
      </c>
      <c r="L20" s="133">
        <f t="shared" si="0"/>
        <v>0</v>
      </c>
      <c r="M20" s="41">
        <f>IF(ISBLANK(L20),"  ",IF(L84&gt;0,L20/L84,IF(L20&gt;0,1,0)))</f>
        <v>0</v>
      </c>
    </row>
    <row r="21" spans="1:13" ht="15" customHeight="1" x14ac:dyDescent="0.25">
      <c r="A21" s="171" t="s">
        <v>20</v>
      </c>
      <c r="B21" s="114">
        <v>0</v>
      </c>
      <c r="C21" s="39">
        <v>0</v>
      </c>
      <c r="D21" s="124">
        <v>0</v>
      </c>
      <c r="E21" s="36">
        <v>0</v>
      </c>
      <c r="F21" s="133">
        <f t="shared" si="1"/>
        <v>0</v>
      </c>
      <c r="G21" s="41">
        <f>IF(ISBLANK(F21),"  ",IF(F84&gt;0,F21/F84,IF(F21&gt;0,1,0)))</f>
        <v>0</v>
      </c>
      <c r="H21" s="114">
        <v>0</v>
      </c>
      <c r="I21" s="39">
        <v>0</v>
      </c>
      <c r="J21" s="124">
        <v>0</v>
      </c>
      <c r="K21" s="40">
        <v>0</v>
      </c>
      <c r="L21" s="133">
        <f t="shared" si="0"/>
        <v>0</v>
      </c>
      <c r="M21" s="41">
        <f>IF(ISBLANK(L21),"  ",IF(L84&gt;0,L21/L84,IF(L21&gt;0,1,0)))</f>
        <v>0</v>
      </c>
    </row>
    <row r="22" spans="1:13" ht="15" customHeight="1" x14ac:dyDescent="0.25">
      <c r="A22" s="171" t="s">
        <v>21</v>
      </c>
      <c r="B22" s="114">
        <v>0</v>
      </c>
      <c r="C22" s="39">
        <v>0</v>
      </c>
      <c r="D22" s="124">
        <v>0</v>
      </c>
      <c r="E22" s="36">
        <v>0</v>
      </c>
      <c r="F22" s="133">
        <f t="shared" si="1"/>
        <v>0</v>
      </c>
      <c r="G22" s="41">
        <f>IF(ISBLANK(F22),"  ",IF(F84&gt;0,F22/F84,IF(F22&gt;0,1,0)))</f>
        <v>0</v>
      </c>
      <c r="H22" s="114">
        <v>0</v>
      </c>
      <c r="I22" s="39">
        <v>0</v>
      </c>
      <c r="J22" s="124">
        <v>0</v>
      </c>
      <c r="K22" s="40">
        <v>0</v>
      </c>
      <c r="L22" s="133">
        <f t="shared" si="0"/>
        <v>0</v>
      </c>
      <c r="M22" s="41">
        <f>IF(ISBLANK(L22),"  ",IF(L84&gt;0,L22/L84,IF(L22&gt;0,1,0)))</f>
        <v>0</v>
      </c>
    </row>
    <row r="23" spans="1:13" ht="15" customHeight="1" x14ac:dyDescent="0.25">
      <c r="A23" s="171" t="s">
        <v>22</v>
      </c>
      <c r="B23" s="114">
        <v>0</v>
      </c>
      <c r="C23" s="39">
        <v>0</v>
      </c>
      <c r="D23" s="124">
        <v>0</v>
      </c>
      <c r="E23" s="36">
        <v>0</v>
      </c>
      <c r="F23" s="133">
        <f t="shared" si="1"/>
        <v>0</v>
      </c>
      <c r="G23" s="41">
        <f>IF(ISBLANK(F23),"  ",IF(F84&gt;0,F23/F84,IF(F23&gt;0,1,0)))</f>
        <v>0</v>
      </c>
      <c r="H23" s="114">
        <v>0</v>
      </c>
      <c r="I23" s="39">
        <v>0</v>
      </c>
      <c r="J23" s="124">
        <v>0</v>
      </c>
      <c r="K23" s="40">
        <v>0</v>
      </c>
      <c r="L23" s="133">
        <f t="shared" si="0"/>
        <v>0</v>
      </c>
      <c r="M23" s="41">
        <f>IF(ISBLANK(L23),"  ",IF(L84&gt;0,L23/L84,IF(L23&gt;0,1,0)))</f>
        <v>0</v>
      </c>
    </row>
    <row r="24" spans="1:13" ht="15" customHeight="1" x14ac:dyDescent="0.25">
      <c r="A24" s="171" t="s">
        <v>23</v>
      </c>
      <c r="B24" s="114">
        <v>0</v>
      </c>
      <c r="C24" s="39">
        <v>0</v>
      </c>
      <c r="D24" s="124">
        <v>0</v>
      </c>
      <c r="E24" s="36">
        <v>0</v>
      </c>
      <c r="F24" s="133">
        <f t="shared" si="1"/>
        <v>0</v>
      </c>
      <c r="G24" s="41">
        <f>IF(ISBLANK(F24),"  ",IF(F84&gt;0,F24/F84,IF(F24&gt;0,1,0)))</f>
        <v>0</v>
      </c>
      <c r="H24" s="114">
        <v>0</v>
      </c>
      <c r="I24" s="39">
        <v>0</v>
      </c>
      <c r="J24" s="124">
        <v>0</v>
      </c>
      <c r="K24" s="40">
        <v>0</v>
      </c>
      <c r="L24" s="133">
        <f t="shared" si="0"/>
        <v>0</v>
      </c>
      <c r="M24" s="41">
        <f>IF(ISBLANK(L24),"  ",IF(L84&gt;0,L24/L84,IF(L24&gt;0,1,0)))</f>
        <v>0</v>
      </c>
    </row>
    <row r="25" spans="1:13" ht="15" customHeight="1" x14ac:dyDescent="0.25">
      <c r="A25" s="171" t="s">
        <v>24</v>
      </c>
      <c r="B25" s="114">
        <v>0</v>
      </c>
      <c r="C25" s="39">
        <v>0</v>
      </c>
      <c r="D25" s="124">
        <v>0</v>
      </c>
      <c r="E25" s="36">
        <v>0</v>
      </c>
      <c r="F25" s="133">
        <f t="shared" si="1"/>
        <v>0</v>
      </c>
      <c r="G25" s="41">
        <f>IF(ISBLANK(F25),"  ",IF(F84&gt;0,F25/F84,IF(F25&gt;0,1,0)))</f>
        <v>0</v>
      </c>
      <c r="H25" s="114">
        <v>0</v>
      </c>
      <c r="I25" s="39">
        <v>0</v>
      </c>
      <c r="J25" s="124">
        <v>0</v>
      </c>
      <c r="K25" s="40">
        <v>0</v>
      </c>
      <c r="L25" s="133">
        <f t="shared" si="0"/>
        <v>0</v>
      </c>
      <c r="M25" s="41">
        <f>IF(ISBLANK(L25),"  ",IF(L84&gt;0,L25/L84,IF(L25&gt;0,1,0)))</f>
        <v>0</v>
      </c>
    </row>
    <row r="26" spans="1:13" ht="15" customHeight="1" x14ac:dyDescent="0.25">
      <c r="A26" s="171" t="s">
        <v>25</v>
      </c>
      <c r="B26" s="114">
        <v>0</v>
      </c>
      <c r="C26" s="39">
        <v>0</v>
      </c>
      <c r="D26" s="124">
        <v>0</v>
      </c>
      <c r="E26" s="36">
        <v>0</v>
      </c>
      <c r="F26" s="133">
        <f t="shared" si="1"/>
        <v>0</v>
      </c>
      <c r="G26" s="41">
        <f>IF(ISBLANK(F26),"  ",IF(F84&gt;0,F26/F84,IF(F26&gt;0,1,0)))</f>
        <v>0</v>
      </c>
      <c r="H26" s="114">
        <v>0</v>
      </c>
      <c r="I26" s="39">
        <v>0</v>
      </c>
      <c r="J26" s="124">
        <v>0</v>
      </c>
      <c r="K26" s="40">
        <v>0</v>
      </c>
      <c r="L26" s="133">
        <f t="shared" si="0"/>
        <v>0</v>
      </c>
      <c r="M26" s="41">
        <f>IF(ISBLANK(L26),"  ",IF(L84&gt;0,L26/L84,IF(L26&gt;0,1,0)))</f>
        <v>0</v>
      </c>
    </row>
    <row r="27" spans="1:13" ht="15" customHeight="1" x14ac:dyDescent="0.25">
      <c r="A27" s="171" t="s">
        <v>26</v>
      </c>
      <c r="B27" s="114">
        <v>0</v>
      </c>
      <c r="C27" s="39">
        <v>0</v>
      </c>
      <c r="D27" s="124">
        <v>0</v>
      </c>
      <c r="E27" s="36">
        <v>0</v>
      </c>
      <c r="F27" s="133">
        <f t="shared" si="1"/>
        <v>0</v>
      </c>
      <c r="G27" s="41">
        <f>IF(ISBLANK(F27),"  ",IF(F84&gt;0,F27/F84,IF(F27&gt;0,1,0)))</f>
        <v>0</v>
      </c>
      <c r="H27" s="114">
        <v>0</v>
      </c>
      <c r="I27" s="39">
        <v>0</v>
      </c>
      <c r="J27" s="124">
        <v>0</v>
      </c>
      <c r="K27" s="40">
        <v>0</v>
      </c>
      <c r="L27" s="133">
        <f t="shared" si="0"/>
        <v>0</v>
      </c>
      <c r="M27" s="41">
        <f>IF(ISBLANK(L27),"  ",IF(L84&gt;0,L27/L84,IF(L27&gt;0,1,0)))</f>
        <v>0</v>
      </c>
    </row>
    <row r="28" spans="1:13" ht="15" customHeight="1" x14ac:dyDescent="0.25">
      <c r="A28" s="172" t="s">
        <v>27</v>
      </c>
      <c r="B28" s="114">
        <v>288717</v>
      </c>
      <c r="C28" s="39">
        <v>1</v>
      </c>
      <c r="D28" s="124">
        <v>0</v>
      </c>
      <c r="E28" s="36">
        <v>0</v>
      </c>
      <c r="F28" s="133">
        <f t="shared" si="1"/>
        <v>288717</v>
      </c>
      <c r="G28" s="41">
        <f>IF(ISBLANK(F28),"  ",IF(F84&gt;0,F28/F84,IF(F28&gt;0,1,0)))</f>
        <v>1.9351345369737665E-3</v>
      </c>
      <c r="H28" s="114">
        <v>332771</v>
      </c>
      <c r="I28" s="39">
        <v>1</v>
      </c>
      <c r="J28" s="124">
        <v>0</v>
      </c>
      <c r="K28" s="40">
        <v>0</v>
      </c>
      <c r="L28" s="133">
        <f t="shared" si="0"/>
        <v>332771</v>
      </c>
      <c r="M28" s="41">
        <f>IF(ISBLANK(L28),"  ",IF(L84&gt;0,L28/L84,IF(L28&gt;0,1,0)))</f>
        <v>2.1539061215997066E-3</v>
      </c>
    </row>
    <row r="29" spans="1:13" ht="15" customHeight="1" x14ac:dyDescent="0.25">
      <c r="A29" s="172" t="s">
        <v>28</v>
      </c>
      <c r="B29" s="114">
        <v>0</v>
      </c>
      <c r="C29" s="39">
        <v>0</v>
      </c>
      <c r="D29" s="124">
        <v>0</v>
      </c>
      <c r="E29" s="36">
        <v>0</v>
      </c>
      <c r="F29" s="133">
        <f t="shared" si="1"/>
        <v>0</v>
      </c>
      <c r="G29" s="41">
        <f>IF(ISBLANK(F29),"  ",IF(F84&gt;0,F29/F84,IF(F29&gt;0,1,0)))</f>
        <v>0</v>
      </c>
      <c r="H29" s="114">
        <v>0</v>
      </c>
      <c r="I29" s="39">
        <v>0</v>
      </c>
      <c r="J29" s="124">
        <v>0</v>
      </c>
      <c r="K29" s="40">
        <v>0</v>
      </c>
      <c r="L29" s="133">
        <f t="shared" si="0"/>
        <v>0</v>
      </c>
      <c r="M29" s="41">
        <f>IF(ISBLANK(L29),"  ",IF(L84&gt;0,L29/L84,IF(L29&gt;0,1,0)))</f>
        <v>0</v>
      </c>
    </row>
    <row r="30" spans="1:13" ht="15" customHeight="1" x14ac:dyDescent="0.25">
      <c r="A30" s="172" t="s">
        <v>71</v>
      </c>
      <c r="B30" s="114">
        <v>0</v>
      </c>
      <c r="C30" s="39">
        <v>0</v>
      </c>
      <c r="D30" s="124">
        <v>0</v>
      </c>
      <c r="E30" s="36">
        <v>0</v>
      </c>
      <c r="F30" s="133">
        <f t="shared" si="1"/>
        <v>0</v>
      </c>
      <c r="G30" s="41">
        <f>IF(ISBLANK(F30),"  ",IF(F84&gt;0,F30/F84,IF(F30&gt;0,1,0)))</f>
        <v>0</v>
      </c>
      <c r="H30" s="114">
        <v>0</v>
      </c>
      <c r="I30" s="39">
        <v>0</v>
      </c>
      <c r="J30" s="124">
        <v>0</v>
      </c>
      <c r="K30" s="40">
        <v>0</v>
      </c>
      <c r="L30" s="133">
        <f t="shared" si="0"/>
        <v>0</v>
      </c>
      <c r="M30" s="41">
        <f>IF(ISBLANK(L30),"  ",IF(L84&gt;0,L30/L84,IF(L30&gt;0,1,0)))</f>
        <v>0</v>
      </c>
    </row>
    <row r="31" spans="1:13" ht="15" customHeight="1" x14ac:dyDescent="0.25">
      <c r="A31" s="172" t="s">
        <v>182</v>
      </c>
      <c r="B31" s="114">
        <v>0</v>
      </c>
      <c r="C31" s="39">
        <v>0</v>
      </c>
      <c r="D31" s="124">
        <v>0</v>
      </c>
      <c r="E31" s="36">
        <v>0</v>
      </c>
      <c r="F31" s="133">
        <f t="shared" si="1"/>
        <v>0</v>
      </c>
      <c r="G31" s="41">
        <f>IF(ISBLANK(F31),"  ",IF(F84&gt;0,F31/F84,IF(F31&gt;0,1,0)))</f>
        <v>0</v>
      </c>
      <c r="H31" s="114">
        <v>0</v>
      </c>
      <c r="I31" s="39">
        <v>0</v>
      </c>
      <c r="J31" s="124">
        <v>0</v>
      </c>
      <c r="K31" s="40">
        <v>0</v>
      </c>
      <c r="L31" s="133">
        <f t="shared" si="0"/>
        <v>0</v>
      </c>
      <c r="M31" s="41">
        <f>IF(ISBLANK(L31),"  ",IF(L84&gt;0,L31/L84,IF(L31&gt;0,1,0)))</f>
        <v>0</v>
      </c>
    </row>
    <row r="32" spans="1:13" ht="15" customHeight="1" x14ac:dyDescent="0.25">
      <c r="A32" s="173" t="s">
        <v>183</v>
      </c>
      <c r="B32" s="114">
        <v>0</v>
      </c>
      <c r="C32" s="39">
        <v>0</v>
      </c>
      <c r="D32" s="124">
        <v>0</v>
      </c>
      <c r="E32" s="36">
        <v>0</v>
      </c>
      <c r="F32" s="133">
        <f t="shared" si="1"/>
        <v>0</v>
      </c>
      <c r="G32" s="41">
        <f>IF(ISBLANK(F32),"  ",IF(F84&gt;0,F32/F84,IF(F32&gt;0,1,0)))</f>
        <v>0</v>
      </c>
      <c r="H32" s="114">
        <v>0</v>
      </c>
      <c r="I32" s="39">
        <v>0</v>
      </c>
      <c r="J32" s="124">
        <v>0</v>
      </c>
      <c r="K32" s="40">
        <v>0</v>
      </c>
      <c r="L32" s="133">
        <f t="shared" si="0"/>
        <v>0</v>
      </c>
      <c r="M32" s="41">
        <f>IF(ISBLANK(L32),"  ",IF(L84&gt;0,L32/L84,IF(L32&gt;0,1,0)))</f>
        <v>0</v>
      </c>
    </row>
    <row r="33" spans="1:13" ht="15" customHeight="1" x14ac:dyDescent="0.25">
      <c r="A33" s="172" t="s">
        <v>175</v>
      </c>
      <c r="B33" s="114">
        <v>0</v>
      </c>
      <c r="C33" s="39">
        <v>0</v>
      </c>
      <c r="D33" s="124">
        <v>0</v>
      </c>
      <c r="E33" s="36">
        <v>0</v>
      </c>
      <c r="F33" s="133">
        <f t="shared" si="1"/>
        <v>0</v>
      </c>
      <c r="G33" s="41">
        <f>IF(ISBLANK(F33),"  ",IF(F84&gt;0,F33/F84,IF(F33&gt;0,1,0)))</f>
        <v>0</v>
      </c>
      <c r="H33" s="114">
        <v>0</v>
      </c>
      <c r="I33" s="39">
        <v>0</v>
      </c>
      <c r="J33" s="124">
        <v>0</v>
      </c>
      <c r="K33" s="40">
        <v>0</v>
      </c>
      <c r="L33" s="133">
        <f t="shared" si="0"/>
        <v>0</v>
      </c>
      <c r="M33" s="41">
        <f>IF(ISBLANK(L33),"  ",IF(L84&gt;0,L33/L84,IF(L33&gt;0,1,0)))</f>
        <v>0</v>
      </c>
    </row>
    <row r="34" spans="1:13" ht="15" customHeight="1" x14ac:dyDescent="0.25">
      <c r="A34" s="171" t="s">
        <v>184</v>
      </c>
      <c r="B34" s="114">
        <v>0</v>
      </c>
      <c r="C34" s="39">
        <v>0</v>
      </c>
      <c r="D34" s="124">
        <v>0</v>
      </c>
      <c r="E34" s="36">
        <v>0</v>
      </c>
      <c r="F34" s="133">
        <f t="shared" si="1"/>
        <v>0</v>
      </c>
      <c r="G34" s="41">
        <f>IF(ISBLANK(F34),"  ",IF(F84&gt;0,F34/F84,IF(F34&gt;0,1,0)))</f>
        <v>0</v>
      </c>
      <c r="H34" s="114">
        <v>0</v>
      </c>
      <c r="I34" s="39">
        <v>0</v>
      </c>
      <c r="J34" s="124">
        <v>0</v>
      </c>
      <c r="K34" s="40">
        <v>0</v>
      </c>
      <c r="L34" s="133">
        <f t="shared" si="0"/>
        <v>0</v>
      </c>
      <c r="M34" s="41">
        <f>IF(ISBLANK(L34),"  ",IF(L84&gt;0,L34/L84,IF(L34&gt;0,1,0)))</f>
        <v>0</v>
      </c>
    </row>
    <row r="35" spans="1:13" ht="15" customHeight="1" x14ac:dyDescent="0.25">
      <c r="A35" s="171" t="s">
        <v>185</v>
      </c>
      <c r="B35" s="114">
        <v>0</v>
      </c>
      <c r="C35" s="39">
        <v>0</v>
      </c>
      <c r="D35" s="124">
        <v>0</v>
      </c>
      <c r="E35" s="36">
        <v>0</v>
      </c>
      <c r="F35" s="133">
        <f t="shared" ref="F35" si="2">D35+B35</f>
        <v>0</v>
      </c>
      <c r="G35" s="41">
        <f>IF(ISBLANK(F35),"  ",IF(F85&gt;0,F35/F85,IF(F35&gt;0,1,0)))</f>
        <v>0</v>
      </c>
      <c r="H35" s="114">
        <v>0</v>
      </c>
      <c r="I35" s="39">
        <v>0</v>
      </c>
      <c r="J35" s="124">
        <v>0</v>
      </c>
      <c r="K35" s="40">
        <v>0</v>
      </c>
      <c r="L35" s="133">
        <f t="shared" ref="L35" si="3">J35+H35</f>
        <v>0</v>
      </c>
      <c r="M35" s="41">
        <f>IF(ISBLANK(L35),"  ",IF(L85&gt;0,L35/L85,IF(L35&gt;0,1,0)))</f>
        <v>0</v>
      </c>
    </row>
    <row r="36" spans="1:13" ht="15" customHeight="1" x14ac:dyDescent="0.25">
      <c r="A36" s="218" t="s">
        <v>193</v>
      </c>
      <c r="B36" s="114">
        <v>0</v>
      </c>
      <c r="C36" s="39">
        <v>0</v>
      </c>
      <c r="D36" s="124">
        <v>0</v>
      </c>
      <c r="E36" s="36">
        <v>0</v>
      </c>
      <c r="F36" s="133">
        <f t="shared" ref="F36:F37" si="4">D36+B36</f>
        <v>0</v>
      </c>
      <c r="G36" s="41">
        <f t="shared" ref="G36:G37" si="5">IF(ISBLANK(F36),"  ",IF(F86&gt;0,F36/F86,IF(F36&gt;0,1,0)))</f>
        <v>0</v>
      </c>
      <c r="H36" s="114">
        <v>0</v>
      </c>
      <c r="I36" s="39">
        <v>0</v>
      </c>
      <c r="J36" s="124">
        <v>0</v>
      </c>
      <c r="K36" s="40">
        <v>0</v>
      </c>
      <c r="L36" s="133">
        <f t="shared" ref="L36:L37" si="6">J36+H36</f>
        <v>0</v>
      </c>
      <c r="M36" s="41">
        <f t="shared" ref="M36:M37" si="7">IF(ISBLANK(L36),"  ",IF(L86&gt;0,L36/L86,IF(L36&gt;0,1,0)))</f>
        <v>0</v>
      </c>
    </row>
    <row r="37" spans="1:13" ht="15" customHeight="1" x14ac:dyDescent="0.25">
      <c r="A37" s="218" t="s">
        <v>194</v>
      </c>
      <c r="B37" s="114">
        <v>0</v>
      </c>
      <c r="C37" s="39">
        <v>0</v>
      </c>
      <c r="D37" s="124">
        <v>0</v>
      </c>
      <c r="E37" s="36">
        <v>0</v>
      </c>
      <c r="F37" s="133">
        <f t="shared" si="4"/>
        <v>0</v>
      </c>
      <c r="G37" s="41">
        <f t="shared" si="5"/>
        <v>0</v>
      </c>
      <c r="H37" s="114">
        <v>0</v>
      </c>
      <c r="I37" s="39">
        <v>0</v>
      </c>
      <c r="J37" s="124">
        <v>0</v>
      </c>
      <c r="K37" s="40">
        <v>0</v>
      </c>
      <c r="L37" s="133">
        <f t="shared" si="6"/>
        <v>0</v>
      </c>
      <c r="M37" s="41">
        <f t="shared" si="7"/>
        <v>0</v>
      </c>
    </row>
    <row r="38" spans="1:13" ht="15" customHeight="1" x14ac:dyDescent="0.25">
      <c r="A38" s="171" t="s">
        <v>187</v>
      </c>
      <c r="B38" s="114">
        <v>0</v>
      </c>
      <c r="C38" s="39">
        <v>0</v>
      </c>
      <c r="D38" s="124">
        <v>0</v>
      </c>
      <c r="E38" s="36">
        <v>0</v>
      </c>
      <c r="F38" s="133">
        <f t="shared" ref="F38" si="8">D38+B38</f>
        <v>0</v>
      </c>
      <c r="G38" s="41">
        <f>IF(ISBLANK(F38),"  ",IF(F86&gt;0,F38/F86,IF(F38&gt;0,1,0)))</f>
        <v>0</v>
      </c>
      <c r="H38" s="114">
        <v>0</v>
      </c>
      <c r="I38" s="39">
        <v>0</v>
      </c>
      <c r="J38" s="124">
        <v>0</v>
      </c>
      <c r="K38" s="40">
        <v>0</v>
      </c>
      <c r="L38" s="133">
        <f t="shared" ref="L38" si="9">J38+H38</f>
        <v>0</v>
      </c>
      <c r="M38" s="41">
        <f>IF(ISBLANK(L38),"  ",IF(L86&gt;0,L38/L86,IF(L38&gt;0,1,0)))</f>
        <v>0</v>
      </c>
    </row>
    <row r="39" spans="1:13" ht="15" customHeight="1" x14ac:dyDescent="0.25">
      <c r="A39" s="171" t="s">
        <v>192</v>
      </c>
      <c r="B39" s="114">
        <v>0</v>
      </c>
      <c r="C39" s="39">
        <v>0</v>
      </c>
      <c r="D39" s="124">
        <v>0</v>
      </c>
      <c r="E39" s="36">
        <v>0</v>
      </c>
      <c r="F39" s="133">
        <f t="shared" ref="F39" si="10">D39+B39</f>
        <v>0</v>
      </c>
      <c r="G39" s="41">
        <f>IF(ISBLANK(F39),"  ",IF(F87&gt;0,F39/F87,IF(F39&gt;0,1,0)))</f>
        <v>0</v>
      </c>
      <c r="H39" s="114">
        <v>0</v>
      </c>
      <c r="I39" s="39">
        <v>0</v>
      </c>
      <c r="J39" s="124">
        <v>0</v>
      </c>
      <c r="K39" s="40">
        <v>0</v>
      </c>
      <c r="L39" s="133">
        <f t="shared" ref="L39" si="11">J39+H39</f>
        <v>0</v>
      </c>
      <c r="M39" s="41">
        <f>IF(ISBLANK(L39),"  ",IF(L87&gt;0,L39/L87,IF(L39&gt;0,1,0)))</f>
        <v>0</v>
      </c>
    </row>
    <row r="40" spans="1:13" ht="15" customHeight="1" x14ac:dyDescent="0.25">
      <c r="A40" s="171" t="s">
        <v>188</v>
      </c>
      <c r="B40" s="114">
        <v>0</v>
      </c>
      <c r="C40" s="39">
        <v>0</v>
      </c>
      <c r="D40" s="124">
        <v>0</v>
      </c>
      <c r="E40" s="36">
        <v>0</v>
      </c>
      <c r="F40" s="133">
        <f t="shared" ref="F40:F41" si="12">D40+B40</f>
        <v>0</v>
      </c>
      <c r="G40" s="41">
        <f t="shared" ref="G40:G41" si="13">IF(ISBLANK(F40),"  ",IF(F87&gt;0,F40/F87,IF(F40&gt;0,1,0)))</f>
        <v>0</v>
      </c>
      <c r="H40" s="114">
        <v>0</v>
      </c>
      <c r="I40" s="39">
        <v>0</v>
      </c>
      <c r="J40" s="124">
        <v>0</v>
      </c>
      <c r="K40" s="40">
        <v>0</v>
      </c>
      <c r="L40" s="133">
        <f t="shared" ref="L40:L41" si="14">J40+H40</f>
        <v>0</v>
      </c>
      <c r="M40" s="41">
        <f t="shared" ref="M40:M41" si="15">IF(ISBLANK(L40),"  ",IF(L87&gt;0,L40/L87,IF(L40&gt;0,1,0)))</f>
        <v>0</v>
      </c>
    </row>
    <row r="41" spans="1:13" ht="15" customHeight="1" x14ac:dyDescent="0.25">
      <c r="A41" s="171" t="s">
        <v>189</v>
      </c>
      <c r="B41" s="114">
        <v>0</v>
      </c>
      <c r="C41" s="39">
        <v>0</v>
      </c>
      <c r="D41" s="124">
        <v>0</v>
      </c>
      <c r="E41" s="36">
        <v>0</v>
      </c>
      <c r="F41" s="133">
        <f t="shared" si="12"/>
        <v>0</v>
      </c>
      <c r="G41" s="41">
        <f t="shared" si="13"/>
        <v>0</v>
      </c>
      <c r="H41" s="114">
        <v>0</v>
      </c>
      <c r="I41" s="39">
        <v>0</v>
      </c>
      <c r="J41" s="124">
        <v>0</v>
      </c>
      <c r="K41" s="40">
        <v>0</v>
      </c>
      <c r="L41" s="133">
        <f t="shared" si="14"/>
        <v>0</v>
      </c>
      <c r="M41" s="41">
        <f t="shared" si="15"/>
        <v>0</v>
      </c>
    </row>
    <row r="42" spans="1:13" ht="15" customHeight="1" x14ac:dyDescent="0.25">
      <c r="A42" s="47" t="s">
        <v>29</v>
      </c>
      <c r="B42" s="143"/>
      <c r="C42" s="48"/>
      <c r="D42" s="124"/>
      <c r="E42" s="49"/>
      <c r="F42" s="133"/>
      <c r="G42" s="50" t="s">
        <v>4</v>
      </c>
      <c r="H42" s="143"/>
      <c r="I42" s="48"/>
      <c r="J42" s="124"/>
      <c r="K42" s="49"/>
      <c r="L42" s="133"/>
      <c r="M42" s="50" t="s">
        <v>4</v>
      </c>
    </row>
    <row r="43" spans="1:13" ht="15" customHeight="1" x14ac:dyDescent="0.25">
      <c r="A43" s="45" t="s">
        <v>30</v>
      </c>
      <c r="B43" s="142">
        <v>0</v>
      </c>
      <c r="C43" s="35">
        <v>0</v>
      </c>
      <c r="D43" s="127">
        <v>0</v>
      </c>
      <c r="E43" s="36">
        <v>0</v>
      </c>
      <c r="F43" s="132">
        <f t="shared" si="1"/>
        <v>0</v>
      </c>
      <c r="G43" s="37">
        <f>IF(ISBLANK(F43),"  ",IF(F84&gt;0,F43/F84,IF(F43&gt;0,1,0)))</f>
        <v>0</v>
      </c>
      <c r="H43" s="142">
        <v>0</v>
      </c>
      <c r="I43" s="35">
        <v>0</v>
      </c>
      <c r="J43" s="127">
        <v>0</v>
      </c>
      <c r="K43" s="36">
        <v>0</v>
      </c>
      <c r="L43" s="132">
        <f>J43+H43</f>
        <v>0</v>
      </c>
      <c r="M43" s="37">
        <f>IF(ISBLANK(L43),"  ",IF(L84&gt;0,L43/L84,IF(L43&gt;0,1,0)))</f>
        <v>0</v>
      </c>
    </row>
    <row r="44" spans="1:13" ht="15" customHeight="1" x14ac:dyDescent="0.25">
      <c r="A44" s="104" t="s">
        <v>31</v>
      </c>
      <c r="B44" s="143"/>
      <c r="C44" s="48" t="s">
        <v>4</v>
      </c>
      <c r="D44" s="124"/>
      <c r="E44" s="49" t="s">
        <v>4</v>
      </c>
      <c r="F44" s="133"/>
      <c r="G44" s="50" t="s">
        <v>4</v>
      </c>
      <c r="H44" s="143"/>
      <c r="I44" s="48" t="s">
        <v>4</v>
      </c>
      <c r="J44" s="124"/>
      <c r="K44" s="49" t="s">
        <v>4</v>
      </c>
      <c r="L44" s="133"/>
      <c r="M44" s="50" t="s">
        <v>4</v>
      </c>
    </row>
    <row r="45" spans="1:13" ht="15" customHeight="1" x14ac:dyDescent="0.25">
      <c r="A45" s="45" t="s">
        <v>30</v>
      </c>
      <c r="B45" s="142">
        <v>0</v>
      </c>
      <c r="C45" s="35">
        <v>0</v>
      </c>
      <c r="D45" s="127">
        <v>0</v>
      </c>
      <c r="E45" s="36">
        <v>0</v>
      </c>
      <c r="F45" s="132">
        <f t="shared" si="1"/>
        <v>0</v>
      </c>
      <c r="G45" s="37">
        <f>IF(ISBLANK(F45),"  ",IF(F84&gt;0,F45/F84,IF(F45&gt;0,1,0)))</f>
        <v>0</v>
      </c>
      <c r="H45" s="142">
        <v>0</v>
      </c>
      <c r="I45" s="35">
        <v>0</v>
      </c>
      <c r="J45" s="127">
        <v>0</v>
      </c>
      <c r="K45" s="36">
        <v>0</v>
      </c>
      <c r="L45" s="132">
        <f>J45+H45</f>
        <v>0</v>
      </c>
      <c r="M45" s="37">
        <f>IF(ISBLANK(L45),"  ",IF(L84&gt;0,L45/L84,IF(L45&gt;0,1,0)))</f>
        <v>0</v>
      </c>
    </row>
    <row r="46" spans="1:13" ht="15" customHeight="1" x14ac:dyDescent="0.25">
      <c r="A46" s="46" t="s">
        <v>101</v>
      </c>
      <c r="B46" s="114"/>
      <c r="C46" s="39" t="s">
        <v>10</v>
      </c>
      <c r="D46" s="124"/>
      <c r="E46" s="36" t="s">
        <v>10</v>
      </c>
      <c r="F46" s="133">
        <f t="shared" si="1"/>
        <v>0</v>
      </c>
      <c r="G46" s="41">
        <f>IF(ISBLANK(F46),"  ",IF(F84&gt;0,F46/F84,IF(F46&gt;0,1,0)))</f>
        <v>0</v>
      </c>
      <c r="H46" s="114"/>
      <c r="I46" s="39" t="s">
        <v>10</v>
      </c>
      <c r="J46" s="124"/>
      <c r="K46" s="40" t="s">
        <v>10</v>
      </c>
      <c r="L46" s="133">
        <f>J46+H46</f>
        <v>0</v>
      </c>
      <c r="M46" s="41">
        <f>IF(ISBLANK(L46),"  ",IF(L84&gt;0,L46/L84,IF(L46&gt;0,1,0)))</f>
        <v>0</v>
      </c>
    </row>
    <row r="47" spans="1:13" ht="15" customHeight="1" x14ac:dyDescent="0.25">
      <c r="A47" s="47" t="s">
        <v>33</v>
      </c>
      <c r="B47" s="115">
        <v>37146777</v>
      </c>
      <c r="C47" s="59">
        <v>1</v>
      </c>
      <c r="D47" s="128">
        <v>0</v>
      </c>
      <c r="E47" s="52">
        <v>0</v>
      </c>
      <c r="F47" s="115">
        <f>F46+F45+F43+F34+F29+F28+F26+F27+F25+F24+F23+F22+F21+F20+F19+F18+F17+F16+F14+F13+F30+F31+F32+F33</f>
        <v>37146777</v>
      </c>
      <c r="G47" s="53">
        <f>IF(ISBLANK(F47),"  ",IF(F84&gt;0,F47/F84,IF(F47&gt;0,1,0)))</f>
        <v>0.24897741078621197</v>
      </c>
      <c r="H47" s="115">
        <v>35045505</v>
      </c>
      <c r="I47" s="59">
        <v>1</v>
      </c>
      <c r="J47" s="128">
        <v>0</v>
      </c>
      <c r="K47" s="54">
        <v>0</v>
      </c>
      <c r="L47" s="115">
        <f>L46+L45+L43+L34+L29+L28+L26+L27+L25+L24+L23+L22+L21+L20+L19+L18+L17+L16+L14+L13+L30+L31+L32+L33</f>
        <v>35045505</v>
      </c>
      <c r="M47" s="53">
        <f>IF(ISBLANK(L47),"  ",IF(L84&gt;0,L47/L84,IF(L47&gt;0,1,0)))</f>
        <v>0.22683685703998582</v>
      </c>
    </row>
    <row r="48" spans="1:13" ht="15" customHeight="1" x14ac:dyDescent="0.25">
      <c r="A48" s="56" t="s">
        <v>34</v>
      </c>
      <c r="B48" s="116"/>
      <c r="C48" s="48" t="s">
        <v>4</v>
      </c>
      <c r="D48" s="124"/>
      <c r="E48" s="49" t="s">
        <v>4</v>
      </c>
      <c r="F48" s="133"/>
      <c r="G48" s="50" t="s">
        <v>4</v>
      </c>
      <c r="H48" s="116"/>
      <c r="I48" s="48" t="s">
        <v>4</v>
      </c>
      <c r="J48" s="124"/>
      <c r="K48" s="49" t="s">
        <v>4</v>
      </c>
      <c r="L48" s="133"/>
      <c r="M48" s="50" t="s">
        <v>4</v>
      </c>
    </row>
    <row r="49" spans="1:13" ht="15" customHeight="1" x14ac:dyDescent="0.25">
      <c r="A49" s="7" t="s">
        <v>35</v>
      </c>
      <c r="B49" s="142">
        <v>0</v>
      </c>
      <c r="C49" s="35">
        <v>0</v>
      </c>
      <c r="D49" s="127">
        <v>0</v>
      </c>
      <c r="E49" s="36">
        <v>0</v>
      </c>
      <c r="F49" s="132">
        <f>D49+B49</f>
        <v>0</v>
      </c>
      <c r="G49" s="37">
        <f>IF(ISBLANK(F49),"  ",IF(D84&gt;0,F49/D84,IF(F49&gt;0,1,0)))</f>
        <v>0</v>
      </c>
      <c r="H49" s="142">
        <v>0</v>
      </c>
      <c r="I49" s="35">
        <v>0</v>
      </c>
      <c r="J49" s="127">
        <v>0</v>
      </c>
      <c r="K49" s="36">
        <v>0</v>
      </c>
      <c r="L49" s="132">
        <f>J49+H49</f>
        <v>0</v>
      </c>
      <c r="M49" s="37">
        <f>IF(ISBLANK(L49),"  ",IF(J84&gt;0,L49/J84,IF(L49&gt;0,1,0)))</f>
        <v>0</v>
      </c>
    </row>
    <row r="50" spans="1:13" ht="15" customHeight="1" x14ac:dyDescent="0.25">
      <c r="A50" s="58" t="s">
        <v>36</v>
      </c>
      <c r="B50" s="114">
        <v>0</v>
      </c>
      <c r="C50" s="39">
        <v>0</v>
      </c>
      <c r="D50" s="124">
        <v>0</v>
      </c>
      <c r="E50" s="40">
        <v>0</v>
      </c>
      <c r="F50" s="133">
        <f>D50+B50</f>
        <v>0</v>
      </c>
      <c r="G50" s="41">
        <f>IF(ISBLANK(F50),"  ",IF(D84&gt;0,F50/D84,IF(F50&gt;0,1,0)))</f>
        <v>0</v>
      </c>
      <c r="H50" s="114">
        <v>0</v>
      </c>
      <c r="I50" s="39">
        <v>0</v>
      </c>
      <c r="J50" s="124">
        <v>0</v>
      </c>
      <c r="K50" s="40">
        <v>0</v>
      </c>
      <c r="L50" s="133">
        <f>J50+H50</f>
        <v>0</v>
      </c>
      <c r="M50" s="41">
        <f>IF(ISBLANK(L50),"  ",IF(J84&gt;0,L50/J84,IF(L50&gt;0,1,0)))</f>
        <v>0</v>
      </c>
    </row>
    <row r="51" spans="1:13" ht="15" customHeight="1" x14ac:dyDescent="0.25">
      <c r="A51" s="7" t="s">
        <v>37</v>
      </c>
      <c r="B51" s="114">
        <v>0</v>
      </c>
      <c r="C51" s="39">
        <v>0</v>
      </c>
      <c r="D51" s="124">
        <v>0</v>
      </c>
      <c r="E51" s="40">
        <v>0</v>
      </c>
      <c r="F51" s="133">
        <f>D51+B51</f>
        <v>0</v>
      </c>
      <c r="G51" s="41">
        <f>IF(ISBLANK(F51),"  ",IF(D84&gt;0,F51/D84,IF(F51&gt;0,1,0)))</f>
        <v>0</v>
      </c>
      <c r="H51" s="114">
        <v>0</v>
      </c>
      <c r="I51" s="39">
        <v>0</v>
      </c>
      <c r="J51" s="124">
        <v>0</v>
      </c>
      <c r="K51" s="40">
        <v>0</v>
      </c>
      <c r="L51" s="133">
        <f>J51+H51</f>
        <v>0</v>
      </c>
      <c r="M51" s="41">
        <f>IF(ISBLANK(L51),"  ",IF(J84&gt;0,L51/J84,IF(L51&gt;0,1,0)))</f>
        <v>0</v>
      </c>
    </row>
    <row r="52" spans="1:13" ht="15" customHeight="1" x14ac:dyDescent="0.25">
      <c r="A52" s="25" t="s">
        <v>38</v>
      </c>
      <c r="B52" s="114">
        <v>0</v>
      </c>
      <c r="C52" s="39">
        <v>0</v>
      </c>
      <c r="D52" s="124">
        <v>0</v>
      </c>
      <c r="E52" s="40">
        <v>0</v>
      </c>
      <c r="F52" s="133">
        <f>D52+B52</f>
        <v>0</v>
      </c>
      <c r="G52" s="41">
        <f>IF(ISBLANK(F52),"  ",IF(D84&gt;0,F52/D84,IF(F52&gt;0,1,0)))</f>
        <v>0</v>
      </c>
      <c r="H52" s="114">
        <v>0</v>
      </c>
      <c r="I52" s="39">
        <v>0</v>
      </c>
      <c r="J52" s="124">
        <v>0</v>
      </c>
      <c r="K52" s="40">
        <v>0</v>
      </c>
      <c r="L52" s="133">
        <f>J52+H52</f>
        <v>0</v>
      </c>
      <c r="M52" s="41">
        <f>IF(ISBLANK(L52),"  ",IF(J84&gt;0,L52/J84,IF(L52&gt;0,1,0)))</f>
        <v>0</v>
      </c>
    </row>
    <row r="53" spans="1:13" ht="15" customHeight="1" x14ac:dyDescent="0.25">
      <c r="A53" s="58" t="s">
        <v>39</v>
      </c>
      <c r="B53" s="114">
        <v>0</v>
      </c>
      <c r="C53" s="39">
        <v>0</v>
      </c>
      <c r="D53" s="124">
        <v>0</v>
      </c>
      <c r="E53" s="40">
        <v>0</v>
      </c>
      <c r="F53" s="133">
        <f>D53+B53</f>
        <v>0</v>
      </c>
      <c r="G53" s="41">
        <f>IF(ISBLANK(F53),"  ",IF(F84&gt;0,F53/F84,IF(F53&gt;0,1,0)))</f>
        <v>0</v>
      </c>
      <c r="H53" s="114">
        <v>0</v>
      </c>
      <c r="I53" s="39">
        <v>0</v>
      </c>
      <c r="J53" s="124">
        <v>0</v>
      </c>
      <c r="K53" s="40">
        <v>0</v>
      </c>
      <c r="L53" s="133">
        <f>J53+H53</f>
        <v>0</v>
      </c>
      <c r="M53" s="41">
        <f>IF(ISBLANK(L53),"  ",IF(L84&gt;0,L53/L84,IF(L53&gt;0,1,0)))</f>
        <v>0</v>
      </c>
    </row>
    <row r="54" spans="1:13" ht="15" customHeight="1" x14ac:dyDescent="0.25">
      <c r="A54" s="56" t="s">
        <v>40</v>
      </c>
      <c r="B54" s="115">
        <v>0</v>
      </c>
      <c r="C54" s="59">
        <v>0</v>
      </c>
      <c r="D54" s="128">
        <v>0</v>
      </c>
      <c r="E54" s="54">
        <v>0</v>
      </c>
      <c r="F54" s="134">
        <f>F53+F52+F51+F50+F49</f>
        <v>0</v>
      </c>
      <c r="G54" s="53">
        <f>IF(ISBLANK(F54),"  ",IF(F84&gt;0,F54/F84,IF(F54&gt;0,1,0)))</f>
        <v>0</v>
      </c>
      <c r="H54" s="115">
        <v>0</v>
      </c>
      <c r="I54" s="59">
        <v>0</v>
      </c>
      <c r="J54" s="128">
        <v>0</v>
      </c>
      <c r="K54" s="54">
        <v>0</v>
      </c>
      <c r="L54" s="134">
        <f>L53+L52+L51+L50+L49</f>
        <v>0</v>
      </c>
      <c r="M54" s="53">
        <f>IF(ISBLANK(L54),"  ",IF(L84&gt;0,L54/L84,IF(L54&gt;0,1,0)))</f>
        <v>0</v>
      </c>
    </row>
    <row r="55" spans="1:13" ht="15" customHeight="1" x14ac:dyDescent="0.25">
      <c r="A55" s="60" t="s">
        <v>82</v>
      </c>
      <c r="B55" s="144">
        <v>0</v>
      </c>
      <c r="C55" s="59">
        <v>0</v>
      </c>
      <c r="D55" s="129">
        <v>0</v>
      </c>
      <c r="E55" s="54">
        <v>0</v>
      </c>
      <c r="F55" s="135">
        <v>0</v>
      </c>
      <c r="G55" s="53">
        <f>IF(ISBLANK(F55),"  ",IF(F84&gt;0,F55/F84,IF(F55&gt;0,1,0)))</f>
        <v>0</v>
      </c>
      <c r="H55" s="144">
        <v>0</v>
      </c>
      <c r="I55" s="59">
        <v>0</v>
      </c>
      <c r="J55" s="129">
        <v>0</v>
      </c>
      <c r="K55" s="54">
        <v>0</v>
      </c>
      <c r="L55" s="135">
        <f>J55+H55</f>
        <v>0</v>
      </c>
      <c r="M55" s="53">
        <f>IF(ISBLANK(L55),"  ",IF(L84&gt;0,L55/L84,IF(L55&gt;0,1,0)))</f>
        <v>0</v>
      </c>
    </row>
    <row r="56" spans="1:13" ht="15" customHeight="1" x14ac:dyDescent="0.25">
      <c r="A56" s="9" t="s">
        <v>42</v>
      </c>
      <c r="B56" s="119"/>
      <c r="C56" s="61" t="s">
        <v>4</v>
      </c>
      <c r="D56" s="127"/>
      <c r="E56" s="62" t="s">
        <v>4</v>
      </c>
      <c r="F56" s="132"/>
      <c r="G56" s="63" t="s">
        <v>4</v>
      </c>
      <c r="H56" s="119"/>
      <c r="I56" s="61" t="s">
        <v>4</v>
      </c>
      <c r="J56" s="127"/>
      <c r="K56" s="62" t="s">
        <v>4</v>
      </c>
      <c r="L56" s="132"/>
      <c r="M56" s="63" t="s">
        <v>4</v>
      </c>
    </row>
    <row r="57" spans="1:13" ht="15" customHeight="1" x14ac:dyDescent="0.25">
      <c r="A57" s="7" t="s">
        <v>43</v>
      </c>
      <c r="B57" s="119">
        <v>35009359.82</v>
      </c>
      <c r="C57" s="35">
        <v>1</v>
      </c>
      <c r="D57" s="127">
        <v>0</v>
      </c>
      <c r="E57" s="36">
        <v>0</v>
      </c>
      <c r="F57" s="136">
        <f t="shared" ref="F57:F62" si="16">B57+D57</f>
        <v>35009359.82</v>
      </c>
      <c r="G57" s="37">
        <f>IF(ISBLANK(F57),"  ",IF(F84&gt;0,F57/F84,IF(F57&gt;0,1,0)))</f>
        <v>0.23465130666023715</v>
      </c>
      <c r="H57" s="119">
        <v>41725000</v>
      </c>
      <c r="I57" s="35">
        <v>1</v>
      </c>
      <c r="J57" s="127">
        <v>0</v>
      </c>
      <c r="K57" s="36">
        <v>0</v>
      </c>
      <c r="L57" s="136">
        <f t="shared" ref="L57:L73" si="17">J57+H57</f>
        <v>41725000</v>
      </c>
      <c r="M57" s="37">
        <f>IF(ISBLANK(L57),"  ",IF(L84&gt;0,L57/L84,IF(L57&gt;0,1,0)))</f>
        <v>0.27007080822471835</v>
      </c>
    </row>
    <row r="58" spans="1:13" ht="15" customHeight="1" x14ac:dyDescent="0.25">
      <c r="A58" s="25" t="s">
        <v>44</v>
      </c>
      <c r="B58" s="116">
        <v>0</v>
      </c>
      <c r="C58" s="39">
        <v>0</v>
      </c>
      <c r="D58" s="124">
        <v>0</v>
      </c>
      <c r="E58" s="40">
        <v>0</v>
      </c>
      <c r="F58" s="137">
        <f t="shared" si="16"/>
        <v>0</v>
      </c>
      <c r="G58" s="41">
        <f>IF(ISBLANK(F58),"  ",IF(F84&gt;0,F58/F84,IF(F58&gt;0,1,0)))</f>
        <v>0</v>
      </c>
      <c r="H58" s="116">
        <v>0</v>
      </c>
      <c r="I58" s="39">
        <v>0</v>
      </c>
      <c r="J58" s="124">
        <v>0</v>
      </c>
      <c r="K58" s="40">
        <v>0</v>
      </c>
      <c r="L58" s="137">
        <f t="shared" si="17"/>
        <v>0</v>
      </c>
      <c r="M58" s="41">
        <f>IF(ISBLANK(L58),"  ",IF(L84&gt;0,L58/L84,IF(L58&gt;0,1,0)))</f>
        <v>0</v>
      </c>
    </row>
    <row r="59" spans="1:13" ht="15" customHeight="1" x14ac:dyDescent="0.25">
      <c r="A59" s="64" t="s">
        <v>45</v>
      </c>
      <c r="B59" s="145">
        <v>0</v>
      </c>
      <c r="C59" s="39">
        <v>0</v>
      </c>
      <c r="D59" s="123">
        <v>1603034.41</v>
      </c>
      <c r="E59" s="40">
        <v>1</v>
      </c>
      <c r="F59" s="137">
        <f t="shared" si="16"/>
        <v>1603034.41</v>
      </c>
      <c r="G59" s="41">
        <f>IF(ISBLANK(F59),"  ",IF(F84&gt;0,F59/F84,IF(F59&gt;0,1,0)))</f>
        <v>1.0744387239921323E-2</v>
      </c>
      <c r="H59" s="145">
        <v>0</v>
      </c>
      <c r="I59" s="39">
        <v>0</v>
      </c>
      <c r="J59" s="123">
        <v>1675000</v>
      </c>
      <c r="K59" s="40">
        <v>1</v>
      </c>
      <c r="L59" s="138">
        <f t="shared" si="17"/>
        <v>1675000</v>
      </c>
      <c r="M59" s="41">
        <f>IF(ISBLANK(L59),"  ",IF(L84&gt;0,L59/L84,IF(L59&gt;0,1,0)))</f>
        <v>1.0841668155216375E-2</v>
      </c>
    </row>
    <row r="60" spans="1:13" ht="15" customHeight="1" x14ac:dyDescent="0.25">
      <c r="A60" s="64" t="s">
        <v>46</v>
      </c>
      <c r="B60" s="145">
        <v>687163.52</v>
      </c>
      <c r="C60" s="39">
        <v>1</v>
      </c>
      <c r="D60" s="123">
        <v>0</v>
      </c>
      <c r="E60" s="40">
        <v>0</v>
      </c>
      <c r="F60" s="137">
        <f t="shared" si="16"/>
        <v>687163.52</v>
      </c>
      <c r="G60" s="41">
        <f>IF(ISBLANK(F60),"  ",IF(F84&gt;0,F60/F84,IF(F60&gt;0,1,0)))</f>
        <v>4.6057345431701757E-3</v>
      </c>
      <c r="H60" s="145">
        <v>725000</v>
      </c>
      <c r="I60" s="39">
        <v>1</v>
      </c>
      <c r="J60" s="123">
        <v>0</v>
      </c>
      <c r="K60" s="40">
        <v>0</v>
      </c>
      <c r="L60" s="138">
        <f t="shared" si="17"/>
        <v>725000</v>
      </c>
      <c r="M60" s="41">
        <f>IF(ISBLANK(L60),"  ",IF(L84&gt;0,L60/L84,IF(L60&gt;0,1,0)))</f>
        <v>4.6926623358399238E-3</v>
      </c>
    </row>
    <row r="61" spans="1:13" ht="15" customHeight="1" x14ac:dyDescent="0.25">
      <c r="A61" s="64" t="s">
        <v>47</v>
      </c>
      <c r="B61" s="145">
        <v>0</v>
      </c>
      <c r="C61" s="39">
        <v>0</v>
      </c>
      <c r="D61" s="123">
        <v>0</v>
      </c>
      <c r="E61" s="40">
        <v>0</v>
      </c>
      <c r="F61" s="137">
        <f t="shared" si="16"/>
        <v>0</v>
      </c>
      <c r="G61" s="41">
        <f>IF(ISBLANK(F61),"  ",IF(F84&gt;0,F61/F84,IF(F61&gt;0,1,0)))</f>
        <v>0</v>
      </c>
      <c r="H61" s="145">
        <v>0</v>
      </c>
      <c r="I61" s="39">
        <v>0</v>
      </c>
      <c r="J61" s="123">
        <v>0</v>
      </c>
      <c r="K61" s="40">
        <v>0</v>
      </c>
      <c r="L61" s="138">
        <f t="shared" si="17"/>
        <v>0</v>
      </c>
      <c r="M61" s="41">
        <f>IF(ISBLANK(L61),"  ",IF(L84&gt;0,L61/L84,IF(L61&gt;0,1,0)))</f>
        <v>0</v>
      </c>
    </row>
    <row r="62" spans="1:13" ht="15" customHeight="1" x14ac:dyDescent="0.25">
      <c r="A62" s="25" t="s">
        <v>48</v>
      </c>
      <c r="B62" s="116">
        <v>3010685.46</v>
      </c>
      <c r="C62" s="39">
        <v>0.37229477914463599</v>
      </c>
      <c r="D62" s="124">
        <v>5076146.88</v>
      </c>
      <c r="E62" s="40">
        <v>1.6114751999999999</v>
      </c>
      <c r="F62" s="137">
        <f t="shared" si="16"/>
        <v>8086832.3399999999</v>
      </c>
      <c r="G62" s="41">
        <f>IF(ISBLANK(F62),"  ",IF(F84&gt;0,F62/F84,IF(F62&gt;0,1,0)))</f>
        <v>5.4202241488552391E-2</v>
      </c>
      <c r="H62" s="116">
        <v>3150000</v>
      </c>
      <c r="I62" s="39">
        <v>0.37278106508875741</v>
      </c>
      <c r="J62" s="124">
        <v>5300000</v>
      </c>
      <c r="K62" s="40">
        <v>0.62721893491124259</v>
      </c>
      <c r="L62" s="137">
        <f t="shared" si="17"/>
        <v>8450000</v>
      </c>
      <c r="M62" s="41">
        <f>IF(ISBLANK(L62),"  ",IF(L84&gt;0,L62/L84,IF(L62&gt;0,1,0)))</f>
        <v>5.4693788603927387E-2</v>
      </c>
    </row>
    <row r="63" spans="1:13" ht="15" customHeight="1" x14ac:dyDescent="0.25">
      <c r="A63" s="60" t="s">
        <v>49</v>
      </c>
      <c r="B63" s="146">
        <v>38707208.799999997</v>
      </c>
      <c r="C63" s="59">
        <v>0.85283735329566046</v>
      </c>
      <c r="D63" s="128">
        <v>6679181.29</v>
      </c>
      <c r="E63" s="54">
        <v>0.14647327390350878</v>
      </c>
      <c r="F63" s="139">
        <f>SUM(F57:F62)</f>
        <v>45386390.090000004</v>
      </c>
      <c r="G63" s="53">
        <f>IF(ISBLANK(F63),"  ",IF(F84&gt;0,F63/F84,IF(F63&gt;0,1,0)))</f>
        <v>0.30420366993188108</v>
      </c>
      <c r="H63" s="146">
        <v>45600000</v>
      </c>
      <c r="I63" s="59">
        <v>0.86733238231098431</v>
      </c>
      <c r="J63" s="128">
        <v>6975000</v>
      </c>
      <c r="K63" s="54">
        <v>0.13266761768901569</v>
      </c>
      <c r="L63" s="137">
        <f t="shared" si="17"/>
        <v>52575000</v>
      </c>
      <c r="M63" s="53">
        <f>IF(ISBLANK(L63),"  ",IF(L84&gt;0,L63/L84,IF(L63&gt;0,1,0)))</f>
        <v>0.34029892731970207</v>
      </c>
    </row>
    <row r="64" spans="1:13" ht="15" customHeight="1" x14ac:dyDescent="0.25">
      <c r="A64" s="34" t="s">
        <v>50</v>
      </c>
      <c r="B64" s="147">
        <v>0</v>
      </c>
      <c r="C64" s="39">
        <v>0</v>
      </c>
      <c r="D64" s="148">
        <v>0</v>
      </c>
      <c r="E64" s="40">
        <v>0</v>
      </c>
      <c r="F64" s="140">
        <f>B64+D64</f>
        <v>0</v>
      </c>
      <c r="G64" s="41">
        <f>IF(ISBLANK(F64),"  ",IF(F84&gt;0,F64/F84,IF(F64&gt;0,1,0)))</f>
        <v>0</v>
      </c>
      <c r="H64" s="147">
        <v>0</v>
      </c>
      <c r="I64" s="39">
        <v>0</v>
      </c>
      <c r="J64" s="148">
        <v>0</v>
      </c>
      <c r="K64" s="40">
        <v>0</v>
      </c>
      <c r="L64" s="140">
        <f t="shared" si="17"/>
        <v>0</v>
      </c>
      <c r="M64" s="41">
        <f>IF(ISBLANK(L64),"  ",IF(L84&gt;0,L64/L84,IF(L64&gt;0,1,0)))</f>
        <v>0</v>
      </c>
    </row>
    <row r="65" spans="1:13" ht="15" customHeight="1" x14ac:dyDescent="0.25">
      <c r="A65" s="65" t="s">
        <v>51</v>
      </c>
      <c r="B65" s="114">
        <v>0</v>
      </c>
      <c r="C65" s="39">
        <v>0</v>
      </c>
      <c r="D65" s="124">
        <v>0</v>
      </c>
      <c r="E65" s="40">
        <v>0</v>
      </c>
      <c r="F65" s="140">
        <f t="shared" ref="F65:F73" si="18">B65+D65</f>
        <v>0</v>
      </c>
      <c r="G65" s="41">
        <f>IF(ISBLANK(F65),"  ",IF(F84&gt;0,F65/F84,IF(F65&gt;0,1,0)))</f>
        <v>0</v>
      </c>
      <c r="H65" s="114">
        <v>0</v>
      </c>
      <c r="I65" s="39">
        <v>0</v>
      </c>
      <c r="J65" s="124">
        <v>0</v>
      </c>
      <c r="K65" s="40">
        <v>0</v>
      </c>
      <c r="L65" s="133">
        <f t="shared" si="17"/>
        <v>0</v>
      </c>
      <c r="M65" s="41">
        <f>IF(ISBLANK(L65),"  ",IF(L84&gt;0,L65/L84,IF(L65&gt;0,1,0)))</f>
        <v>0</v>
      </c>
    </row>
    <row r="66" spans="1:13" ht="15" customHeight="1" x14ac:dyDescent="0.25">
      <c r="A66" s="7" t="s">
        <v>52</v>
      </c>
      <c r="B66" s="114">
        <v>0</v>
      </c>
      <c r="C66" s="39">
        <v>0</v>
      </c>
      <c r="D66" s="124">
        <v>0</v>
      </c>
      <c r="E66" s="40">
        <v>0</v>
      </c>
      <c r="F66" s="140">
        <f t="shared" si="18"/>
        <v>0</v>
      </c>
      <c r="G66" s="41">
        <f>IF(ISBLANK(F66),"  ",IF(F84&gt;0,F66/F84,IF(F66&gt;0,1,0)))</f>
        <v>0</v>
      </c>
      <c r="H66" s="114">
        <v>0</v>
      </c>
      <c r="I66" s="39">
        <v>0</v>
      </c>
      <c r="J66" s="124">
        <v>0</v>
      </c>
      <c r="K66" s="40">
        <v>0</v>
      </c>
      <c r="L66" s="133">
        <f t="shared" si="17"/>
        <v>0</v>
      </c>
      <c r="M66" s="41">
        <f>IF(ISBLANK(L66),"  ",IF(L84&gt;0,L66/L84,IF(L66&gt;0,1,0)))</f>
        <v>0</v>
      </c>
    </row>
    <row r="67" spans="1:13" ht="15" customHeight="1" x14ac:dyDescent="0.25">
      <c r="A67" s="58" t="s">
        <v>53</v>
      </c>
      <c r="B67" s="114">
        <v>0</v>
      </c>
      <c r="C67" s="39">
        <v>0</v>
      </c>
      <c r="D67" s="124">
        <v>6482992.0700000003</v>
      </c>
      <c r="E67" s="40">
        <v>1</v>
      </c>
      <c r="F67" s="140">
        <f t="shared" si="18"/>
        <v>6482992.0700000003</v>
      </c>
      <c r="G67" s="41">
        <f>IF(ISBLANK(F67),"  ",IF(F84&gt;0,F67/F84,IF(F67&gt;0,1,0)))</f>
        <v>4.3452452947294586E-2</v>
      </c>
      <c r="H67" s="114">
        <v>0</v>
      </c>
      <c r="I67" s="39">
        <v>0</v>
      </c>
      <c r="J67" s="124">
        <v>6067067.0199999996</v>
      </c>
      <c r="K67" s="40">
        <v>1</v>
      </c>
      <c r="L67" s="133">
        <f t="shared" si="17"/>
        <v>6067067.0199999996</v>
      </c>
      <c r="M67" s="41">
        <f>IF(ISBLANK(L67),"  ",IF(L84&gt;0,L67/L84,IF(L67&gt;0,1,0)))</f>
        <v>3.9269926750028362E-2</v>
      </c>
    </row>
    <row r="68" spans="1:13" ht="15" customHeight="1" x14ac:dyDescent="0.25">
      <c r="A68" s="65" t="s">
        <v>54</v>
      </c>
      <c r="B68" s="114">
        <v>0</v>
      </c>
      <c r="C68" s="39">
        <v>0</v>
      </c>
      <c r="D68" s="124">
        <v>0</v>
      </c>
      <c r="E68" s="40">
        <v>0</v>
      </c>
      <c r="F68" s="140">
        <f t="shared" si="18"/>
        <v>0</v>
      </c>
      <c r="G68" s="41">
        <f>IF(ISBLANK(F68),"  ",IF(F84&gt;0,F68/F84,IF(F68&gt;0,1,0)))</f>
        <v>0</v>
      </c>
      <c r="H68" s="114">
        <v>0</v>
      </c>
      <c r="I68" s="39">
        <v>0</v>
      </c>
      <c r="J68" s="124">
        <v>0</v>
      </c>
      <c r="K68" s="40">
        <v>0</v>
      </c>
      <c r="L68" s="133">
        <f t="shared" si="17"/>
        <v>0</v>
      </c>
      <c r="M68" s="41">
        <f>IF(ISBLANK(L68),"  ",IF(L84&gt;0,L68/L84,IF(L68&gt;0,1,0)))</f>
        <v>0</v>
      </c>
    </row>
    <row r="69" spans="1:13" ht="15" customHeight="1" x14ac:dyDescent="0.25">
      <c r="A69" s="65" t="s">
        <v>55</v>
      </c>
      <c r="B69" s="114">
        <v>0</v>
      </c>
      <c r="C69" s="39">
        <v>0</v>
      </c>
      <c r="D69" s="124">
        <v>0</v>
      </c>
      <c r="E69" s="40">
        <v>0</v>
      </c>
      <c r="F69" s="140">
        <f t="shared" si="18"/>
        <v>0</v>
      </c>
      <c r="G69" s="41">
        <f>IF(ISBLANK(F69),"  ",IF(F84&gt;0,F69/F84,IF(F69&gt;0,1,0)))</f>
        <v>0</v>
      </c>
      <c r="H69" s="114">
        <v>0</v>
      </c>
      <c r="I69" s="39">
        <v>0</v>
      </c>
      <c r="J69" s="124">
        <v>0</v>
      </c>
      <c r="K69" s="40">
        <v>0</v>
      </c>
      <c r="L69" s="133">
        <f t="shared" si="17"/>
        <v>0</v>
      </c>
      <c r="M69" s="41">
        <f>IF(ISBLANK(L69),"  ",IF(L84&gt;0,L69/L84,IF(L69&gt;0,1,0)))</f>
        <v>0</v>
      </c>
    </row>
    <row r="70" spans="1:13" ht="15" customHeight="1" x14ac:dyDescent="0.25">
      <c r="A70" s="34" t="s">
        <v>56</v>
      </c>
      <c r="B70" s="114">
        <v>0</v>
      </c>
      <c r="C70" s="39">
        <v>0</v>
      </c>
      <c r="D70" s="124">
        <v>6278356.8600000003</v>
      </c>
      <c r="E70" s="40">
        <v>1</v>
      </c>
      <c r="F70" s="140">
        <f t="shared" si="18"/>
        <v>6278356.8600000003</v>
      </c>
      <c r="G70" s="41">
        <f>IF(ISBLANK(F70),"  ",IF(F84&gt;0,F70/F84,IF(F70&gt;0,1,0)))</f>
        <v>4.208087918353326E-2</v>
      </c>
      <c r="H70" s="114">
        <v>0</v>
      </c>
      <c r="I70" s="39">
        <v>0</v>
      </c>
      <c r="J70" s="124">
        <v>6380000</v>
      </c>
      <c r="K70" s="40">
        <v>1</v>
      </c>
      <c r="L70" s="133">
        <f t="shared" si="17"/>
        <v>6380000</v>
      </c>
      <c r="M70" s="41">
        <f>IF(ISBLANK(L70),"  ",IF(L84&gt;0,L70/L84,IF(L70&gt;0,1,0)))</f>
        <v>4.1295428555391325E-2</v>
      </c>
    </row>
    <row r="71" spans="1:13" ht="15" customHeight="1" x14ac:dyDescent="0.25">
      <c r="A71" s="34" t="s">
        <v>57</v>
      </c>
      <c r="B71" s="114">
        <v>0</v>
      </c>
      <c r="C71" s="39">
        <v>0</v>
      </c>
      <c r="D71" s="124">
        <v>0</v>
      </c>
      <c r="E71" s="40">
        <v>0</v>
      </c>
      <c r="F71" s="140">
        <f t="shared" si="18"/>
        <v>0</v>
      </c>
      <c r="G71" s="41">
        <f>IF(ISBLANK(F71),"  ",IF(F84&gt;0,F71/F84,IF(F71&gt;0,1,0)))</f>
        <v>0</v>
      </c>
      <c r="H71" s="114">
        <v>0</v>
      </c>
      <c r="I71" s="39">
        <v>0</v>
      </c>
      <c r="J71" s="124">
        <v>0</v>
      </c>
      <c r="K71" s="40">
        <v>0</v>
      </c>
      <c r="L71" s="133">
        <f t="shared" si="17"/>
        <v>0</v>
      </c>
      <c r="M71" s="41">
        <f>IF(ISBLANK(L71),"  ",IF(L84&gt;0,L71/L84,IF(L71&gt;0,1,0)))</f>
        <v>0</v>
      </c>
    </row>
    <row r="72" spans="1:13" ht="15" customHeight="1" x14ac:dyDescent="0.25">
      <c r="A72" s="7" t="s">
        <v>58</v>
      </c>
      <c r="B72" s="114">
        <v>0</v>
      </c>
      <c r="C72" s="39">
        <v>0</v>
      </c>
      <c r="D72" s="124">
        <v>2054780.44</v>
      </c>
      <c r="E72" s="40">
        <v>1</v>
      </c>
      <c r="F72" s="140">
        <f t="shared" si="18"/>
        <v>2054780.44</v>
      </c>
      <c r="G72" s="41">
        <f>IF(ISBLANK(F72),"  ",IF(F84&gt;0,F72/F84,IF(F72&gt;0,1,0)))</f>
        <v>1.3772228844654635E-2</v>
      </c>
      <c r="H72" s="114">
        <v>0</v>
      </c>
      <c r="I72" s="39">
        <v>0</v>
      </c>
      <c r="J72" s="124">
        <v>3440337.97</v>
      </c>
      <c r="K72" s="40">
        <v>1</v>
      </c>
      <c r="L72" s="133">
        <f t="shared" si="17"/>
        <v>3440337.97</v>
      </c>
      <c r="M72" s="41">
        <f>IF(ISBLANK(L72),"  ",IF(L84&gt;0,L72/L84,IF(L72&gt;0,1,0)))</f>
        <v>2.2268061261212391E-2</v>
      </c>
    </row>
    <row r="73" spans="1:13" ht="15" customHeight="1" x14ac:dyDescent="0.25">
      <c r="A73" s="58" t="s">
        <v>59</v>
      </c>
      <c r="B73" s="114">
        <v>1305353.1100000001</v>
      </c>
      <c r="C73" s="39">
        <v>1</v>
      </c>
      <c r="D73" s="124">
        <v>0</v>
      </c>
      <c r="E73" s="40">
        <v>0</v>
      </c>
      <c r="F73" s="140">
        <f t="shared" si="18"/>
        <v>1305353.1100000001</v>
      </c>
      <c r="G73" s="41">
        <f>IF(ISBLANK(F73),"  ",IF(F84&gt;0,F73/F84,IF(F73&gt;0,1,0)))</f>
        <v>8.749169207587764E-3</v>
      </c>
      <c r="H73" s="114">
        <v>1400000</v>
      </c>
      <c r="I73" s="39">
        <v>1</v>
      </c>
      <c r="J73" s="124">
        <v>0</v>
      </c>
      <c r="K73" s="40">
        <v>0</v>
      </c>
      <c r="L73" s="133">
        <f t="shared" si="17"/>
        <v>1400000</v>
      </c>
      <c r="M73" s="41">
        <f>IF(ISBLANK(L73),"  ",IF(L84&gt;0,L73/L84,IF(L73&gt;0,1,0)))</f>
        <v>9.0616927864495076E-3</v>
      </c>
    </row>
    <row r="74" spans="1:13" ht="15" customHeight="1" x14ac:dyDescent="0.25">
      <c r="A74" s="34" t="s">
        <v>186</v>
      </c>
      <c r="B74" s="114">
        <v>0</v>
      </c>
      <c r="C74" s="39">
        <v>0</v>
      </c>
      <c r="D74" s="124">
        <v>0</v>
      </c>
      <c r="E74" s="40">
        <v>0</v>
      </c>
      <c r="F74" s="140">
        <f t="shared" ref="F74" si="19">B74+D74</f>
        <v>0</v>
      </c>
      <c r="G74" s="41">
        <f>IF(ISBLANK(F74),"  ",IF(F85&gt;0,F74/F85,IF(F74&gt;0,1,0)))</f>
        <v>0</v>
      </c>
      <c r="H74" s="114">
        <v>0</v>
      </c>
      <c r="I74" s="39">
        <v>0</v>
      </c>
      <c r="J74" s="124">
        <v>0</v>
      </c>
      <c r="K74" s="40">
        <v>0</v>
      </c>
      <c r="L74" s="133">
        <f t="shared" ref="L74" si="20">J74+H74</f>
        <v>0</v>
      </c>
      <c r="M74" s="41">
        <f>IF(ISBLANK(L74),"  ",IF(L85&gt;0,L74/L85,IF(L74&gt;0,1,0)))</f>
        <v>0</v>
      </c>
    </row>
    <row r="75" spans="1:13" ht="15" customHeight="1" x14ac:dyDescent="0.25">
      <c r="A75" s="66" t="s">
        <v>60</v>
      </c>
      <c r="B75" s="115">
        <v>40012561.909999996</v>
      </c>
      <c r="C75" s="59">
        <v>0.65052748921632864</v>
      </c>
      <c r="D75" s="128">
        <v>21495310.66</v>
      </c>
      <c r="E75" s="54">
        <v>0.45734703531914894</v>
      </c>
      <c r="F75" s="115">
        <f>F74+F73+F72+F71+F70+F69+F68+F67+F66+F65+F64+F63</f>
        <v>61507872.570000008</v>
      </c>
      <c r="G75" s="53">
        <f>IF(ISBLANK(F75),"  ",IF(F84&gt;0,F75/F84,IF(F75&gt;0,1,0)))</f>
        <v>0.4122584001149513</v>
      </c>
      <c r="H75" s="115">
        <v>47000000</v>
      </c>
      <c r="I75" s="59">
        <v>0.67275095964313714</v>
      </c>
      <c r="J75" s="128">
        <v>22862404.990000002</v>
      </c>
      <c r="K75" s="54">
        <v>0.32724904035686275</v>
      </c>
      <c r="L75" s="115">
        <f>L74+L73+L72+L71+L70+L69+L68+L67+L66+L65+L64+L63</f>
        <v>69862404.99000001</v>
      </c>
      <c r="M75" s="53">
        <f>IF(ISBLANK(L75),"  ",IF(L84&gt;0,L75/L84,IF(L75&gt;0,1,0)))</f>
        <v>0.45219403667278368</v>
      </c>
    </row>
    <row r="76" spans="1:13" ht="15" customHeight="1" x14ac:dyDescent="0.25">
      <c r="A76" s="9" t="s">
        <v>61</v>
      </c>
      <c r="B76" s="116"/>
      <c r="C76" s="48" t="s">
        <v>4</v>
      </c>
      <c r="D76" s="124"/>
      <c r="E76" s="49" t="s">
        <v>4</v>
      </c>
      <c r="F76" s="133"/>
      <c r="G76" s="50" t="s">
        <v>4</v>
      </c>
      <c r="H76" s="116"/>
      <c r="I76" s="48" t="s">
        <v>4</v>
      </c>
      <c r="J76" s="124"/>
      <c r="K76" s="49" t="s">
        <v>4</v>
      </c>
      <c r="L76" s="133"/>
      <c r="M76" s="50" t="s">
        <v>4</v>
      </c>
    </row>
    <row r="77" spans="1:13" ht="15" customHeight="1" x14ac:dyDescent="0.25">
      <c r="A77" s="7" t="s">
        <v>62</v>
      </c>
      <c r="B77" s="142">
        <v>0</v>
      </c>
      <c r="C77" s="35">
        <v>0</v>
      </c>
      <c r="D77" s="127">
        <v>0</v>
      </c>
      <c r="E77" s="36">
        <v>0</v>
      </c>
      <c r="F77" s="132">
        <v>0</v>
      </c>
      <c r="G77" s="37">
        <f>IF(ISBLANK(F77),"  ",IF(F84&gt;0,F77/F84,IF(F77&gt;0,1,0)))</f>
        <v>0</v>
      </c>
      <c r="H77" s="142">
        <v>0</v>
      </c>
      <c r="I77" s="35">
        <v>0</v>
      </c>
      <c r="J77" s="127">
        <v>0</v>
      </c>
      <c r="K77" s="36">
        <v>0</v>
      </c>
      <c r="L77" s="132">
        <f>J77+H77</f>
        <v>0</v>
      </c>
      <c r="M77" s="37">
        <f>IF(ISBLANK(L77),"  ",IF(L84&gt;0,L77/L84,IF(L77&gt;0,1,0)))</f>
        <v>0</v>
      </c>
    </row>
    <row r="78" spans="1:13" ht="15" customHeight="1" x14ac:dyDescent="0.25">
      <c r="A78" s="25" t="s">
        <v>63</v>
      </c>
      <c r="B78" s="114">
        <v>0</v>
      </c>
      <c r="C78" s="39">
        <v>0</v>
      </c>
      <c r="D78" s="124">
        <v>0</v>
      </c>
      <c r="E78" s="40">
        <v>0</v>
      </c>
      <c r="F78" s="133">
        <v>0</v>
      </c>
      <c r="G78" s="41">
        <f>IF(ISBLANK(F78),"  ",IF(F84&gt;0,F78/F84,IF(F78&gt;0,1,0)))</f>
        <v>0</v>
      </c>
      <c r="H78" s="114">
        <v>0</v>
      </c>
      <c r="I78" s="39">
        <v>0</v>
      </c>
      <c r="J78" s="124">
        <v>0</v>
      </c>
      <c r="K78" s="40">
        <v>0</v>
      </c>
      <c r="L78" s="133">
        <f>J78+H78</f>
        <v>0</v>
      </c>
      <c r="M78" s="41">
        <f>IF(ISBLANK(L78),"  ",IF(L84&gt;0,L78/L84,IF(L78&gt;0,1,0)))</f>
        <v>0</v>
      </c>
    </row>
    <row r="79" spans="1:13" ht="15" customHeight="1" x14ac:dyDescent="0.25">
      <c r="A79" s="56" t="s">
        <v>64</v>
      </c>
      <c r="B79" s="116"/>
      <c r="C79" s="48" t="s">
        <v>4</v>
      </c>
      <c r="D79" s="124"/>
      <c r="E79" s="49" t="s">
        <v>4</v>
      </c>
      <c r="F79" s="133"/>
      <c r="G79" s="50" t="s">
        <v>4</v>
      </c>
      <c r="H79" s="116"/>
      <c r="I79" s="48" t="s">
        <v>4</v>
      </c>
      <c r="J79" s="124"/>
      <c r="K79" s="49" t="s">
        <v>4</v>
      </c>
      <c r="L79" s="133"/>
      <c r="M79" s="50" t="s">
        <v>4</v>
      </c>
    </row>
    <row r="80" spans="1:13" ht="15" customHeight="1" x14ac:dyDescent="0.25">
      <c r="A80" s="7" t="s">
        <v>65</v>
      </c>
      <c r="B80" s="142">
        <v>0</v>
      </c>
      <c r="C80" s="35">
        <v>0</v>
      </c>
      <c r="D80" s="127">
        <v>39051498.68</v>
      </c>
      <c r="E80" s="36">
        <v>1</v>
      </c>
      <c r="F80" s="174">
        <f>+B80+D80</f>
        <v>39051498.68</v>
      </c>
      <c r="G80" s="37">
        <f>IF(ISBLANK(F80),"  ",IF(F84&gt;0,F80/F84,IF(F80&gt;0,1,0)))</f>
        <v>0.26174386619510959</v>
      </c>
      <c r="H80" s="142">
        <v>0</v>
      </c>
      <c r="I80" s="35">
        <v>0</v>
      </c>
      <c r="J80" s="127">
        <v>40000000</v>
      </c>
      <c r="K80" s="36">
        <v>1</v>
      </c>
      <c r="L80" s="132">
        <f>J80+H80</f>
        <v>40000000</v>
      </c>
      <c r="M80" s="37">
        <f>IF(ISBLANK(L80),"  ",IF(L84&gt;0,L80/L84,IF(L80&gt;0,1,0)))</f>
        <v>0.25890550818427166</v>
      </c>
    </row>
    <row r="81" spans="1:13" ht="15" customHeight="1" x14ac:dyDescent="0.25">
      <c r="A81" s="25" t="s">
        <v>66</v>
      </c>
      <c r="B81" s="114">
        <v>0</v>
      </c>
      <c r="C81" s="39">
        <v>0</v>
      </c>
      <c r="D81" s="124">
        <v>11491230.27</v>
      </c>
      <c r="E81" s="40">
        <v>1</v>
      </c>
      <c r="F81" s="132">
        <f>+B81+D81</f>
        <v>11491230.27</v>
      </c>
      <c r="G81" s="41">
        <f>IF(ISBLANK(F81),"  ",IF(F84&gt;0,F81/F84,IF(F81&gt;0,1,0)))</f>
        <v>7.7020322903727109E-2</v>
      </c>
      <c r="H81" s="114">
        <v>0</v>
      </c>
      <c r="I81" s="39">
        <v>0</v>
      </c>
      <c r="J81" s="124">
        <v>9588609.9199999999</v>
      </c>
      <c r="K81" s="40">
        <v>1</v>
      </c>
      <c r="L81" s="133">
        <f>J81+H81</f>
        <v>9588609.9199999999</v>
      </c>
      <c r="M81" s="41">
        <f>IF(ISBLANK(L81),"  ",IF(L84&gt;0,L81/L84,IF(L81&gt;0,1,0)))</f>
        <v>6.2063598102958709E-2</v>
      </c>
    </row>
    <row r="82" spans="1:13" ht="15" customHeight="1" x14ac:dyDescent="0.25">
      <c r="A82" s="56" t="s">
        <v>67</v>
      </c>
      <c r="B82" s="120">
        <v>0</v>
      </c>
      <c r="C82" s="59">
        <v>0</v>
      </c>
      <c r="D82" s="129">
        <v>50542728.950000003</v>
      </c>
      <c r="E82" s="54">
        <v>1</v>
      </c>
      <c r="F82" s="134">
        <f>SUM(F77,F78,F80,F81)</f>
        <v>50542728.950000003</v>
      </c>
      <c r="G82" s="53">
        <f>IF(ISBLANK(F82),"  ",IF(F84&gt;0,F82/F84,IF(F82&gt;0,1,0)))</f>
        <v>0.33876418909883671</v>
      </c>
      <c r="H82" s="120">
        <v>0</v>
      </c>
      <c r="I82" s="59">
        <v>0</v>
      </c>
      <c r="J82" s="129">
        <v>49588609.920000002</v>
      </c>
      <c r="K82" s="54">
        <v>1</v>
      </c>
      <c r="L82" s="134">
        <f>L81+L80+L79+L78+L77</f>
        <v>49588609.920000002</v>
      </c>
      <c r="M82" s="53">
        <f>IF(ISBLANK(L82),"  ",IF(L84&gt;0,L82/L84,IF(L82&gt;0,1,0)))</f>
        <v>0.32096910628723035</v>
      </c>
    </row>
    <row r="83" spans="1:13" ht="15" customHeight="1" x14ac:dyDescent="0.25">
      <c r="A83" s="56" t="s">
        <v>68</v>
      </c>
      <c r="B83" s="120">
        <v>0</v>
      </c>
      <c r="C83" s="59">
        <v>0</v>
      </c>
      <c r="D83" s="129">
        <v>0</v>
      </c>
      <c r="E83" s="54">
        <v>0</v>
      </c>
      <c r="F83" s="141">
        <v>0</v>
      </c>
      <c r="G83" s="53">
        <f>IF(ISBLANK(F83),"  ",IF(F84&gt;0,F83/F84,IF(F83&gt;0,1,0)))</f>
        <v>0</v>
      </c>
      <c r="H83" s="120"/>
      <c r="I83" s="59" t="s">
        <v>10</v>
      </c>
      <c r="J83" s="129">
        <v>0</v>
      </c>
      <c r="K83" s="54">
        <v>0</v>
      </c>
      <c r="L83" s="141">
        <f>J83+H83</f>
        <v>0</v>
      </c>
      <c r="M83" s="53">
        <f>IF(ISBLANK(L83),"  ",IF(L84&gt;0,L83/L84,IF(L83&gt;0,1,0)))</f>
        <v>0</v>
      </c>
    </row>
    <row r="84" spans="1:13" ht="15" customHeight="1" thickBot="1" x14ac:dyDescent="0.3">
      <c r="A84" s="67" t="s">
        <v>69</v>
      </c>
      <c r="B84" s="121">
        <v>77159338.909999996</v>
      </c>
      <c r="C84" s="68">
        <v>0.5171628327213319</v>
      </c>
      <c r="D84" s="121">
        <v>72038039.609999999</v>
      </c>
      <c r="E84" s="69">
        <v>0.48283716727866804</v>
      </c>
      <c r="F84" s="121">
        <f>F82+F75+F54+F47+F55+F83</f>
        <v>149197378.52000001</v>
      </c>
      <c r="G84" s="70">
        <f>IF(ISBLANK(F84),"  ",IF(F84&gt;0,F84/F84,IF(F84&gt;0,1,0)))</f>
        <v>1</v>
      </c>
      <c r="H84" s="121">
        <v>82045505</v>
      </c>
      <c r="I84" s="68">
        <v>0.53105082915650503</v>
      </c>
      <c r="J84" s="121">
        <v>72451014.909999996</v>
      </c>
      <c r="K84" s="69">
        <v>0.4689491708434948</v>
      </c>
      <c r="L84" s="121">
        <f>L82+L75+L54+L47+L55+L83</f>
        <v>154496519.91000003</v>
      </c>
      <c r="M84" s="70">
        <f>IF(ISBLANK(L84),"  ",IF(L84&gt;0,L84/L84,IF(L84&gt;0,1,0)))</f>
        <v>1</v>
      </c>
    </row>
    <row r="85" spans="1:13" ht="15.75" thickTop="1" x14ac:dyDescent="0.25"/>
    <row r="86" spans="1:13" ht="16.5" customHeight="1" x14ac:dyDescent="0.25">
      <c r="A86" s="55" t="s">
        <v>4</v>
      </c>
    </row>
    <row r="87" spans="1:13" x14ac:dyDescent="0.25">
      <c r="A87" s="55" t="s">
        <v>70</v>
      </c>
    </row>
  </sheetData>
  <hyperlinks>
    <hyperlink ref="O2" location="Home!A1" tooltip="Home" display="Home" xr:uid="{00000000-0004-0000-2B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O87"/>
  <sheetViews>
    <sheetView zoomScale="75" zoomScaleNormal="75" workbookViewId="0">
      <pane xSplit="1" ySplit="10" topLeftCell="B11" activePane="bottomRight" state="frozen"/>
      <selection activeCell="K38" sqref="K38"/>
      <selection pane="topRight" activeCell="K38" sqref="K38"/>
      <selection pane="bottomLeft" activeCell="K38" sqref="K38"/>
      <selection pane="bottomRight" activeCell="K38" sqref="K38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89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190</v>
      </c>
      <c r="C6" s="11"/>
      <c r="D6" s="12"/>
      <c r="E6" s="11"/>
      <c r="F6" s="12"/>
      <c r="G6" s="13"/>
      <c r="H6" s="10" t="s">
        <v>191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v>6120025</v>
      </c>
      <c r="C13" s="35">
        <v>1</v>
      </c>
      <c r="D13" s="122">
        <v>0</v>
      </c>
      <c r="E13" s="36">
        <v>0</v>
      </c>
      <c r="F13" s="130">
        <f>D13+B13</f>
        <v>6120025</v>
      </c>
      <c r="G13" s="37">
        <f>IF(ISBLANK(F13),"  ",IF(F84&gt;0,F13/F84,IF(F13&gt;0,1,0)))</f>
        <v>0.39632431422898207</v>
      </c>
      <c r="H13" s="112">
        <v>5992740</v>
      </c>
      <c r="I13" s="35">
        <v>1</v>
      </c>
      <c r="J13" s="122">
        <v>0</v>
      </c>
      <c r="K13" s="36">
        <v>0</v>
      </c>
      <c r="L13" s="130">
        <f t="shared" ref="L13:L34" si="0">J13+H13</f>
        <v>5992740</v>
      </c>
      <c r="M13" s="38">
        <f>IF(ISBLANK(L13),"  ",IF(L84&gt;0,L13/L84,IF(L13&gt;0,1,0)))</f>
        <v>0.3909294942778499</v>
      </c>
    </row>
    <row r="14" spans="1:15" ht="15" customHeight="1" x14ac:dyDescent="0.2">
      <c r="A14" s="7" t="s">
        <v>13</v>
      </c>
      <c r="B14" s="142">
        <v>0</v>
      </c>
      <c r="C14" s="39">
        <v>0</v>
      </c>
      <c r="D14" s="127">
        <v>0</v>
      </c>
      <c r="E14" s="40">
        <v>0</v>
      </c>
      <c r="F14" s="131">
        <f>D14+B14</f>
        <v>0</v>
      </c>
      <c r="G14" s="41">
        <f>IF(ISBLANK(F14),"  ",IF(F84&gt;0,F14/F84,IF(F14&gt;0,1,0)))</f>
        <v>0</v>
      </c>
      <c r="H14" s="142">
        <v>0</v>
      </c>
      <c r="I14" s="39">
        <v>0</v>
      </c>
      <c r="J14" s="127">
        <v>0</v>
      </c>
      <c r="K14" s="40">
        <v>0</v>
      </c>
      <c r="L14" s="131">
        <f t="shared" si="0"/>
        <v>0</v>
      </c>
      <c r="M14" s="41">
        <f>IF(ISBLANK(L14),"  ",IF(L84&gt;0,L14/L84,IF(L14&gt;0,1,0)))</f>
        <v>0</v>
      </c>
    </row>
    <row r="15" spans="1:15" ht="15" customHeight="1" x14ac:dyDescent="0.2">
      <c r="A15" s="169" t="s">
        <v>14</v>
      </c>
      <c r="B15" s="116">
        <v>205014</v>
      </c>
      <c r="C15" s="42">
        <v>1</v>
      </c>
      <c r="D15" s="124">
        <v>0</v>
      </c>
      <c r="E15" s="43">
        <v>0</v>
      </c>
      <c r="F15" s="132">
        <f>D15+B15</f>
        <v>205014</v>
      </c>
      <c r="G15" s="44">
        <f>IF(ISBLANK(F15),"  ",IF(F84&gt;0,F15/F84,IF(F15&gt;0,1,0)))</f>
        <v>1.3276421739672717E-2</v>
      </c>
      <c r="H15" s="116">
        <v>200725</v>
      </c>
      <c r="I15" s="42">
        <v>1</v>
      </c>
      <c r="J15" s="124">
        <v>0</v>
      </c>
      <c r="K15" s="43">
        <v>0</v>
      </c>
      <c r="L15" s="132">
        <f t="shared" si="0"/>
        <v>200725</v>
      </c>
      <c r="M15" s="44">
        <f>IF(ISBLANK(L15),"  ",IF(L84&gt;0,L15/L84,IF(L15&gt;0,1,0)))</f>
        <v>1.3094064274258755E-2</v>
      </c>
    </row>
    <row r="16" spans="1:15" ht="15" customHeight="1" x14ac:dyDescent="0.2">
      <c r="A16" s="170" t="s">
        <v>15</v>
      </c>
      <c r="B16" s="142">
        <v>0</v>
      </c>
      <c r="C16" s="35">
        <v>0</v>
      </c>
      <c r="D16" s="127">
        <v>0</v>
      </c>
      <c r="E16" s="36">
        <v>0</v>
      </c>
      <c r="F16" s="132">
        <f t="shared" ref="F16:F46" si="1">D16+B16</f>
        <v>0</v>
      </c>
      <c r="G16" s="37">
        <f>IF(ISBLANK(F16),"  ",IF(F84&gt;0,F16/F84,IF(F16&gt;0,1,0)))</f>
        <v>0</v>
      </c>
      <c r="H16" s="142">
        <v>0</v>
      </c>
      <c r="I16" s="35">
        <v>0</v>
      </c>
      <c r="J16" s="127">
        <v>0</v>
      </c>
      <c r="K16" s="36">
        <v>0</v>
      </c>
      <c r="L16" s="132">
        <f t="shared" si="0"/>
        <v>0</v>
      </c>
      <c r="M16" s="37">
        <f>IF(ISBLANK(L16),"  ",IF(L84&gt;0,L16/L84,IF(L16&gt;0,1,0)))</f>
        <v>0</v>
      </c>
    </row>
    <row r="17" spans="1:13" ht="15" customHeight="1" x14ac:dyDescent="0.2">
      <c r="A17" s="171" t="s">
        <v>16</v>
      </c>
      <c r="B17" s="114">
        <v>205014</v>
      </c>
      <c r="C17" s="39">
        <v>1</v>
      </c>
      <c r="D17" s="124">
        <v>0</v>
      </c>
      <c r="E17" s="36">
        <v>0</v>
      </c>
      <c r="F17" s="133">
        <f t="shared" si="1"/>
        <v>205014</v>
      </c>
      <c r="G17" s="41">
        <f>IF(ISBLANK(F17),"  ",IF(F84&gt;0,F17/F84,IF(F17&gt;0,1,0)))</f>
        <v>1.3276421739672717E-2</v>
      </c>
      <c r="H17" s="114">
        <v>200725</v>
      </c>
      <c r="I17" s="39">
        <v>1</v>
      </c>
      <c r="J17" s="124">
        <v>0</v>
      </c>
      <c r="K17" s="40">
        <v>0</v>
      </c>
      <c r="L17" s="133">
        <f t="shared" si="0"/>
        <v>200725</v>
      </c>
      <c r="M17" s="41">
        <f>IF(ISBLANK(L17),"  ",IF(L84&gt;0,L17/L84,IF(L17&gt;0,1,0)))</f>
        <v>1.3094064274258755E-2</v>
      </c>
    </row>
    <row r="18" spans="1:13" ht="15" customHeight="1" x14ac:dyDescent="0.2">
      <c r="A18" s="171" t="s">
        <v>17</v>
      </c>
      <c r="B18" s="114">
        <v>0</v>
      </c>
      <c r="C18" s="39">
        <v>0</v>
      </c>
      <c r="D18" s="124">
        <v>0</v>
      </c>
      <c r="E18" s="36">
        <v>0</v>
      </c>
      <c r="F18" s="133">
        <f t="shared" si="1"/>
        <v>0</v>
      </c>
      <c r="G18" s="41">
        <f>IF(ISBLANK(F18),"  ",IF(F84&gt;0,F18/F84,IF(F18&gt;0,1,0)))</f>
        <v>0</v>
      </c>
      <c r="H18" s="114">
        <v>0</v>
      </c>
      <c r="I18" s="39">
        <v>0</v>
      </c>
      <c r="J18" s="124">
        <v>0</v>
      </c>
      <c r="K18" s="40">
        <v>0</v>
      </c>
      <c r="L18" s="133">
        <f t="shared" si="0"/>
        <v>0</v>
      </c>
      <c r="M18" s="41">
        <f>IF(ISBLANK(L18),"  ",IF(L84&gt;0,L18/L84,IF(L18&gt;0,1,0)))</f>
        <v>0</v>
      </c>
    </row>
    <row r="19" spans="1:13" ht="15" customHeight="1" x14ac:dyDescent="0.2">
      <c r="A19" s="171" t="s">
        <v>18</v>
      </c>
      <c r="B19" s="114">
        <v>0</v>
      </c>
      <c r="C19" s="39">
        <v>0</v>
      </c>
      <c r="D19" s="124">
        <v>0</v>
      </c>
      <c r="E19" s="36">
        <v>0</v>
      </c>
      <c r="F19" s="133">
        <f t="shared" si="1"/>
        <v>0</v>
      </c>
      <c r="G19" s="41">
        <f>IF(ISBLANK(F19),"  ",IF(F84&gt;0,F19/F84,IF(F19&gt;0,1,0)))</f>
        <v>0</v>
      </c>
      <c r="H19" s="114">
        <v>0</v>
      </c>
      <c r="I19" s="39">
        <v>0</v>
      </c>
      <c r="J19" s="124">
        <v>0</v>
      </c>
      <c r="K19" s="40">
        <v>0</v>
      </c>
      <c r="L19" s="133">
        <f t="shared" si="0"/>
        <v>0</v>
      </c>
      <c r="M19" s="41">
        <f>IF(ISBLANK(L19),"  ",IF(L84&gt;0,L19/L84,IF(L19&gt;0,1,0)))</f>
        <v>0</v>
      </c>
    </row>
    <row r="20" spans="1:13" ht="15" customHeight="1" x14ac:dyDescent="0.2">
      <c r="A20" s="171" t="s">
        <v>19</v>
      </c>
      <c r="B20" s="114">
        <v>0</v>
      </c>
      <c r="C20" s="39">
        <v>0</v>
      </c>
      <c r="D20" s="124">
        <v>0</v>
      </c>
      <c r="E20" s="36">
        <v>0</v>
      </c>
      <c r="F20" s="133">
        <f>D20+B20</f>
        <v>0</v>
      </c>
      <c r="G20" s="41">
        <f>IF(ISBLANK(F20),"  ",IF(F84&gt;0,F20/F84,IF(F20&gt;0,1,0)))</f>
        <v>0</v>
      </c>
      <c r="H20" s="114">
        <v>0</v>
      </c>
      <c r="I20" s="39">
        <v>0</v>
      </c>
      <c r="J20" s="124">
        <v>0</v>
      </c>
      <c r="K20" s="40">
        <v>0</v>
      </c>
      <c r="L20" s="133">
        <f t="shared" si="0"/>
        <v>0</v>
      </c>
      <c r="M20" s="41">
        <f>IF(ISBLANK(L20),"  ",IF(L84&gt;0,L20/L84,IF(L20&gt;0,1,0)))</f>
        <v>0</v>
      </c>
    </row>
    <row r="21" spans="1:13" ht="15" customHeight="1" x14ac:dyDescent="0.2">
      <c r="A21" s="171" t="s">
        <v>20</v>
      </c>
      <c r="B21" s="114">
        <v>0</v>
      </c>
      <c r="C21" s="39">
        <v>0</v>
      </c>
      <c r="D21" s="124">
        <v>0</v>
      </c>
      <c r="E21" s="36">
        <v>0</v>
      </c>
      <c r="F21" s="133">
        <f t="shared" si="1"/>
        <v>0</v>
      </c>
      <c r="G21" s="41">
        <f>IF(ISBLANK(F21),"  ",IF(F84&gt;0,F21/F84,IF(F21&gt;0,1,0)))</f>
        <v>0</v>
      </c>
      <c r="H21" s="114">
        <v>0</v>
      </c>
      <c r="I21" s="39">
        <v>0</v>
      </c>
      <c r="J21" s="124">
        <v>0</v>
      </c>
      <c r="K21" s="40">
        <v>0</v>
      </c>
      <c r="L21" s="133">
        <f t="shared" si="0"/>
        <v>0</v>
      </c>
      <c r="M21" s="41">
        <f>IF(ISBLANK(L21),"  ",IF(L84&gt;0,L21/L84,IF(L21&gt;0,1,0)))</f>
        <v>0</v>
      </c>
    </row>
    <row r="22" spans="1:13" ht="15" customHeight="1" x14ac:dyDescent="0.2">
      <c r="A22" s="171" t="s">
        <v>21</v>
      </c>
      <c r="B22" s="114">
        <v>0</v>
      </c>
      <c r="C22" s="39">
        <v>0</v>
      </c>
      <c r="D22" s="124">
        <v>0</v>
      </c>
      <c r="E22" s="36">
        <v>0</v>
      </c>
      <c r="F22" s="133">
        <f t="shared" si="1"/>
        <v>0</v>
      </c>
      <c r="G22" s="41">
        <f>IF(ISBLANK(F22),"  ",IF(F84&gt;0,F22/F84,IF(F22&gt;0,1,0)))</f>
        <v>0</v>
      </c>
      <c r="H22" s="114">
        <v>0</v>
      </c>
      <c r="I22" s="39">
        <v>0</v>
      </c>
      <c r="J22" s="124">
        <v>0</v>
      </c>
      <c r="K22" s="40">
        <v>0</v>
      </c>
      <c r="L22" s="133">
        <f t="shared" si="0"/>
        <v>0</v>
      </c>
      <c r="M22" s="41">
        <f>IF(ISBLANK(L22),"  ",IF(L84&gt;0,L22/L84,IF(L22&gt;0,1,0)))</f>
        <v>0</v>
      </c>
    </row>
    <row r="23" spans="1:13" ht="15" customHeight="1" x14ac:dyDescent="0.2">
      <c r="A23" s="171" t="s">
        <v>22</v>
      </c>
      <c r="B23" s="114">
        <v>0</v>
      </c>
      <c r="C23" s="39">
        <v>0</v>
      </c>
      <c r="D23" s="124">
        <v>0</v>
      </c>
      <c r="E23" s="36">
        <v>0</v>
      </c>
      <c r="F23" s="133">
        <f t="shared" si="1"/>
        <v>0</v>
      </c>
      <c r="G23" s="41">
        <f>IF(ISBLANK(F23),"  ",IF(F84&gt;0,F23/F84,IF(F23&gt;0,1,0)))</f>
        <v>0</v>
      </c>
      <c r="H23" s="114">
        <v>0</v>
      </c>
      <c r="I23" s="39">
        <v>0</v>
      </c>
      <c r="J23" s="124">
        <v>0</v>
      </c>
      <c r="K23" s="40">
        <v>0</v>
      </c>
      <c r="L23" s="133">
        <f t="shared" si="0"/>
        <v>0</v>
      </c>
      <c r="M23" s="41">
        <f>IF(ISBLANK(L23),"  ",IF(L84&gt;0,L23/L84,IF(L23&gt;0,1,0)))</f>
        <v>0</v>
      </c>
    </row>
    <row r="24" spans="1:13" ht="15" customHeight="1" x14ac:dyDescent="0.2">
      <c r="A24" s="171" t="s">
        <v>23</v>
      </c>
      <c r="B24" s="114">
        <v>0</v>
      </c>
      <c r="C24" s="39">
        <v>0</v>
      </c>
      <c r="D24" s="124">
        <v>0</v>
      </c>
      <c r="E24" s="36">
        <v>0</v>
      </c>
      <c r="F24" s="133">
        <f t="shared" si="1"/>
        <v>0</v>
      </c>
      <c r="G24" s="41">
        <f>IF(ISBLANK(F24),"  ",IF(F84&gt;0,F24/F84,IF(F24&gt;0,1,0)))</f>
        <v>0</v>
      </c>
      <c r="H24" s="114">
        <v>0</v>
      </c>
      <c r="I24" s="39">
        <v>0</v>
      </c>
      <c r="J24" s="124">
        <v>0</v>
      </c>
      <c r="K24" s="40">
        <v>0</v>
      </c>
      <c r="L24" s="133">
        <f t="shared" si="0"/>
        <v>0</v>
      </c>
      <c r="M24" s="41">
        <f>IF(ISBLANK(L24),"  ",IF(L84&gt;0,L24/L84,IF(L24&gt;0,1,0)))</f>
        <v>0</v>
      </c>
    </row>
    <row r="25" spans="1:13" ht="15" customHeight="1" x14ac:dyDescent="0.2">
      <c r="A25" s="171" t="s">
        <v>24</v>
      </c>
      <c r="B25" s="114">
        <v>0</v>
      </c>
      <c r="C25" s="39">
        <v>0</v>
      </c>
      <c r="D25" s="124">
        <v>0</v>
      </c>
      <c r="E25" s="36">
        <v>0</v>
      </c>
      <c r="F25" s="133">
        <f t="shared" si="1"/>
        <v>0</v>
      </c>
      <c r="G25" s="41">
        <f>IF(ISBLANK(F25),"  ",IF(F84&gt;0,F25/F84,IF(F25&gt;0,1,0)))</f>
        <v>0</v>
      </c>
      <c r="H25" s="114">
        <v>0</v>
      </c>
      <c r="I25" s="39">
        <v>0</v>
      </c>
      <c r="J25" s="124">
        <v>0</v>
      </c>
      <c r="K25" s="40">
        <v>0</v>
      </c>
      <c r="L25" s="133">
        <f t="shared" si="0"/>
        <v>0</v>
      </c>
      <c r="M25" s="41">
        <f>IF(ISBLANK(L25),"  ",IF(L84&gt;0,L25/L84,IF(L25&gt;0,1,0)))</f>
        <v>0</v>
      </c>
    </row>
    <row r="26" spans="1:13" ht="15" customHeight="1" x14ac:dyDescent="0.2">
      <c r="A26" s="171" t="s">
        <v>25</v>
      </c>
      <c r="B26" s="114">
        <v>0</v>
      </c>
      <c r="C26" s="39">
        <v>0</v>
      </c>
      <c r="D26" s="124">
        <v>0</v>
      </c>
      <c r="E26" s="36">
        <v>0</v>
      </c>
      <c r="F26" s="133">
        <f t="shared" si="1"/>
        <v>0</v>
      </c>
      <c r="G26" s="41">
        <f>IF(ISBLANK(F26),"  ",IF(F84&gt;0,F26/F84,IF(F26&gt;0,1,0)))</f>
        <v>0</v>
      </c>
      <c r="H26" s="114">
        <v>0</v>
      </c>
      <c r="I26" s="39">
        <v>0</v>
      </c>
      <c r="J26" s="124">
        <v>0</v>
      </c>
      <c r="K26" s="40">
        <v>0</v>
      </c>
      <c r="L26" s="133">
        <f t="shared" si="0"/>
        <v>0</v>
      </c>
      <c r="M26" s="41">
        <f>IF(ISBLANK(L26),"  ",IF(L84&gt;0,L26/L84,IF(L26&gt;0,1,0)))</f>
        <v>0</v>
      </c>
    </row>
    <row r="27" spans="1:13" ht="15" customHeight="1" x14ac:dyDescent="0.2">
      <c r="A27" s="171" t="s">
        <v>26</v>
      </c>
      <c r="B27" s="114">
        <v>0</v>
      </c>
      <c r="C27" s="39">
        <v>0</v>
      </c>
      <c r="D27" s="124">
        <v>0</v>
      </c>
      <c r="E27" s="36">
        <v>0</v>
      </c>
      <c r="F27" s="133">
        <f t="shared" si="1"/>
        <v>0</v>
      </c>
      <c r="G27" s="41">
        <f>IF(ISBLANK(F27),"  ",IF(F84&gt;0,F27/F84,IF(F27&gt;0,1,0)))</f>
        <v>0</v>
      </c>
      <c r="H27" s="114">
        <v>0</v>
      </c>
      <c r="I27" s="39">
        <v>0</v>
      </c>
      <c r="J27" s="124">
        <v>0</v>
      </c>
      <c r="K27" s="40">
        <v>0</v>
      </c>
      <c r="L27" s="133">
        <f t="shared" si="0"/>
        <v>0</v>
      </c>
      <c r="M27" s="41">
        <f>IF(ISBLANK(L27),"  ",IF(L84&gt;0,L27/L84,IF(L27&gt;0,1,0)))</f>
        <v>0</v>
      </c>
    </row>
    <row r="28" spans="1:13" ht="15" customHeight="1" x14ac:dyDescent="0.2">
      <c r="A28" s="172" t="s">
        <v>27</v>
      </c>
      <c r="B28" s="114">
        <v>0</v>
      </c>
      <c r="C28" s="39">
        <v>0</v>
      </c>
      <c r="D28" s="124">
        <v>0</v>
      </c>
      <c r="E28" s="36">
        <v>0</v>
      </c>
      <c r="F28" s="133">
        <f t="shared" si="1"/>
        <v>0</v>
      </c>
      <c r="G28" s="41">
        <f>IF(ISBLANK(F28),"  ",IF(F84&gt;0,F28/F84,IF(F28&gt;0,1,0)))</f>
        <v>0</v>
      </c>
      <c r="H28" s="114">
        <v>0</v>
      </c>
      <c r="I28" s="39">
        <v>0</v>
      </c>
      <c r="J28" s="124">
        <v>0</v>
      </c>
      <c r="K28" s="40">
        <v>0</v>
      </c>
      <c r="L28" s="133">
        <f t="shared" si="0"/>
        <v>0</v>
      </c>
      <c r="M28" s="41">
        <f>IF(ISBLANK(L28),"  ",IF(L84&gt;0,L28/L84,IF(L28&gt;0,1,0)))</f>
        <v>0</v>
      </c>
    </row>
    <row r="29" spans="1:13" ht="15" customHeight="1" x14ac:dyDescent="0.2">
      <c r="A29" s="172" t="s">
        <v>28</v>
      </c>
      <c r="B29" s="114">
        <v>0</v>
      </c>
      <c r="C29" s="39">
        <v>0</v>
      </c>
      <c r="D29" s="124">
        <v>0</v>
      </c>
      <c r="E29" s="36">
        <v>0</v>
      </c>
      <c r="F29" s="133">
        <f t="shared" si="1"/>
        <v>0</v>
      </c>
      <c r="G29" s="41">
        <f>IF(ISBLANK(F29),"  ",IF(F84&gt;0,F29/F84,IF(F29&gt;0,1,0)))</f>
        <v>0</v>
      </c>
      <c r="H29" s="114">
        <v>0</v>
      </c>
      <c r="I29" s="39">
        <v>0</v>
      </c>
      <c r="J29" s="124">
        <v>0</v>
      </c>
      <c r="K29" s="40">
        <v>0</v>
      </c>
      <c r="L29" s="133">
        <f t="shared" si="0"/>
        <v>0</v>
      </c>
      <c r="M29" s="41">
        <f>IF(ISBLANK(L29),"  ",IF(L84&gt;0,L29/L84,IF(L29&gt;0,1,0)))</f>
        <v>0</v>
      </c>
    </row>
    <row r="30" spans="1:13" ht="15" customHeight="1" x14ac:dyDescent="0.2">
      <c r="A30" s="172" t="s">
        <v>71</v>
      </c>
      <c r="B30" s="114">
        <v>0</v>
      </c>
      <c r="C30" s="39">
        <v>0</v>
      </c>
      <c r="D30" s="124">
        <v>0</v>
      </c>
      <c r="E30" s="36">
        <v>0</v>
      </c>
      <c r="F30" s="133">
        <f t="shared" si="1"/>
        <v>0</v>
      </c>
      <c r="G30" s="41">
        <f>IF(ISBLANK(F30),"  ",IF(F84&gt;0,F30/F84,IF(F30&gt;0,1,0)))</f>
        <v>0</v>
      </c>
      <c r="H30" s="114">
        <v>0</v>
      </c>
      <c r="I30" s="39">
        <v>0</v>
      </c>
      <c r="J30" s="124">
        <v>0</v>
      </c>
      <c r="K30" s="40">
        <v>0</v>
      </c>
      <c r="L30" s="133">
        <f t="shared" si="0"/>
        <v>0</v>
      </c>
      <c r="M30" s="41">
        <f>IF(ISBLANK(L30),"  ",IF(L84&gt;0,L30/L84,IF(L30&gt;0,1,0)))</f>
        <v>0</v>
      </c>
    </row>
    <row r="31" spans="1:13" ht="15" customHeight="1" x14ac:dyDescent="0.2">
      <c r="A31" s="172" t="s">
        <v>182</v>
      </c>
      <c r="B31" s="114">
        <v>0</v>
      </c>
      <c r="C31" s="39">
        <v>0</v>
      </c>
      <c r="D31" s="124">
        <v>0</v>
      </c>
      <c r="E31" s="36">
        <v>0</v>
      </c>
      <c r="F31" s="133">
        <f t="shared" si="1"/>
        <v>0</v>
      </c>
      <c r="G31" s="41">
        <f>IF(ISBLANK(F31),"  ",IF(F84&gt;0,F31/F84,IF(F31&gt;0,1,0)))</f>
        <v>0</v>
      </c>
      <c r="H31" s="114">
        <v>0</v>
      </c>
      <c r="I31" s="39">
        <v>0</v>
      </c>
      <c r="J31" s="124">
        <v>0</v>
      </c>
      <c r="K31" s="40">
        <v>0</v>
      </c>
      <c r="L31" s="133">
        <f t="shared" si="0"/>
        <v>0</v>
      </c>
      <c r="M31" s="41">
        <f>IF(ISBLANK(L31),"  ",IF(L84&gt;0,L31/L84,IF(L31&gt;0,1,0)))</f>
        <v>0</v>
      </c>
    </row>
    <row r="32" spans="1:13" ht="15" customHeight="1" x14ac:dyDescent="0.2">
      <c r="A32" s="173" t="s">
        <v>183</v>
      </c>
      <c r="B32" s="114">
        <v>0</v>
      </c>
      <c r="C32" s="39">
        <v>0</v>
      </c>
      <c r="D32" s="124">
        <v>0</v>
      </c>
      <c r="E32" s="36">
        <v>0</v>
      </c>
      <c r="F32" s="133">
        <f t="shared" si="1"/>
        <v>0</v>
      </c>
      <c r="G32" s="41">
        <f>IF(ISBLANK(F32),"  ",IF(F84&gt;0,F32/F84,IF(F32&gt;0,1,0)))</f>
        <v>0</v>
      </c>
      <c r="H32" s="114">
        <v>0</v>
      </c>
      <c r="I32" s="39">
        <v>0</v>
      </c>
      <c r="J32" s="124">
        <v>0</v>
      </c>
      <c r="K32" s="40">
        <v>0</v>
      </c>
      <c r="L32" s="133">
        <f t="shared" si="0"/>
        <v>0</v>
      </c>
      <c r="M32" s="41">
        <f>IF(ISBLANK(L32),"  ",IF(L84&gt;0,L32/L84,IF(L32&gt;0,1,0)))</f>
        <v>0</v>
      </c>
    </row>
    <row r="33" spans="1:13" ht="15" customHeight="1" x14ac:dyDescent="0.2">
      <c r="A33" s="172" t="s">
        <v>175</v>
      </c>
      <c r="B33" s="114">
        <v>0</v>
      </c>
      <c r="C33" s="39">
        <v>0</v>
      </c>
      <c r="D33" s="124">
        <v>0</v>
      </c>
      <c r="E33" s="36">
        <v>0</v>
      </c>
      <c r="F33" s="133">
        <f t="shared" si="1"/>
        <v>0</v>
      </c>
      <c r="G33" s="41">
        <f>IF(ISBLANK(F33),"  ",IF(F84&gt;0,F33/F84,IF(F33&gt;0,1,0)))</f>
        <v>0</v>
      </c>
      <c r="H33" s="114">
        <v>0</v>
      </c>
      <c r="I33" s="39">
        <v>0</v>
      </c>
      <c r="J33" s="124">
        <v>0</v>
      </c>
      <c r="K33" s="40">
        <v>0</v>
      </c>
      <c r="L33" s="133">
        <f t="shared" si="0"/>
        <v>0</v>
      </c>
      <c r="M33" s="41">
        <f>IF(ISBLANK(L33),"  ",IF(L84&gt;0,L33/L84,IF(L33&gt;0,1,0)))</f>
        <v>0</v>
      </c>
    </row>
    <row r="34" spans="1:13" ht="15" customHeight="1" x14ac:dyDescent="0.2">
      <c r="A34" s="171" t="s">
        <v>184</v>
      </c>
      <c r="B34" s="114">
        <v>0</v>
      </c>
      <c r="C34" s="39">
        <v>0</v>
      </c>
      <c r="D34" s="124">
        <v>0</v>
      </c>
      <c r="E34" s="36">
        <v>0</v>
      </c>
      <c r="F34" s="133">
        <f t="shared" si="1"/>
        <v>0</v>
      </c>
      <c r="G34" s="41">
        <f>IF(ISBLANK(F34),"  ",IF(F84&gt;0,F34/F84,IF(F34&gt;0,1,0)))</f>
        <v>0</v>
      </c>
      <c r="H34" s="114">
        <v>0</v>
      </c>
      <c r="I34" s="39">
        <v>0</v>
      </c>
      <c r="J34" s="124">
        <v>0</v>
      </c>
      <c r="K34" s="40">
        <v>0</v>
      </c>
      <c r="L34" s="133">
        <f t="shared" si="0"/>
        <v>0</v>
      </c>
      <c r="M34" s="41">
        <f>IF(ISBLANK(L34),"  ",IF(L84&gt;0,L34/L84,IF(L34&gt;0,1,0)))</f>
        <v>0</v>
      </c>
    </row>
    <row r="35" spans="1:13" ht="15" customHeight="1" x14ac:dyDescent="0.2">
      <c r="A35" s="171" t="s">
        <v>185</v>
      </c>
      <c r="B35" s="114">
        <v>0</v>
      </c>
      <c r="C35" s="39">
        <v>0</v>
      </c>
      <c r="D35" s="124">
        <v>0</v>
      </c>
      <c r="E35" s="36">
        <v>0</v>
      </c>
      <c r="F35" s="133">
        <f t="shared" ref="F35" si="2">D35+B35</f>
        <v>0</v>
      </c>
      <c r="G35" s="41">
        <f>IF(ISBLANK(F35),"  ",IF(F85&gt;0,F35/F85,IF(F35&gt;0,1,0)))</f>
        <v>0</v>
      </c>
      <c r="H35" s="114">
        <v>0</v>
      </c>
      <c r="I35" s="39">
        <v>0</v>
      </c>
      <c r="J35" s="124">
        <v>0</v>
      </c>
      <c r="K35" s="40">
        <v>0</v>
      </c>
      <c r="L35" s="133">
        <f t="shared" ref="L35" si="3">J35+H35</f>
        <v>0</v>
      </c>
      <c r="M35" s="41">
        <f>IF(ISBLANK(L35),"  ",IF(L85&gt;0,L35/L85,IF(L35&gt;0,1,0)))</f>
        <v>0</v>
      </c>
    </row>
    <row r="36" spans="1:13" ht="15" customHeight="1" x14ac:dyDescent="0.2">
      <c r="A36" s="218" t="s">
        <v>193</v>
      </c>
      <c r="B36" s="114">
        <v>0</v>
      </c>
      <c r="C36" s="39">
        <v>0</v>
      </c>
      <c r="D36" s="124">
        <v>0</v>
      </c>
      <c r="E36" s="36">
        <v>0</v>
      </c>
      <c r="F36" s="133">
        <f t="shared" ref="F36:F37" si="4">D36+B36</f>
        <v>0</v>
      </c>
      <c r="G36" s="41">
        <f t="shared" ref="G36:G37" si="5">IF(ISBLANK(F36),"  ",IF(F86&gt;0,F36/F86,IF(F36&gt;0,1,0)))</f>
        <v>0</v>
      </c>
      <c r="H36" s="114">
        <v>0</v>
      </c>
      <c r="I36" s="39">
        <v>0</v>
      </c>
      <c r="J36" s="124">
        <v>0</v>
      </c>
      <c r="K36" s="40">
        <v>0</v>
      </c>
      <c r="L36" s="133">
        <f t="shared" ref="L36:L37" si="6">J36+H36</f>
        <v>0</v>
      </c>
      <c r="M36" s="41">
        <f t="shared" ref="M36:M37" si="7">IF(ISBLANK(L36),"  ",IF(L86&gt;0,L36/L86,IF(L36&gt;0,1,0)))</f>
        <v>0</v>
      </c>
    </row>
    <row r="37" spans="1:13" ht="15" customHeight="1" x14ac:dyDescent="0.2">
      <c r="A37" s="218" t="s">
        <v>194</v>
      </c>
      <c r="B37" s="114">
        <v>0</v>
      </c>
      <c r="C37" s="39">
        <v>0</v>
      </c>
      <c r="D37" s="124">
        <v>0</v>
      </c>
      <c r="E37" s="36">
        <v>0</v>
      </c>
      <c r="F37" s="133">
        <f t="shared" si="4"/>
        <v>0</v>
      </c>
      <c r="G37" s="41">
        <f t="shared" si="5"/>
        <v>0</v>
      </c>
      <c r="H37" s="114">
        <v>0</v>
      </c>
      <c r="I37" s="39">
        <v>0</v>
      </c>
      <c r="J37" s="124">
        <v>0</v>
      </c>
      <c r="K37" s="40">
        <v>0</v>
      </c>
      <c r="L37" s="133">
        <f t="shared" si="6"/>
        <v>0</v>
      </c>
      <c r="M37" s="41">
        <f t="shared" si="7"/>
        <v>0</v>
      </c>
    </row>
    <row r="38" spans="1:13" ht="15" customHeight="1" x14ac:dyDescent="0.2">
      <c r="A38" s="171" t="s">
        <v>187</v>
      </c>
      <c r="B38" s="114">
        <v>0</v>
      </c>
      <c r="C38" s="39">
        <v>0</v>
      </c>
      <c r="D38" s="124">
        <v>0</v>
      </c>
      <c r="E38" s="36">
        <v>0</v>
      </c>
      <c r="F38" s="133">
        <f t="shared" ref="F38" si="8">D38+B38</f>
        <v>0</v>
      </c>
      <c r="G38" s="41">
        <f>IF(ISBLANK(F38),"  ",IF(F86&gt;0,F38/F86,IF(F38&gt;0,1,0)))</f>
        <v>0</v>
      </c>
      <c r="H38" s="114">
        <v>0</v>
      </c>
      <c r="I38" s="39">
        <v>0</v>
      </c>
      <c r="J38" s="124">
        <v>0</v>
      </c>
      <c r="K38" s="40">
        <v>0</v>
      </c>
      <c r="L38" s="133">
        <f t="shared" ref="L38" si="9">J38+H38</f>
        <v>0</v>
      </c>
      <c r="M38" s="41">
        <f>IF(ISBLANK(L38),"  ",IF(L86&gt;0,L38/L86,IF(L38&gt;0,1,0)))</f>
        <v>0</v>
      </c>
    </row>
    <row r="39" spans="1:13" ht="15" customHeight="1" x14ac:dyDescent="0.2">
      <c r="A39" s="171" t="s">
        <v>192</v>
      </c>
      <c r="B39" s="114">
        <v>0</v>
      </c>
      <c r="C39" s="39">
        <v>0</v>
      </c>
      <c r="D39" s="124">
        <v>0</v>
      </c>
      <c r="E39" s="36">
        <v>0</v>
      </c>
      <c r="F39" s="133">
        <f t="shared" ref="F39" si="10">D39+B39</f>
        <v>0</v>
      </c>
      <c r="G39" s="41">
        <f>IF(ISBLANK(F39),"  ",IF(F87&gt;0,F39/F87,IF(F39&gt;0,1,0)))</f>
        <v>0</v>
      </c>
      <c r="H39" s="114">
        <v>0</v>
      </c>
      <c r="I39" s="39">
        <v>0</v>
      </c>
      <c r="J39" s="124">
        <v>0</v>
      </c>
      <c r="K39" s="40">
        <v>0</v>
      </c>
      <c r="L39" s="133">
        <f t="shared" ref="L39" si="11">J39+H39</f>
        <v>0</v>
      </c>
      <c r="M39" s="41">
        <f>IF(ISBLANK(L39),"  ",IF(L87&gt;0,L39/L87,IF(L39&gt;0,1,0)))</f>
        <v>0</v>
      </c>
    </row>
    <row r="40" spans="1:13" ht="15" customHeight="1" x14ac:dyDescent="0.2">
      <c r="A40" s="171" t="s">
        <v>188</v>
      </c>
      <c r="B40" s="114">
        <v>0</v>
      </c>
      <c r="C40" s="39">
        <v>0</v>
      </c>
      <c r="D40" s="124">
        <v>0</v>
      </c>
      <c r="E40" s="36">
        <v>0</v>
      </c>
      <c r="F40" s="133">
        <f t="shared" ref="F40:F41" si="12">D40+B40</f>
        <v>0</v>
      </c>
      <c r="G40" s="41">
        <f t="shared" ref="G40:G41" si="13">IF(ISBLANK(F40),"  ",IF(F87&gt;0,F40/F87,IF(F40&gt;0,1,0)))</f>
        <v>0</v>
      </c>
      <c r="H40" s="114">
        <v>0</v>
      </c>
      <c r="I40" s="39">
        <v>0</v>
      </c>
      <c r="J40" s="124">
        <v>0</v>
      </c>
      <c r="K40" s="40">
        <v>0</v>
      </c>
      <c r="L40" s="133">
        <f t="shared" ref="L40:L41" si="14">J40+H40</f>
        <v>0</v>
      </c>
      <c r="M40" s="41">
        <f t="shared" ref="M40:M41" si="15">IF(ISBLANK(L40),"  ",IF(L87&gt;0,L40/L87,IF(L40&gt;0,1,0)))</f>
        <v>0</v>
      </c>
    </row>
    <row r="41" spans="1:13" ht="15" customHeight="1" x14ac:dyDescent="0.2">
      <c r="A41" s="171" t="s">
        <v>189</v>
      </c>
      <c r="B41" s="114">
        <v>0</v>
      </c>
      <c r="C41" s="39">
        <v>0</v>
      </c>
      <c r="D41" s="124">
        <v>0</v>
      </c>
      <c r="E41" s="36">
        <v>0</v>
      </c>
      <c r="F41" s="133">
        <f t="shared" si="12"/>
        <v>0</v>
      </c>
      <c r="G41" s="41">
        <f t="shared" si="13"/>
        <v>0</v>
      </c>
      <c r="H41" s="114">
        <v>0</v>
      </c>
      <c r="I41" s="39">
        <v>0</v>
      </c>
      <c r="J41" s="124">
        <v>0</v>
      </c>
      <c r="K41" s="40">
        <v>0</v>
      </c>
      <c r="L41" s="133">
        <f t="shared" si="14"/>
        <v>0</v>
      </c>
      <c r="M41" s="41">
        <f t="shared" si="15"/>
        <v>0</v>
      </c>
    </row>
    <row r="42" spans="1:13" ht="15" customHeight="1" x14ac:dyDescent="0.25">
      <c r="A42" s="47" t="s">
        <v>29</v>
      </c>
      <c r="B42" s="143"/>
      <c r="C42" s="48" t="s">
        <v>4</v>
      </c>
      <c r="D42" s="124"/>
      <c r="E42" s="49"/>
      <c r="F42" s="133"/>
      <c r="G42" s="50" t="s">
        <v>4</v>
      </c>
      <c r="H42" s="143" t="s">
        <v>4</v>
      </c>
      <c r="I42" s="48" t="s">
        <v>4</v>
      </c>
      <c r="J42" s="124"/>
      <c r="K42" s="49" t="s">
        <v>4</v>
      </c>
      <c r="L42" s="133"/>
      <c r="M42" s="50" t="s">
        <v>4</v>
      </c>
    </row>
    <row r="43" spans="1:13" ht="15" customHeight="1" x14ac:dyDescent="0.2">
      <c r="A43" s="45" t="s">
        <v>30</v>
      </c>
      <c r="B43" s="142">
        <v>0</v>
      </c>
      <c r="C43" s="35">
        <v>0</v>
      </c>
      <c r="D43" s="127">
        <v>0</v>
      </c>
      <c r="E43" s="36">
        <v>0</v>
      </c>
      <c r="F43" s="132">
        <f t="shared" si="1"/>
        <v>0</v>
      </c>
      <c r="G43" s="37">
        <f>IF(ISBLANK(F43),"  ",IF(F84&gt;0,F43/F84,IF(F43&gt;0,1,0)))</f>
        <v>0</v>
      </c>
      <c r="H43" s="142">
        <v>0</v>
      </c>
      <c r="I43" s="35">
        <v>0</v>
      </c>
      <c r="J43" s="127">
        <v>0</v>
      </c>
      <c r="K43" s="36">
        <v>0</v>
      </c>
      <c r="L43" s="132">
        <f>J43+H43</f>
        <v>0</v>
      </c>
      <c r="M43" s="37">
        <f>IF(ISBLANK(L43),"  ",IF(L84&gt;0,L43/L84,IF(L43&gt;0,1,0)))</f>
        <v>0</v>
      </c>
    </row>
    <row r="44" spans="1:13" ht="15" customHeight="1" x14ac:dyDescent="0.25">
      <c r="A44" s="104" t="s">
        <v>31</v>
      </c>
      <c r="B44" s="143"/>
      <c r="C44" s="48" t="s">
        <v>4</v>
      </c>
      <c r="D44" s="124"/>
      <c r="E44" s="49"/>
      <c r="F44" s="133"/>
      <c r="G44" s="50" t="s">
        <v>4</v>
      </c>
      <c r="H44" s="143"/>
      <c r="I44" s="48" t="s">
        <v>4</v>
      </c>
      <c r="J44" s="124"/>
      <c r="K44" s="49" t="s">
        <v>4</v>
      </c>
      <c r="L44" s="133"/>
      <c r="M44" s="50" t="s">
        <v>4</v>
      </c>
    </row>
    <row r="45" spans="1:13" ht="15" customHeight="1" x14ac:dyDescent="0.2">
      <c r="A45" s="45" t="s">
        <v>30</v>
      </c>
      <c r="B45" s="142">
        <v>0</v>
      </c>
      <c r="C45" s="35">
        <v>0</v>
      </c>
      <c r="D45" s="127">
        <v>0</v>
      </c>
      <c r="E45" s="36">
        <v>0</v>
      </c>
      <c r="F45" s="132">
        <f t="shared" si="1"/>
        <v>0</v>
      </c>
      <c r="G45" s="37">
        <f>IF(ISBLANK(F45),"  ",IF(F84&gt;0,F45/F84,IF(F45&gt;0,1,0)))</f>
        <v>0</v>
      </c>
      <c r="H45" s="142">
        <v>0</v>
      </c>
      <c r="I45" s="35">
        <v>0</v>
      </c>
      <c r="J45" s="127">
        <v>0</v>
      </c>
      <c r="K45" s="36">
        <v>0</v>
      </c>
      <c r="L45" s="132">
        <f>J45+H45</f>
        <v>0</v>
      </c>
      <c r="M45" s="37">
        <f>IF(ISBLANK(L45),"  ",IF(L84&gt;0,L45/L84,IF(L45&gt;0,1,0)))</f>
        <v>0</v>
      </c>
    </row>
    <row r="46" spans="1:13" ht="15" customHeight="1" x14ac:dyDescent="0.2">
      <c r="A46" s="46" t="s">
        <v>101</v>
      </c>
      <c r="B46" s="114"/>
      <c r="C46" s="39" t="s">
        <v>10</v>
      </c>
      <c r="D46" s="124"/>
      <c r="E46" s="36"/>
      <c r="F46" s="133">
        <f t="shared" si="1"/>
        <v>0</v>
      </c>
      <c r="G46" s="41">
        <f>IF(ISBLANK(F46),"  ",IF(F84&gt;0,F46/F84,IF(F46&gt;0,1,0)))</f>
        <v>0</v>
      </c>
      <c r="H46" s="114"/>
      <c r="I46" s="39" t="s">
        <v>10</v>
      </c>
      <c r="J46" s="124"/>
      <c r="K46" s="40" t="s">
        <v>10</v>
      </c>
      <c r="L46" s="133">
        <f>J46+H46</f>
        <v>0</v>
      </c>
      <c r="M46" s="41">
        <f>IF(ISBLANK(L46),"  ",IF(L84&gt;0,L46/L84,IF(L46&gt;0,1,0)))</f>
        <v>0</v>
      </c>
    </row>
    <row r="47" spans="1:13" s="55" customFormat="1" ht="15" customHeight="1" x14ac:dyDescent="0.25">
      <c r="A47" s="47" t="s">
        <v>33</v>
      </c>
      <c r="B47" s="115">
        <v>6325039</v>
      </c>
      <c r="C47" s="59">
        <v>1</v>
      </c>
      <c r="D47" s="128">
        <v>0</v>
      </c>
      <c r="E47" s="52">
        <v>0</v>
      </c>
      <c r="F47" s="115">
        <f>F46+F45+F43+F34+F29+F28+F26+F27+F25+F24+F23+F22+F21+F20+F19+F18+F17+F16+F14+F13+F30+F31+F32+F33</f>
        <v>6325039</v>
      </c>
      <c r="G47" s="53">
        <f>IF(ISBLANK(F47),"  ",IF(F84&gt;0,F47/F84,IF(F47&gt;0,1,0)))</f>
        <v>0.40960073596865476</v>
      </c>
      <c r="H47" s="115">
        <v>6193465</v>
      </c>
      <c r="I47" s="59">
        <v>1</v>
      </c>
      <c r="J47" s="128">
        <v>0</v>
      </c>
      <c r="K47" s="54">
        <v>0</v>
      </c>
      <c r="L47" s="115">
        <f>L46+L45+L43+L34+L29+L28+L26+L27+L25+L24+L23+L22+L21+L20+L19+L18+L17+L16+L14+L13+L30+L31+L32+L33</f>
        <v>6193465</v>
      </c>
      <c r="M47" s="53">
        <f>IF(ISBLANK(L47),"  ",IF(L84&gt;0,L47/L84,IF(L47&gt;0,1,0)))</f>
        <v>0.40402355855210864</v>
      </c>
    </row>
    <row r="48" spans="1:13" ht="15" customHeight="1" x14ac:dyDescent="0.25">
      <c r="A48" s="56" t="s">
        <v>34</v>
      </c>
      <c r="B48" s="116"/>
      <c r="C48" s="48" t="s">
        <v>4</v>
      </c>
      <c r="D48" s="124"/>
      <c r="E48" s="49" t="s">
        <v>4</v>
      </c>
      <c r="F48" s="133"/>
      <c r="G48" s="50" t="s">
        <v>4</v>
      </c>
      <c r="H48" s="116"/>
      <c r="I48" s="48" t="s">
        <v>4</v>
      </c>
      <c r="J48" s="124"/>
      <c r="K48" s="49" t="s">
        <v>4</v>
      </c>
      <c r="L48" s="133"/>
      <c r="M48" s="50" t="s">
        <v>4</v>
      </c>
    </row>
    <row r="49" spans="1:13" ht="15" customHeight="1" x14ac:dyDescent="0.2">
      <c r="A49" s="7" t="s">
        <v>35</v>
      </c>
      <c r="B49" s="142">
        <v>0</v>
      </c>
      <c r="C49" s="35">
        <v>0</v>
      </c>
      <c r="D49" s="127">
        <v>0</v>
      </c>
      <c r="E49" s="36">
        <v>0</v>
      </c>
      <c r="F49" s="132">
        <f>D49+B49</f>
        <v>0</v>
      </c>
      <c r="G49" s="37">
        <f>IF(ISBLANK(F49),"  ",IF(D84&gt;0,F49/D84,IF(F49&gt;0,1,0)))</f>
        <v>0</v>
      </c>
      <c r="H49" s="142">
        <v>0</v>
      </c>
      <c r="I49" s="35">
        <v>0</v>
      </c>
      <c r="J49" s="127">
        <v>0</v>
      </c>
      <c r="K49" s="36">
        <v>0</v>
      </c>
      <c r="L49" s="132">
        <f>J49+H49</f>
        <v>0</v>
      </c>
      <c r="M49" s="37">
        <f>IF(ISBLANK(L49),"  ",IF(J84&gt;0,L49/J84,IF(L49&gt;0,1,0)))</f>
        <v>0</v>
      </c>
    </row>
    <row r="50" spans="1:13" ht="15" customHeight="1" x14ac:dyDescent="0.2">
      <c r="A50" s="58" t="s">
        <v>36</v>
      </c>
      <c r="B50" s="114">
        <v>0</v>
      </c>
      <c r="C50" s="39">
        <v>0</v>
      </c>
      <c r="D50" s="124">
        <v>0</v>
      </c>
      <c r="E50" s="40">
        <v>0</v>
      </c>
      <c r="F50" s="133">
        <f>D50+B50</f>
        <v>0</v>
      </c>
      <c r="G50" s="41">
        <f>IF(ISBLANK(F50),"  ",IF(D84&gt;0,F50/D84,IF(F50&gt;0,1,0)))</f>
        <v>0</v>
      </c>
      <c r="H50" s="114">
        <v>0</v>
      </c>
      <c r="I50" s="39">
        <v>0</v>
      </c>
      <c r="J50" s="124">
        <v>0</v>
      </c>
      <c r="K50" s="40">
        <v>0</v>
      </c>
      <c r="L50" s="133">
        <f>J50+H50</f>
        <v>0</v>
      </c>
      <c r="M50" s="41">
        <f>IF(ISBLANK(L50),"  ",IF(J84&gt;0,L50/J84,IF(L50&gt;0,1,0)))</f>
        <v>0</v>
      </c>
    </row>
    <row r="51" spans="1:13" ht="15" customHeight="1" x14ac:dyDescent="0.2">
      <c r="A51" s="7" t="s">
        <v>37</v>
      </c>
      <c r="B51" s="114">
        <v>0</v>
      </c>
      <c r="C51" s="39">
        <v>0</v>
      </c>
      <c r="D51" s="124">
        <v>0</v>
      </c>
      <c r="E51" s="40">
        <v>0</v>
      </c>
      <c r="F51" s="133">
        <f>D51+B51</f>
        <v>0</v>
      </c>
      <c r="G51" s="41">
        <f>IF(ISBLANK(F51),"  ",IF(D84&gt;0,F51/D84,IF(F51&gt;0,1,0)))</f>
        <v>0</v>
      </c>
      <c r="H51" s="114">
        <v>0</v>
      </c>
      <c r="I51" s="39">
        <v>0</v>
      </c>
      <c r="J51" s="124">
        <v>0</v>
      </c>
      <c r="K51" s="40">
        <v>0</v>
      </c>
      <c r="L51" s="133">
        <f>J51+H51</f>
        <v>0</v>
      </c>
      <c r="M51" s="41">
        <f>IF(ISBLANK(L51),"  ",IF(J84&gt;0,L51/J84,IF(L51&gt;0,1,0)))</f>
        <v>0</v>
      </c>
    </row>
    <row r="52" spans="1:13" ht="15" customHeight="1" x14ac:dyDescent="0.2">
      <c r="A52" s="25" t="s">
        <v>38</v>
      </c>
      <c r="B52" s="114">
        <v>0</v>
      </c>
      <c r="C52" s="39">
        <v>0</v>
      </c>
      <c r="D52" s="124">
        <v>0</v>
      </c>
      <c r="E52" s="40">
        <v>0</v>
      </c>
      <c r="F52" s="133">
        <f>D52+B52</f>
        <v>0</v>
      </c>
      <c r="G52" s="41">
        <f>IF(ISBLANK(F52),"  ",IF(D84&gt;0,F52/D84,IF(F52&gt;0,1,0)))</f>
        <v>0</v>
      </c>
      <c r="H52" s="114">
        <v>0</v>
      </c>
      <c r="I52" s="39">
        <v>0</v>
      </c>
      <c r="J52" s="124">
        <v>0</v>
      </c>
      <c r="K52" s="40">
        <v>0</v>
      </c>
      <c r="L52" s="133">
        <f>J52+H52</f>
        <v>0</v>
      </c>
      <c r="M52" s="41">
        <f>IF(ISBLANK(L52),"  ",IF(J84&gt;0,L52/J84,IF(L52&gt;0,1,0)))</f>
        <v>0</v>
      </c>
    </row>
    <row r="53" spans="1:13" ht="15" customHeight="1" x14ac:dyDescent="0.2">
      <c r="A53" s="58" t="s">
        <v>39</v>
      </c>
      <c r="B53" s="114">
        <v>0</v>
      </c>
      <c r="C53" s="39">
        <v>0</v>
      </c>
      <c r="D53" s="124">
        <v>0</v>
      </c>
      <c r="E53" s="40">
        <v>0</v>
      </c>
      <c r="F53" s="133">
        <f>D53+B53</f>
        <v>0</v>
      </c>
      <c r="G53" s="41">
        <f>IF(ISBLANK(F53),"  ",IF(F84&gt;0,F53/F84,IF(F53&gt;0,1,0)))</f>
        <v>0</v>
      </c>
      <c r="H53" s="114">
        <v>0</v>
      </c>
      <c r="I53" s="39">
        <v>0</v>
      </c>
      <c r="J53" s="124">
        <v>0</v>
      </c>
      <c r="K53" s="40">
        <v>0</v>
      </c>
      <c r="L53" s="133">
        <f>J53+H53</f>
        <v>0</v>
      </c>
      <c r="M53" s="41">
        <f>IF(ISBLANK(L53),"  ",IF(L84&gt;0,L53/L84,IF(L53&gt;0,1,0)))</f>
        <v>0</v>
      </c>
    </row>
    <row r="54" spans="1:13" s="55" customFormat="1" ht="15" customHeight="1" x14ac:dyDescent="0.25">
      <c r="A54" s="56" t="s">
        <v>40</v>
      </c>
      <c r="B54" s="115">
        <v>0</v>
      </c>
      <c r="C54" s="59">
        <v>0</v>
      </c>
      <c r="D54" s="128">
        <v>0</v>
      </c>
      <c r="E54" s="54">
        <v>0</v>
      </c>
      <c r="F54" s="134">
        <f>F53+F52+F51+F50+F49</f>
        <v>0</v>
      </c>
      <c r="G54" s="53">
        <f>IF(ISBLANK(F54),"  ",IF(F84&gt;0,F54/F84,IF(F54&gt;0,1,0)))</f>
        <v>0</v>
      </c>
      <c r="H54" s="115">
        <v>0</v>
      </c>
      <c r="I54" s="59">
        <v>0</v>
      </c>
      <c r="J54" s="128">
        <v>0</v>
      </c>
      <c r="K54" s="54">
        <v>0</v>
      </c>
      <c r="L54" s="134">
        <f>L53+L52+L51+L50+L49</f>
        <v>0</v>
      </c>
      <c r="M54" s="53">
        <f>IF(ISBLANK(L54),"  ",IF(L84&gt;0,L54/L84,IF(L54&gt;0,1,0)))</f>
        <v>0</v>
      </c>
    </row>
    <row r="55" spans="1:13" s="55" customFormat="1" ht="15" customHeight="1" x14ac:dyDescent="0.25">
      <c r="A55" s="60" t="s">
        <v>82</v>
      </c>
      <c r="B55" s="144">
        <v>0</v>
      </c>
      <c r="C55" s="59">
        <v>0</v>
      </c>
      <c r="D55" s="129">
        <v>0</v>
      </c>
      <c r="E55" s="54">
        <v>0</v>
      </c>
      <c r="F55" s="135">
        <f>D55+B55</f>
        <v>0</v>
      </c>
      <c r="G55" s="53">
        <f>IF(ISBLANK(F55),"  ",IF(F84&gt;0,F55/F84,IF(F55&gt;0,1,0)))</f>
        <v>0</v>
      </c>
      <c r="H55" s="144">
        <v>0</v>
      </c>
      <c r="I55" s="59">
        <v>0</v>
      </c>
      <c r="J55" s="129">
        <v>0</v>
      </c>
      <c r="K55" s="54">
        <v>0</v>
      </c>
      <c r="L55" s="135">
        <f>J55+H55</f>
        <v>0</v>
      </c>
      <c r="M55" s="53">
        <f>IF(ISBLANK(L55),"  ",IF(L84&gt;0,L55/L84,IF(L55&gt;0,1,0)))</f>
        <v>0</v>
      </c>
    </row>
    <row r="56" spans="1:13" ht="15" customHeight="1" x14ac:dyDescent="0.25">
      <c r="A56" s="9" t="s">
        <v>42</v>
      </c>
      <c r="B56" s="119"/>
      <c r="C56" s="61" t="s">
        <v>4</v>
      </c>
      <c r="D56" s="127"/>
      <c r="E56" s="62" t="s">
        <v>4</v>
      </c>
      <c r="F56" s="132"/>
      <c r="G56" s="63" t="s">
        <v>4</v>
      </c>
      <c r="H56" s="119"/>
      <c r="I56" s="61" t="s">
        <v>4</v>
      </c>
      <c r="J56" s="127"/>
      <c r="K56" s="62" t="s">
        <v>4</v>
      </c>
      <c r="L56" s="132"/>
      <c r="M56" s="63" t="s">
        <v>4</v>
      </c>
    </row>
    <row r="57" spans="1:13" ht="15" customHeight="1" x14ac:dyDescent="0.2">
      <c r="A57" s="7" t="s">
        <v>43</v>
      </c>
      <c r="B57" s="119">
        <v>3088296</v>
      </c>
      <c r="C57" s="35">
        <v>1</v>
      </c>
      <c r="D57" s="127">
        <v>0</v>
      </c>
      <c r="E57" s="36">
        <v>0</v>
      </c>
      <c r="F57" s="136">
        <f t="shared" ref="F57:F62" si="16">D57+B57</f>
        <v>3088296</v>
      </c>
      <c r="G57" s="37">
        <f>IF(ISBLANK(F57),"  ",IF(F84&gt;0,F57/F84,IF(F57&gt;0,1,0)))</f>
        <v>0.19999375726996349</v>
      </c>
      <c r="H57" s="119">
        <v>3531000</v>
      </c>
      <c r="I57" s="35">
        <v>1</v>
      </c>
      <c r="J57" s="127">
        <v>0</v>
      </c>
      <c r="K57" s="36">
        <v>0</v>
      </c>
      <c r="L57" s="136">
        <f t="shared" ref="L57:L73" si="17">J57+H57</f>
        <v>3531000</v>
      </c>
      <c r="M57" s="37">
        <f>IF(ISBLANK(L57),"  ",IF(L84&gt;0,L57/L84,IF(L57&gt;0,1,0)))</f>
        <v>0.23034071965329514</v>
      </c>
    </row>
    <row r="58" spans="1:13" ht="15" customHeight="1" x14ac:dyDescent="0.2">
      <c r="A58" s="25" t="s">
        <v>44</v>
      </c>
      <c r="B58" s="116">
        <v>0</v>
      </c>
      <c r="C58" s="39">
        <v>0</v>
      </c>
      <c r="D58" s="124">
        <v>0</v>
      </c>
      <c r="E58" s="40">
        <v>0</v>
      </c>
      <c r="F58" s="137">
        <f t="shared" si="16"/>
        <v>0</v>
      </c>
      <c r="G58" s="41">
        <f>IF(ISBLANK(F58),"  ",IF(F84&gt;0,F58/F84,IF(F58&gt;0,1,0)))</f>
        <v>0</v>
      </c>
      <c r="H58" s="116">
        <v>0</v>
      </c>
      <c r="I58" s="39">
        <v>0</v>
      </c>
      <c r="J58" s="124">
        <v>0</v>
      </c>
      <c r="K58" s="40">
        <v>0</v>
      </c>
      <c r="L58" s="137">
        <f t="shared" si="17"/>
        <v>0</v>
      </c>
      <c r="M58" s="41">
        <f>IF(ISBLANK(L58),"  ",IF(L84&gt;0,L58/L84,IF(L58&gt;0,1,0)))</f>
        <v>0</v>
      </c>
    </row>
    <row r="59" spans="1:13" ht="15" customHeight="1" x14ac:dyDescent="0.2">
      <c r="A59" s="64" t="s">
        <v>45</v>
      </c>
      <c r="B59" s="145">
        <v>0</v>
      </c>
      <c r="C59" s="39">
        <v>0</v>
      </c>
      <c r="D59" s="123">
        <v>178612</v>
      </c>
      <c r="E59" s="40">
        <v>1</v>
      </c>
      <c r="F59" s="138">
        <f t="shared" si="16"/>
        <v>178612</v>
      </c>
      <c r="G59" s="41">
        <f>IF(ISBLANK(F59),"  ",IF(F84&gt;0,F59/F84,IF(F59&gt;0,1,0)))</f>
        <v>1.1566664909549705E-2</v>
      </c>
      <c r="H59" s="145">
        <v>0</v>
      </c>
      <c r="I59" s="39">
        <v>0</v>
      </c>
      <c r="J59" s="123">
        <v>175000</v>
      </c>
      <c r="K59" s="40">
        <v>1</v>
      </c>
      <c r="L59" s="138">
        <f t="shared" si="17"/>
        <v>175000</v>
      </c>
      <c r="M59" s="41">
        <f>IF(ISBLANK(L59),"  ",IF(L84&gt;0,L59/L84,IF(L59&gt;0,1,0)))</f>
        <v>1.1415923517226466E-2</v>
      </c>
    </row>
    <row r="60" spans="1:13" ht="15" customHeight="1" x14ac:dyDescent="0.2">
      <c r="A60" s="64" t="s">
        <v>46</v>
      </c>
      <c r="B60" s="145">
        <v>76548</v>
      </c>
      <c r="C60" s="39">
        <v>1</v>
      </c>
      <c r="D60" s="123">
        <v>0</v>
      </c>
      <c r="E60" s="40">
        <v>0</v>
      </c>
      <c r="F60" s="138">
        <f t="shared" si="16"/>
        <v>76548</v>
      </c>
      <c r="G60" s="41">
        <f>IF(ISBLANK(F60),"  ",IF(F84&gt;0,F60/F84,IF(F60&gt;0,1,0)))</f>
        <v>4.9571421040927313E-3</v>
      </c>
      <c r="H60" s="145">
        <v>100000</v>
      </c>
      <c r="I60" s="39">
        <v>1</v>
      </c>
      <c r="J60" s="123">
        <v>0</v>
      </c>
      <c r="K60" s="40">
        <v>0</v>
      </c>
      <c r="L60" s="138">
        <f t="shared" si="17"/>
        <v>100000</v>
      </c>
      <c r="M60" s="41">
        <f>IF(ISBLANK(L60),"  ",IF(L84&gt;0,L60/L84,IF(L60&gt;0,1,0)))</f>
        <v>6.5233848669865521E-3</v>
      </c>
    </row>
    <row r="61" spans="1:13" ht="15" customHeight="1" x14ac:dyDescent="0.2">
      <c r="A61" s="64" t="s">
        <v>47</v>
      </c>
      <c r="B61" s="145">
        <v>0</v>
      </c>
      <c r="C61" s="39">
        <v>0</v>
      </c>
      <c r="D61" s="123">
        <v>0</v>
      </c>
      <c r="E61" s="40">
        <v>0</v>
      </c>
      <c r="F61" s="138">
        <f t="shared" si="16"/>
        <v>0</v>
      </c>
      <c r="G61" s="41">
        <f>IF(ISBLANK(F61),"  ",IF(F84&gt;0,F61/F84,IF(F61&gt;0,1,0)))</f>
        <v>0</v>
      </c>
      <c r="H61" s="145">
        <v>0</v>
      </c>
      <c r="I61" s="39">
        <v>0</v>
      </c>
      <c r="J61" s="123">
        <v>0</v>
      </c>
      <c r="K61" s="40">
        <v>0</v>
      </c>
      <c r="L61" s="138">
        <f t="shared" si="17"/>
        <v>0</v>
      </c>
      <c r="M61" s="41">
        <f>IF(ISBLANK(L61),"  ",IF(L84&gt;0,L61/L84,IF(L61&gt;0,1,0)))</f>
        <v>0</v>
      </c>
    </row>
    <row r="62" spans="1:13" ht="15" customHeight="1" x14ac:dyDescent="0.2">
      <c r="A62" s="25" t="s">
        <v>48</v>
      </c>
      <c r="B62" s="116">
        <v>184251</v>
      </c>
      <c r="C62" s="39">
        <v>0.13614066043193854</v>
      </c>
      <c r="D62" s="124">
        <v>1169136</v>
      </c>
      <c r="E62" s="40">
        <v>0.86385933956806149</v>
      </c>
      <c r="F62" s="137">
        <f t="shared" si="16"/>
        <v>1353387</v>
      </c>
      <c r="G62" s="41">
        <f>IF(ISBLANK(F62),"  ",IF(F84&gt;0,F62/F84,IF(F62&gt;0,1,0)))</f>
        <v>8.764346136844528E-2</v>
      </c>
      <c r="H62" s="116">
        <v>200000</v>
      </c>
      <c r="I62" s="39">
        <v>0.15037593984962405</v>
      </c>
      <c r="J62" s="124">
        <v>1130000</v>
      </c>
      <c r="K62" s="40">
        <v>0.84962406015037595</v>
      </c>
      <c r="L62" s="137">
        <f t="shared" si="17"/>
        <v>1330000</v>
      </c>
      <c r="M62" s="41">
        <f>IF(ISBLANK(L62),"  ",IF(L84&gt;0,L62/L84,IF(L62&gt;0,1,0)))</f>
        <v>8.6761018730921138E-2</v>
      </c>
    </row>
    <row r="63" spans="1:13" s="55" customFormat="1" ht="15" customHeight="1" x14ac:dyDescent="0.25">
      <c r="A63" s="60" t="s">
        <v>49</v>
      </c>
      <c r="B63" s="146">
        <v>3349095</v>
      </c>
      <c r="C63" s="59">
        <v>0.71305236304470898</v>
      </c>
      <c r="D63" s="128">
        <v>1347748</v>
      </c>
      <c r="E63" s="54">
        <v>0.28694763695529102</v>
      </c>
      <c r="F63" s="139">
        <f>F62+F60+F59+F58+F57+F61</f>
        <v>4696843</v>
      </c>
      <c r="G63" s="53">
        <f>IF(ISBLANK(F63),"  ",IF(F84&gt;0,F63/F84,IF(F63&gt;0,1,0)))</f>
        <v>0.30416102565205122</v>
      </c>
      <c r="H63" s="146">
        <v>3831000</v>
      </c>
      <c r="I63" s="59">
        <v>0.74591121495327106</v>
      </c>
      <c r="J63" s="128">
        <v>1305000</v>
      </c>
      <c r="K63" s="54">
        <v>0.25408878504672899</v>
      </c>
      <c r="L63" s="149">
        <f t="shared" si="17"/>
        <v>5136000</v>
      </c>
      <c r="M63" s="53">
        <f>IF(ISBLANK(L63),"  ",IF(L84&gt;0,L63/L84,IF(L63&gt;0,1,0)))</f>
        <v>0.33504104676842927</v>
      </c>
    </row>
    <row r="64" spans="1:13" ht="15" customHeight="1" x14ac:dyDescent="0.2">
      <c r="A64" s="34" t="s">
        <v>50</v>
      </c>
      <c r="B64" s="147">
        <v>0</v>
      </c>
      <c r="C64" s="39">
        <v>0</v>
      </c>
      <c r="D64" s="148">
        <v>0</v>
      </c>
      <c r="E64" s="40">
        <v>0</v>
      </c>
      <c r="F64" s="140">
        <f t="shared" ref="F64:F73" si="18">D64+B64</f>
        <v>0</v>
      </c>
      <c r="G64" s="41">
        <f>IF(ISBLANK(F64),"  ",IF(F84&gt;0,F64/F84,IF(F64&gt;0,1,0)))</f>
        <v>0</v>
      </c>
      <c r="H64" s="147">
        <v>0</v>
      </c>
      <c r="I64" s="39">
        <v>0</v>
      </c>
      <c r="J64" s="148">
        <v>0</v>
      </c>
      <c r="K64" s="40">
        <v>0</v>
      </c>
      <c r="L64" s="140">
        <f t="shared" si="17"/>
        <v>0</v>
      </c>
      <c r="M64" s="41">
        <f>IF(ISBLANK(L64),"  ",IF(L84&gt;0,L64/L84,IF(L64&gt;0,1,0)))</f>
        <v>0</v>
      </c>
    </row>
    <row r="65" spans="1:13" ht="15" customHeight="1" x14ac:dyDescent="0.2">
      <c r="A65" s="65" t="s">
        <v>51</v>
      </c>
      <c r="B65" s="114">
        <v>0</v>
      </c>
      <c r="C65" s="39">
        <v>0</v>
      </c>
      <c r="D65" s="124">
        <v>0</v>
      </c>
      <c r="E65" s="40">
        <v>0</v>
      </c>
      <c r="F65" s="133">
        <f t="shared" si="18"/>
        <v>0</v>
      </c>
      <c r="G65" s="41">
        <f>IF(ISBLANK(F65),"  ",IF(F84&gt;0,F65/F84,IF(F65&gt;0,1,0)))</f>
        <v>0</v>
      </c>
      <c r="H65" s="114">
        <v>0</v>
      </c>
      <c r="I65" s="39">
        <v>0</v>
      </c>
      <c r="J65" s="124">
        <v>0</v>
      </c>
      <c r="K65" s="40">
        <v>0</v>
      </c>
      <c r="L65" s="133">
        <f t="shared" si="17"/>
        <v>0</v>
      </c>
      <c r="M65" s="41">
        <f>IF(ISBLANK(L65),"  ",IF(L84&gt;0,L65/L84,IF(L65&gt;0,1,0)))</f>
        <v>0</v>
      </c>
    </row>
    <row r="66" spans="1:13" ht="15" customHeight="1" x14ac:dyDescent="0.2">
      <c r="A66" s="7" t="s">
        <v>52</v>
      </c>
      <c r="B66" s="114">
        <v>0</v>
      </c>
      <c r="C66" s="39">
        <v>0</v>
      </c>
      <c r="D66" s="124">
        <v>0</v>
      </c>
      <c r="E66" s="40">
        <v>0</v>
      </c>
      <c r="F66" s="133">
        <f t="shared" si="18"/>
        <v>0</v>
      </c>
      <c r="G66" s="41">
        <f>IF(ISBLANK(F66),"  ",IF(F84&gt;0,F66/F84,IF(F66&gt;0,1,0)))</f>
        <v>0</v>
      </c>
      <c r="H66" s="114">
        <v>0</v>
      </c>
      <c r="I66" s="39">
        <v>0</v>
      </c>
      <c r="J66" s="124">
        <v>0</v>
      </c>
      <c r="K66" s="40">
        <v>0</v>
      </c>
      <c r="L66" s="133">
        <f t="shared" si="17"/>
        <v>0</v>
      </c>
      <c r="M66" s="41">
        <f>IF(ISBLANK(L66),"  ",IF(L84&gt;0,L66/L84,IF(L66&gt;0,1,0)))</f>
        <v>0</v>
      </c>
    </row>
    <row r="67" spans="1:13" ht="15" customHeight="1" x14ac:dyDescent="0.2">
      <c r="A67" s="58" t="s">
        <v>53</v>
      </c>
      <c r="B67" s="114">
        <v>0</v>
      </c>
      <c r="C67" s="39">
        <v>0</v>
      </c>
      <c r="D67" s="124">
        <v>0</v>
      </c>
      <c r="E67" s="40">
        <v>0</v>
      </c>
      <c r="F67" s="133">
        <f t="shared" si="18"/>
        <v>0</v>
      </c>
      <c r="G67" s="41">
        <f>IF(ISBLANK(F67),"  ",IF(F84&gt;0,F67/F84,IF(F67&gt;0,1,0)))</f>
        <v>0</v>
      </c>
      <c r="H67" s="114">
        <v>0</v>
      </c>
      <c r="I67" s="39">
        <v>0</v>
      </c>
      <c r="J67" s="124">
        <v>0</v>
      </c>
      <c r="K67" s="40">
        <v>0</v>
      </c>
      <c r="L67" s="133">
        <f t="shared" si="17"/>
        <v>0</v>
      </c>
      <c r="M67" s="41">
        <f>IF(ISBLANK(L67),"  ",IF(L84&gt;0,L67/L84,IF(L67&gt;0,1,0)))</f>
        <v>0</v>
      </c>
    </row>
    <row r="68" spans="1:13" ht="15" customHeight="1" x14ac:dyDescent="0.2">
      <c r="A68" s="65" t="s">
        <v>54</v>
      </c>
      <c r="B68" s="114">
        <v>0</v>
      </c>
      <c r="C68" s="39">
        <v>0</v>
      </c>
      <c r="D68" s="124">
        <v>0</v>
      </c>
      <c r="E68" s="40">
        <v>0</v>
      </c>
      <c r="F68" s="133">
        <f t="shared" si="18"/>
        <v>0</v>
      </c>
      <c r="G68" s="41">
        <f>IF(ISBLANK(F68),"  ",IF(F84&gt;0,F68/F84,IF(F68&gt;0,1,0)))</f>
        <v>0</v>
      </c>
      <c r="H68" s="114">
        <v>0</v>
      </c>
      <c r="I68" s="39">
        <v>0</v>
      </c>
      <c r="J68" s="124">
        <v>0</v>
      </c>
      <c r="K68" s="40">
        <v>0</v>
      </c>
      <c r="L68" s="133">
        <f t="shared" si="17"/>
        <v>0</v>
      </c>
      <c r="M68" s="41">
        <f>IF(ISBLANK(L68),"  ",IF(L84&gt;0,L68/L84,IF(L68&gt;0,1,0)))</f>
        <v>0</v>
      </c>
    </row>
    <row r="69" spans="1:13" ht="15" customHeight="1" x14ac:dyDescent="0.2">
      <c r="A69" s="65" t="s">
        <v>55</v>
      </c>
      <c r="B69" s="114">
        <v>0</v>
      </c>
      <c r="C69" s="39">
        <v>0</v>
      </c>
      <c r="D69" s="124">
        <v>0</v>
      </c>
      <c r="E69" s="40">
        <v>0</v>
      </c>
      <c r="F69" s="133">
        <f t="shared" si="18"/>
        <v>0</v>
      </c>
      <c r="G69" s="41">
        <f>IF(ISBLANK(F69),"  ",IF(F84&gt;0,F69/F84,IF(F69&gt;0,1,0)))</f>
        <v>0</v>
      </c>
      <c r="H69" s="114">
        <v>0</v>
      </c>
      <c r="I69" s="39">
        <v>0</v>
      </c>
      <c r="J69" s="124">
        <v>0</v>
      </c>
      <c r="K69" s="40">
        <v>0</v>
      </c>
      <c r="L69" s="133">
        <f t="shared" si="17"/>
        <v>0</v>
      </c>
      <c r="M69" s="41">
        <f>IF(ISBLANK(L69),"  ",IF(L84&gt;0,L69/L84,IF(L69&gt;0,1,0)))</f>
        <v>0</v>
      </c>
    </row>
    <row r="70" spans="1:13" ht="15" customHeight="1" x14ac:dyDescent="0.2">
      <c r="A70" s="34" t="s">
        <v>56</v>
      </c>
      <c r="B70" s="114">
        <v>0</v>
      </c>
      <c r="C70" s="39">
        <v>0</v>
      </c>
      <c r="D70" s="124">
        <v>0</v>
      </c>
      <c r="E70" s="40">
        <v>0</v>
      </c>
      <c r="F70" s="133">
        <f t="shared" si="18"/>
        <v>0</v>
      </c>
      <c r="G70" s="41">
        <f>IF(ISBLANK(F70),"  ",IF(F84&gt;0,F70/F84,IF(F70&gt;0,1,0)))</f>
        <v>0</v>
      </c>
      <c r="H70" s="114">
        <v>0</v>
      </c>
      <c r="I70" s="39">
        <v>0</v>
      </c>
      <c r="J70" s="124">
        <v>0</v>
      </c>
      <c r="K70" s="40">
        <v>0</v>
      </c>
      <c r="L70" s="133">
        <f t="shared" si="17"/>
        <v>0</v>
      </c>
      <c r="M70" s="41">
        <f>IF(ISBLANK(L70),"  ",IF(L84&gt;0,L70/L84,IF(L70&gt;0,1,0)))</f>
        <v>0</v>
      </c>
    </row>
    <row r="71" spans="1:13" ht="15" customHeight="1" x14ac:dyDescent="0.2">
      <c r="A71" s="34" t="s">
        <v>57</v>
      </c>
      <c r="B71" s="114">
        <v>0</v>
      </c>
      <c r="C71" s="39">
        <v>0</v>
      </c>
      <c r="D71" s="124">
        <v>0</v>
      </c>
      <c r="E71" s="40">
        <v>0</v>
      </c>
      <c r="F71" s="133">
        <f t="shared" si="18"/>
        <v>0</v>
      </c>
      <c r="G71" s="41">
        <f>IF(ISBLANK(F71),"  ",IF(F84&gt;0,F71/F84,IF(F71&gt;0,1,0)))</f>
        <v>0</v>
      </c>
      <c r="H71" s="114">
        <v>0</v>
      </c>
      <c r="I71" s="39">
        <v>0</v>
      </c>
      <c r="J71" s="124">
        <v>0</v>
      </c>
      <c r="K71" s="40">
        <v>0</v>
      </c>
      <c r="L71" s="133">
        <f t="shared" si="17"/>
        <v>0</v>
      </c>
      <c r="M71" s="41">
        <f>IF(ISBLANK(L71),"  ",IF(L84&gt;0,L71/L84,IF(L71&gt;0,1,0)))</f>
        <v>0</v>
      </c>
    </row>
    <row r="72" spans="1:13" ht="15" customHeight="1" x14ac:dyDescent="0.2">
      <c r="A72" s="7" t="s">
        <v>58</v>
      </c>
      <c r="B72" s="114">
        <v>0</v>
      </c>
      <c r="C72" s="39">
        <v>0</v>
      </c>
      <c r="D72" s="124">
        <v>0</v>
      </c>
      <c r="E72" s="40">
        <v>0</v>
      </c>
      <c r="F72" s="133">
        <f t="shared" si="18"/>
        <v>0</v>
      </c>
      <c r="G72" s="41">
        <f>IF(ISBLANK(F72),"  ",IF(F84&gt;0,F72/F84,IF(F72&gt;0,1,0)))</f>
        <v>0</v>
      </c>
      <c r="H72" s="114">
        <v>0</v>
      </c>
      <c r="I72" s="39">
        <v>0</v>
      </c>
      <c r="J72" s="124">
        <v>0</v>
      </c>
      <c r="K72" s="40">
        <v>0</v>
      </c>
      <c r="L72" s="133">
        <f t="shared" si="17"/>
        <v>0</v>
      </c>
      <c r="M72" s="41">
        <f>IF(ISBLANK(L72),"  ",IF(L84&gt;0,L72/L84,IF(L72&gt;0,1,0)))</f>
        <v>0</v>
      </c>
    </row>
    <row r="73" spans="1:13" ht="15" customHeight="1" x14ac:dyDescent="0.2">
      <c r="A73" s="58" t="s">
        <v>59</v>
      </c>
      <c r="B73" s="114">
        <v>26824</v>
      </c>
      <c r="C73" s="39">
        <v>1</v>
      </c>
      <c r="D73" s="124">
        <v>0</v>
      </c>
      <c r="E73" s="40">
        <v>0</v>
      </c>
      <c r="F73" s="133">
        <f t="shared" si="18"/>
        <v>26824</v>
      </c>
      <c r="G73" s="41">
        <f>IF(ISBLANK(F73),"  ",IF(F84&gt;0,F73/F84,IF(F73&gt;0,1,0)))</f>
        <v>1.7370849636853141E-3</v>
      </c>
      <c r="H73" s="114">
        <v>0</v>
      </c>
      <c r="I73" s="39">
        <v>0</v>
      </c>
      <c r="J73" s="124">
        <v>0</v>
      </c>
      <c r="K73" s="40">
        <v>0</v>
      </c>
      <c r="L73" s="133">
        <f t="shared" si="17"/>
        <v>0</v>
      </c>
      <c r="M73" s="41">
        <f>IF(ISBLANK(L73),"  ",IF(L84&gt;0,L73/L84,IF(L73&gt;0,1,0)))</f>
        <v>0</v>
      </c>
    </row>
    <row r="74" spans="1:13" ht="15" customHeight="1" x14ac:dyDescent="0.2">
      <c r="A74" s="34" t="s">
        <v>186</v>
      </c>
      <c r="B74" s="114">
        <v>0</v>
      </c>
      <c r="C74" s="39">
        <v>0</v>
      </c>
      <c r="D74" s="124">
        <v>0</v>
      </c>
      <c r="E74" s="40">
        <v>0</v>
      </c>
      <c r="F74" s="133">
        <f t="shared" ref="F74" si="19">D74+B74</f>
        <v>0</v>
      </c>
      <c r="G74" s="41">
        <f>IF(ISBLANK(F74),"  ",IF(F85&gt;0,F74/F85,IF(F74&gt;0,1,0)))</f>
        <v>0</v>
      </c>
      <c r="H74" s="114">
        <v>0</v>
      </c>
      <c r="I74" s="39">
        <v>0</v>
      </c>
      <c r="J74" s="124">
        <v>0</v>
      </c>
      <c r="K74" s="40">
        <v>0</v>
      </c>
      <c r="L74" s="133">
        <f t="shared" ref="L74" si="20">J74+H74</f>
        <v>0</v>
      </c>
      <c r="M74" s="41">
        <f>IF(ISBLANK(L74),"  ",IF(L85&gt;0,L74/L85,IF(L74&gt;0,1,0)))</f>
        <v>0</v>
      </c>
    </row>
    <row r="75" spans="1:13" s="55" customFormat="1" ht="15" customHeight="1" x14ac:dyDescent="0.25">
      <c r="A75" s="66" t="s">
        <v>60</v>
      </c>
      <c r="B75" s="115">
        <v>3375919</v>
      </c>
      <c r="C75" s="59">
        <v>0.71468183510819028</v>
      </c>
      <c r="D75" s="128">
        <v>1347748</v>
      </c>
      <c r="E75" s="54">
        <v>0.28531816489180967</v>
      </c>
      <c r="F75" s="115">
        <f>F74+F73+F72+F71+F70+F69+F68+F67+F66+F65+F64+F63</f>
        <v>4723667</v>
      </c>
      <c r="G75" s="53">
        <f>IF(ISBLANK(F75),"  ",IF(F84&gt;0,F75/F84,IF(F75&gt;0,1,0)))</f>
        <v>0.30589811061573652</v>
      </c>
      <c r="H75" s="115">
        <v>3831000</v>
      </c>
      <c r="I75" s="59">
        <v>0.74591121495327106</v>
      </c>
      <c r="J75" s="128">
        <v>1305000</v>
      </c>
      <c r="K75" s="54">
        <v>0.25408878504672899</v>
      </c>
      <c r="L75" s="115">
        <f>L74+L73+L72+L71+L70+L69+L68+L67+L66+L65+L64+L63</f>
        <v>5136000</v>
      </c>
      <c r="M75" s="53">
        <f>IF(ISBLANK(L75),"  ",IF(L84&gt;0,L75/L84,IF(L75&gt;0,1,0)))</f>
        <v>0.33504104676842927</v>
      </c>
    </row>
    <row r="76" spans="1:13" ht="15" customHeight="1" x14ac:dyDescent="0.25">
      <c r="A76" s="9" t="s">
        <v>61</v>
      </c>
      <c r="B76" s="116"/>
      <c r="C76" s="48" t="s">
        <v>4</v>
      </c>
      <c r="D76" s="124"/>
      <c r="E76" s="49" t="s">
        <v>10</v>
      </c>
      <c r="F76" s="133"/>
      <c r="G76" s="50" t="s">
        <v>4</v>
      </c>
      <c r="H76" s="116"/>
      <c r="I76" s="48" t="s">
        <v>4</v>
      </c>
      <c r="J76" s="124"/>
      <c r="K76" s="49" t="s">
        <v>4</v>
      </c>
      <c r="L76" s="133"/>
      <c r="M76" s="50" t="s">
        <v>4</v>
      </c>
    </row>
    <row r="77" spans="1:13" ht="15" customHeight="1" x14ac:dyDescent="0.2">
      <c r="A77" s="7" t="s">
        <v>62</v>
      </c>
      <c r="B77" s="142">
        <v>0</v>
      </c>
      <c r="C77" s="35">
        <v>0</v>
      </c>
      <c r="D77" s="127">
        <v>0</v>
      </c>
      <c r="E77" s="36">
        <v>0</v>
      </c>
      <c r="F77" s="132">
        <f>D77+B77</f>
        <v>0</v>
      </c>
      <c r="G77" s="37">
        <f>IF(ISBLANK(F77),"  ",IF(F84&gt;0,F77/F84,IF(F77&gt;0,1,0)))</f>
        <v>0</v>
      </c>
      <c r="H77" s="142">
        <v>0</v>
      </c>
      <c r="I77" s="35">
        <v>0</v>
      </c>
      <c r="J77" s="127">
        <v>0</v>
      </c>
      <c r="K77" s="36">
        <v>0</v>
      </c>
      <c r="L77" s="132">
        <f>J77+H77</f>
        <v>0</v>
      </c>
      <c r="M77" s="37">
        <f>IF(ISBLANK(L77),"  ",IF(L84&gt;0,L77/L84,IF(L77&gt;0,1,0)))</f>
        <v>0</v>
      </c>
    </row>
    <row r="78" spans="1:13" ht="15" customHeight="1" x14ac:dyDescent="0.2">
      <c r="A78" s="25" t="s">
        <v>63</v>
      </c>
      <c r="B78" s="114">
        <v>0</v>
      </c>
      <c r="C78" s="39">
        <v>0</v>
      </c>
      <c r="D78" s="124">
        <v>0</v>
      </c>
      <c r="E78" s="40">
        <v>0</v>
      </c>
      <c r="F78" s="133">
        <f>D78+B78</f>
        <v>0</v>
      </c>
      <c r="G78" s="41">
        <f>IF(ISBLANK(F78),"  ",IF(F84&gt;0,F78/F84,IF(F78&gt;0,1,0)))</f>
        <v>0</v>
      </c>
      <c r="H78" s="114">
        <v>0</v>
      </c>
      <c r="I78" s="39">
        <v>0</v>
      </c>
      <c r="J78" s="124">
        <v>0</v>
      </c>
      <c r="K78" s="40">
        <v>0</v>
      </c>
      <c r="L78" s="133">
        <f>J78+H78</f>
        <v>0</v>
      </c>
      <c r="M78" s="41">
        <f>IF(ISBLANK(L78),"  ",IF(L84&gt;0,L78/L84,IF(L78&gt;0,1,0)))</f>
        <v>0</v>
      </c>
    </row>
    <row r="79" spans="1:13" ht="15" customHeight="1" x14ac:dyDescent="0.25">
      <c r="A79" s="56" t="s">
        <v>64</v>
      </c>
      <c r="B79" s="116"/>
      <c r="C79" s="48" t="s">
        <v>4</v>
      </c>
      <c r="D79" s="124"/>
      <c r="E79" s="49" t="s">
        <v>10</v>
      </c>
      <c r="F79" s="133"/>
      <c r="G79" s="50" t="s">
        <v>4</v>
      </c>
      <c r="H79" s="116"/>
      <c r="I79" s="48" t="s">
        <v>4</v>
      </c>
      <c r="J79" s="124"/>
      <c r="K79" s="49" t="s">
        <v>4</v>
      </c>
      <c r="L79" s="133"/>
      <c r="M79" s="50" t="s">
        <v>4</v>
      </c>
    </row>
    <row r="80" spans="1:13" ht="15" customHeight="1" x14ac:dyDescent="0.2">
      <c r="A80" s="7" t="s">
        <v>65</v>
      </c>
      <c r="B80" s="142">
        <v>0</v>
      </c>
      <c r="C80" s="35">
        <v>0</v>
      </c>
      <c r="D80" s="127">
        <v>4393256</v>
      </c>
      <c r="E80" s="36">
        <v>1</v>
      </c>
      <c r="F80" s="132">
        <f>D80+B80</f>
        <v>4393256</v>
      </c>
      <c r="G80" s="37">
        <f>IF(ISBLANK(F80),"  ",IF(F84&gt;0,F80/F84,IF(F80&gt;0,1,0)))</f>
        <v>0.28450115341560872</v>
      </c>
      <c r="H80" s="142">
        <v>0</v>
      </c>
      <c r="I80" s="35">
        <v>0</v>
      </c>
      <c r="J80" s="127">
        <v>4000000</v>
      </c>
      <c r="K80" s="36">
        <v>1</v>
      </c>
      <c r="L80" s="132">
        <f>J80+H80</f>
        <v>4000000</v>
      </c>
      <c r="M80" s="37">
        <f>IF(ISBLANK(L80),"  ",IF(L84&gt;0,L80/L84,IF(L80&gt;0,1,0)))</f>
        <v>0.26093539467946208</v>
      </c>
    </row>
    <row r="81" spans="1:13" ht="15" customHeight="1" x14ac:dyDescent="0.2">
      <c r="A81" s="25" t="s">
        <v>66</v>
      </c>
      <c r="B81" s="114">
        <v>0</v>
      </c>
      <c r="C81" s="39">
        <v>0</v>
      </c>
      <c r="D81" s="124">
        <v>0</v>
      </c>
      <c r="E81" s="40">
        <v>0</v>
      </c>
      <c r="F81" s="133">
        <f>D81+B81</f>
        <v>0</v>
      </c>
      <c r="G81" s="41">
        <f>IF(ISBLANK(F81),"  ",IF(F84&gt;0,F81/F84,IF(F81&gt;0,1,0)))</f>
        <v>0</v>
      </c>
      <c r="H81" s="114">
        <v>0</v>
      </c>
      <c r="I81" s="39">
        <v>0</v>
      </c>
      <c r="J81" s="124">
        <v>0</v>
      </c>
      <c r="K81" s="40">
        <v>0</v>
      </c>
      <c r="L81" s="133">
        <f>J81+H81</f>
        <v>0</v>
      </c>
      <c r="M81" s="41">
        <f>IF(ISBLANK(L81),"  ",IF(L84&gt;0,L81/L84,IF(L81&gt;0,1,0)))</f>
        <v>0</v>
      </c>
    </row>
    <row r="82" spans="1:13" s="55" customFormat="1" ht="15" customHeight="1" x14ac:dyDescent="0.25">
      <c r="A82" s="56" t="s">
        <v>67</v>
      </c>
      <c r="B82" s="120">
        <v>0</v>
      </c>
      <c r="C82" s="59">
        <v>0</v>
      </c>
      <c r="D82" s="129">
        <v>4393256</v>
      </c>
      <c r="E82" s="54">
        <v>1</v>
      </c>
      <c r="F82" s="134">
        <f>F81+F80+F79+F78+F77</f>
        <v>4393256</v>
      </c>
      <c r="G82" s="53">
        <f>IF(ISBLANK(F82),"  ",IF(F84&gt;0,F82/F84,IF(F82&gt;0,1,0)))</f>
        <v>0.28450115341560872</v>
      </c>
      <c r="H82" s="120">
        <v>0</v>
      </c>
      <c r="I82" s="59">
        <v>0</v>
      </c>
      <c r="J82" s="129">
        <v>4000000</v>
      </c>
      <c r="K82" s="54">
        <v>1</v>
      </c>
      <c r="L82" s="134">
        <f>L81+L80+L79+L78+L77</f>
        <v>4000000</v>
      </c>
      <c r="M82" s="53">
        <f>IF(ISBLANK(L82),"  ",IF(L84&gt;0,L82/L84,IF(L82&gt;0,1,0)))</f>
        <v>0.26093539467946208</v>
      </c>
    </row>
    <row r="83" spans="1:13" s="55" customFormat="1" ht="15" customHeight="1" x14ac:dyDescent="0.25">
      <c r="A83" s="56" t="s">
        <v>68</v>
      </c>
      <c r="B83" s="120">
        <v>0</v>
      </c>
      <c r="C83" s="59">
        <v>0</v>
      </c>
      <c r="D83" s="129">
        <v>0</v>
      </c>
      <c r="E83" s="54">
        <v>0</v>
      </c>
      <c r="F83" s="141">
        <f>D83+B83</f>
        <v>0</v>
      </c>
      <c r="G83" s="53">
        <f>IF(ISBLANK(F83),"  ",IF(F84&gt;0,F83/F84,IF(F83&gt;0,1,0)))</f>
        <v>0</v>
      </c>
      <c r="H83" s="120">
        <v>0</v>
      </c>
      <c r="I83" s="59">
        <v>0</v>
      </c>
      <c r="J83" s="129">
        <v>0</v>
      </c>
      <c r="K83" s="54">
        <v>0</v>
      </c>
      <c r="L83" s="141">
        <f>J83+H83</f>
        <v>0</v>
      </c>
      <c r="M83" s="53">
        <f>IF(ISBLANK(L83),"  ",IF(L84&gt;0,L83/L84,IF(L83&gt;0,1,0)))</f>
        <v>0</v>
      </c>
    </row>
    <row r="84" spans="1:13" s="55" customFormat="1" ht="15" customHeight="1" thickBot="1" x14ac:dyDescent="0.3">
      <c r="A84" s="67" t="s">
        <v>69</v>
      </c>
      <c r="B84" s="121">
        <v>9700958</v>
      </c>
      <c r="C84" s="68">
        <v>0.62822055901963758</v>
      </c>
      <c r="D84" s="121">
        <v>5741004</v>
      </c>
      <c r="E84" s="69">
        <v>0.37177944098036247</v>
      </c>
      <c r="F84" s="121">
        <f>F82+F75+F54+F47+F55+F83</f>
        <v>15441962</v>
      </c>
      <c r="G84" s="70">
        <f>IF(ISBLANK(F84),"  ",IF(F84&gt;0,F84/F84,IF(F84&gt;0,1,0)))</f>
        <v>1</v>
      </c>
      <c r="H84" s="121">
        <v>10024465</v>
      </c>
      <c r="I84" s="68">
        <v>0.65393443280636343</v>
      </c>
      <c r="J84" s="121">
        <v>5305000</v>
      </c>
      <c r="K84" s="69">
        <v>0.34606556719363657</v>
      </c>
      <c r="L84" s="121">
        <f>L82+L75+L54+L47+L55+L83</f>
        <v>15329465</v>
      </c>
      <c r="M84" s="70">
        <f>IF(ISBLANK(L84),"  ",IF(L84&gt;0,L84/L84,IF(L84&gt;0,1,0)))</f>
        <v>1</v>
      </c>
    </row>
    <row r="85" spans="1:13" ht="15" thickTop="1" x14ac:dyDescent="0.2"/>
    <row r="86" spans="1:13" ht="16.5" customHeight="1" x14ac:dyDescent="0.2">
      <c r="A86" s="2" t="s">
        <v>4</v>
      </c>
    </row>
    <row r="87" spans="1:13" x14ac:dyDescent="0.2">
      <c r="A87" s="2" t="s">
        <v>70</v>
      </c>
    </row>
  </sheetData>
  <hyperlinks>
    <hyperlink ref="O2" location="Home!A1" tooltip="Home" display="Home" xr:uid="{00000000-0004-0000-2C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O87"/>
  <sheetViews>
    <sheetView zoomScale="75" zoomScaleNormal="75" workbookViewId="0">
      <pane xSplit="1" ySplit="10" topLeftCell="B11" activePane="bottomRight" state="frozen"/>
      <selection activeCell="K38" sqref="K38"/>
      <selection pane="topRight" activeCell="K38" sqref="K38"/>
      <selection pane="bottomLeft" activeCell="K38" sqref="K38"/>
      <selection pane="bottomRight" activeCell="K38" sqref="K38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105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190</v>
      </c>
      <c r="C6" s="11"/>
      <c r="D6" s="12"/>
      <c r="E6" s="11"/>
      <c r="F6" s="12"/>
      <c r="G6" s="13"/>
      <c r="H6" s="10" t="s">
        <v>191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v>5755721</v>
      </c>
      <c r="C13" s="35">
        <v>1</v>
      </c>
      <c r="D13" s="122">
        <v>0</v>
      </c>
      <c r="E13" s="36">
        <v>0</v>
      </c>
      <c r="F13" s="130">
        <f>D13+B13</f>
        <v>5755721</v>
      </c>
      <c r="G13" s="37">
        <f>IF(ISBLANK(F13),"  ",IF(F84&gt;0,F13/F84,IF(F13&gt;0,1,0)))</f>
        <v>0.21728962852756384</v>
      </c>
      <c r="H13" s="112">
        <v>5616536</v>
      </c>
      <c r="I13" s="35">
        <v>1</v>
      </c>
      <c r="J13" s="122">
        <v>0</v>
      </c>
      <c r="K13" s="36">
        <v>0</v>
      </c>
      <c r="L13" s="130">
        <f t="shared" ref="L13:L34" si="0">J13+H13</f>
        <v>5616536</v>
      </c>
      <c r="M13" s="38">
        <f>IF(ISBLANK(L13),"  ",IF(L84&gt;0,L13/L84,IF(L13&gt;0,1,0)))</f>
        <v>0.21182161042527503</v>
      </c>
    </row>
    <row r="14" spans="1:15" ht="15" customHeight="1" x14ac:dyDescent="0.2">
      <c r="A14" s="7" t="s">
        <v>13</v>
      </c>
      <c r="B14" s="142">
        <v>0</v>
      </c>
      <c r="C14" s="39">
        <v>0</v>
      </c>
      <c r="D14" s="127">
        <v>0</v>
      </c>
      <c r="E14" s="40">
        <v>0</v>
      </c>
      <c r="F14" s="131">
        <f>D14+B14</f>
        <v>0</v>
      </c>
      <c r="G14" s="41">
        <f>IF(ISBLANK(F14),"  ",IF(F84&gt;0,F14/F84,IF(F14&gt;0,1,0)))</f>
        <v>0</v>
      </c>
      <c r="H14" s="142">
        <v>0</v>
      </c>
      <c r="I14" s="39">
        <v>0</v>
      </c>
      <c r="J14" s="127">
        <v>0</v>
      </c>
      <c r="K14" s="40">
        <v>0</v>
      </c>
      <c r="L14" s="131">
        <f t="shared" si="0"/>
        <v>0</v>
      </c>
      <c r="M14" s="41">
        <f>IF(ISBLANK(L14),"  ",IF(L84&gt;0,L14/L84,IF(L14&gt;0,1,0)))</f>
        <v>0</v>
      </c>
    </row>
    <row r="15" spans="1:15" ht="15" customHeight="1" x14ac:dyDescent="0.2">
      <c r="A15" s="169" t="s">
        <v>14</v>
      </c>
      <c r="B15" s="116">
        <v>170436</v>
      </c>
      <c r="C15" s="42">
        <v>1</v>
      </c>
      <c r="D15" s="124">
        <v>0</v>
      </c>
      <c r="E15" s="43">
        <v>0</v>
      </c>
      <c r="F15" s="132">
        <f>D15+B15</f>
        <v>170436</v>
      </c>
      <c r="G15" s="44">
        <f>IF(ISBLANK(F15),"  ",IF(F84&gt;0,F15/F84,IF(F15&gt;0,1,0)))</f>
        <v>6.4342894882715596E-3</v>
      </c>
      <c r="H15" s="116">
        <v>166870</v>
      </c>
      <c r="I15" s="42">
        <v>0.3228471375781144</v>
      </c>
      <c r="J15" s="124">
        <v>350000</v>
      </c>
      <c r="K15" s="43">
        <v>0.67715286242188555</v>
      </c>
      <c r="L15" s="132">
        <f t="shared" si="0"/>
        <v>516870</v>
      </c>
      <c r="M15" s="44">
        <f>IF(ISBLANK(L15),"  ",IF(L84&gt;0,L15/L84,IF(L15&gt;0,1,0)))</f>
        <v>1.949319576701937E-2</v>
      </c>
    </row>
    <row r="16" spans="1:15" ht="15" customHeight="1" x14ac:dyDescent="0.2">
      <c r="A16" s="170" t="s">
        <v>15</v>
      </c>
      <c r="B16" s="142">
        <v>0</v>
      </c>
      <c r="C16" s="35">
        <v>0</v>
      </c>
      <c r="D16" s="127">
        <v>0</v>
      </c>
      <c r="E16" s="36">
        <v>0</v>
      </c>
      <c r="F16" s="132">
        <f t="shared" ref="F16:F46" si="1">D16+B16</f>
        <v>0</v>
      </c>
      <c r="G16" s="37">
        <f>IF(ISBLANK(F16),"  ",IF(F84&gt;0,F16/F84,IF(F16&gt;0,1,0)))</f>
        <v>0</v>
      </c>
      <c r="H16" s="142">
        <v>0</v>
      </c>
      <c r="I16" s="35">
        <v>0</v>
      </c>
      <c r="J16" s="127">
        <v>0</v>
      </c>
      <c r="K16" s="36">
        <v>0</v>
      </c>
      <c r="L16" s="132">
        <f t="shared" si="0"/>
        <v>0</v>
      </c>
      <c r="M16" s="37">
        <f>IF(ISBLANK(L16),"  ",IF(L84&gt;0,L16/L84,IF(L16&gt;0,1,0)))</f>
        <v>0</v>
      </c>
    </row>
    <row r="17" spans="1:13" ht="15" customHeight="1" x14ac:dyDescent="0.2">
      <c r="A17" s="171" t="s">
        <v>16</v>
      </c>
      <c r="B17" s="114">
        <v>170436</v>
      </c>
      <c r="C17" s="39">
        <v>1</v>
      </c>
      <c r="D17" s="124">
        <v>0</v>
      </c>
      <c r="E17" s="36">
        <v>0</v>
      </c>
      <c r="F17" s="133">
        <f t="shared" si="1"/>
        <v>170436</v>
      </c>
      <c r="G17" s="41">
        <f>IF(ISBLANK(F17),"  ",IF(F84&gt;0,F17/F84,IF(F17&gt;0,1,0)))</f>
        <v>6.4342894882715596E-3</v>
      </c>
      <c r="H17" s="114">
        <v>166870</v>
      </c>
      <c r="I17" s="39">
        <v>1</v>
      </c>
      <c r="J17" s="124">
        <v>0</v>
      </c>
      <c r="K17" s="40">
        <v>0</v>
      </c>
      <c r="L17" s="133">
        <f t="shared" si="0"/>
        <v>166870</v>
      </c>
      <c r="M17" s="41">
        <f>IF(ISBLANK(L17),"  ",IF(L84&gt;0,L17/L84,IF(L17&gt;0,1,0)))</f>
        <v>6.2933224556320205E-3</v>
      </c>
    </row>
    <row r="18" spans="1:13" ht="15" customHeight="1" x14ac:dyDescent="0.2">
      <c r="A18" s="171" t="s">
        <v>17</v>
      </c>
      <c r="B18" s="114">
        <v>0</v>
      </c>
      <c r="C18" s="39">
        <v>0</v>
      </c>
      <c r="D18" s="124">
        <v>0</v>
      </c>
      <c r="E18" s="36">
        <v>0</v>
      </c>
      <c r="F18" s="133">
        <f t="shared" si="1"/>
        <v>0</v>
      </c>
      <c r="G18" s="41">
        <f>IF(ISBLANK(F18),"  ",IF(F84&gt;0,F18/F84,IF(F18&gt;0,1,0)))</f>
        <v>0</v>
      </c>
      <c r="H18" s="114">
        <v>0</v>
      </c>
      <c r="I18" s="39">
        <v>0</v>
      </c>
      <c r="J18" s="124">
        <v>0</v>
      </c>
      <c r="K18" s="40">
        <v>0</v>
      </c>
      <c r="L18" s="133">
        <f t="shared" si="0"/>
        <v>0</v>
      </c>
      <c r="M18" s="41">
        <f>IF(ISBLANK(L18),"  ",IF(L84&gt;0,L18/L84,IF(L18&gt;0,1,0)))</f>
        <v>0</v>
      </c>
    </row>
    <row r="19" spans="1:13" ht="15" customHeight="1" x14ac:dyDescent="0.2">
      <c r="A19" s="171" t="s">
        <v>18</v>
      </c>
      <c r="B19" s="114">
        <v>0</v>
      </c>
      <c r="C19" s="39">
        <v>0</v>
      </c>
      <c r="D19" s="124">
        <v>0</v>
      </c>
      <c r="E19" s="36">
        <v>0</v>
      </c>
      <c r="F19" s="133">
        <f t="shared" si="1"/>
        <v>0</v>
      </c>
      <c r="G19" s="41">
        <f>IF(ISBLANK(F19),"  ",IF(F84&gt;0,F19/F84,IF(F19&gt;0,1,0)))</f>
        <v>0</v>
      </c>
      <c r="H19" s="114">
        <v>0</v>
      </c>
      <c r="I19" s="39">
        <v>0</v>
      </c>
      <c r="J19" s="124">
        <v>0</v>
      </c>
      <c r="K19" s="40">
        <v>0</v>
      </c>
      <c r="L19" s="133">
        <f t="shared" si="0"/>
        <v>0</v>
      </c>
      <c r="M19" s="41">
        <f>IF(ISBLANK(L19),"  ",IF(L84&gt;0,L19/L84,IF(L19&gt;0,1,0)))</f>
        <v>0</v>
      </c>
    </row>
    <row r="20" spans="1:13" ht="15" customHeight="1" x14ac:dyDescent="0.2">
      <c r="A20" s="171" t="s">
        <v>19</v>
      </c>
      <c r="B20" s="114">
        <v>0</v>
      </c>
      <c r="C20" s="39">
        <v>0</v>
      </c>
      <c r="D20" s="124">
        <v>0</v>
      </c>
      <c r="E20" s="36">
        <v>0</v>
      </c>
      <c r="F20" s="133">
        <f>D20+B20</f>
        <v>0</v>
      </c>
      <c r="G20" s="41">
        <f>IF(ISBLANK(F20),"  ",IF(F84&gt;0,F20/F84,IF(F20&gt;0,1,0)))</f>
        <v>0</v>
      </c>
      <c r="H20" s="114">
        <v>0</v>
      </c>
      <c r="I20" s="39">
        <v>0</v>
      </c>
      <c r="J20" s="124">
        <v>0</v>
      </c>
      <c r="K20" s="40">
        <v>0</v>
      </c>
      <c r="L20" s="133">
        <f t="shared" si="0"/>
        <v>0</v>
      </c>
      <c r="M20" s="41">
        <f>IF(ISBLANK(L20),"  ",IF(L84&gt;0,L20/L84,IF(L20&gt;0,1,0)))</f>
        <v>0</v>
      </c>
    </row>
    <row r="21" spans="1:13" ht="15" customHeight="1" x14ac:dyDescent="0.2">
      <c r="A21" s="171" t="s">
        <v>20</v>
      </c>
      <c r="B21" s="114">
        <v>0</v>
      </c>
      <c r="C21" s="39">
        <v>0</v>
      </c>
      <c r="D21" s="124">
        <v>0</v>
      </c>
      <c r="E21" s="36">
        <v>0</v>
      </c>
      <c r="F21" s="133">
        <f t="shared" si="1"/>
        <v>0</v>
      </c>
      <c r="G21" s="41">
        <f>IF(ISBLANK(F21),"  ",IF(F84&gt;0,F21/F84,IF(F21&gt;0,1,0)))</f>
        <v>0</v>
      </c>
      <c r="H21" s="114">
        <v>0</v>
      </c>
      <c r="I21" s="39">
        <v>0</v>
      </c>
      <c r="J21" s="124">
        <v>0</v>
      </c>
      <c r="K21" s="40">
        <v>0</v>
      </c>
      <c r="L21" s="133">
        <f t="shared" si="0"/>
        <v>0</v>
      </c>
      <c r="M21" s="41">
        <f>IF(ISBLANK(L21),"  ",IF(L84&gt;0,L21/L84,IF(L21&gt;0,1,0)))</f>
        <v>0</v>
      </c>
    </row>
    <row r="22" spans="1:13" ht="15" customHeight="1" x14ac:dyDescent="0.2">
      <c r="A22" s="171" t="s">
        <v>21</v>
      </c>
      <c r="B22" s="114">
        <v>0</v>
      </c>
      <c r="C22" s="39">
        <v>0</v>
      </c>
      <c r="D22" s="124">
        <v>0</v>
      </c>
      <c r="E22" s="36">
        <v>0</v>
      </c>
      <c r="F22" s="133">
        <f t="shared" si="1"/>
        <v>0</v>
      </c>
      <c r="G22" s="41">
        <f>IF(ISBLANK(F22),"  ",IF(F84&gt;0,F22/F84,IF(F22&gt;0,1,0)))</f>
        <v>0</v>
      </c>
      <c r="H22" s="114">
        <v>0</v>
      </c>
      <c r="I22" s="39">
        <v>0</v>
      </c>
      <c r="J22" s="124">
        <v>0</v>
      </c>
      <c r="K22" s="40">
        <v>0</v>
      </c>
      <c r="L22" s="133">
        <f t="shared" si="0"/>
        <v>0</v>
      </c>
      <c r="M22" s="41">
        <f>IF(ISBLANK(L22),"  ",IF(L84&gt;0,L22/L84,IF(L22&gt;0,1,0)))</f>
        <v>0</v>
      </c>
    </row>
    <row r="23" spans="1:13" ht="15" customHeight="1" x14ac:dyDescent="0.2">
      <c r="A23" s="171" t="s">
        <v>22</v>
      </c>
      <c r="B23" s="114">
        <v>0</v>
      </c>
      <c r="C23" s="39">
        <v>0</v>
      </c>
      <c r="D23" s="124">
        <v>0</v>
      </c>
      <c r="E23" s="36">
        <v>0</v>
      </c>
      <c r="F23" s="133">
        <f t="shared" si="1"/>
        <v>0</v>
      </c>
      <c r="G23" s="41">
        <f>IF(ISBLANK(F23),"  ",IF(F84&gt;0,F23/F84,IF(F23&gt;0,1,0)))</f>
        <v>0</v>
      </c>
      <c r="H23" s="114">
        <v>0</v>
      </c>
      <c r="I23" s="39">
        <v>0</v>
      </c>
      <c r="J23" s="124">
        <v>0</v>
      </c>
      <c r="K23" s="40">
        <v>0</v>
      </c>
      <c r="L23" s="133">
        <f t="shared" si="0"/>
        <v>0</v>
      </c>
      <c r="M23" s="41">
        <f>IF(ISBLANK(L23),"  ",IF(L84&gt;0,L23/L84,IF(L23&gt;0,1,0)))</f>
        <v>0</v>
      </c>
    </row>
    <row r="24" spans="1:13" ht="15" customHeight="1" x14ac:dyDescent="0.2">
      <c r="A24" s="171" t="s">
        <v>23</v>
      </c>
      <c r="B24" s="114">
        <v>0</v>
      </c>
      <c r="C24" s="39">
        <v>0</v>
      </c>
      <c r="D24" s="124">
        <v>0</v>
      </c>
      <c r="E24" s="36">
        <v>0</v>
      </c>
      <c r="F24" s="133">
        <f t="shared" si="1"/>
        <v>0</v>
      </c>
      <c r="G24" s="41">
        <f>IF(ISBLANK(F24),"  ",IF(F84&gt;0,F24/F84,IF(F24&gt;0,1,0)))</f>
        <v>0</v>
      </c>
      <c r="H24" s="114">
        <v>0</v>
      </c>
      <c r="I24" s="39">
        <v>0</v>
      </c>
      <c r="J24" s="124">
        <v>0</v>
      </c>
      <c r="K24" s="40">
        <v>0</v>
      </c>
      <c r="L24" s="133">
        <f t="shared" si="0"/>
        <v>0</v>
      </c>
      <c r="M24" s="41">
        <f>IF(ISBLANK(L24),"  ",IF(L84&gt;0,L24/L84,IF(L24&gt;0,1,0)))</f>
        <v>0</v>
      </c>
    </row>
    <row r="25" spans="1:13" ht="15" customHeight="1" x14ac:dyDescent="0.2">
      <c r="A25" s="171" t="s">
        <v>24</v>
      </c>
      <c r="B25" s="114">
        <v>0</v>
      </c>
      <c r="C25" s="39">
        <v>0</v>
      </c>
      <c r="D25" s="124">
        <v>0</v>
      </c>
      <c r="E25" s="36">
        <v>0</v>
      </c>
      <c r="F25" s="133">
        <f t="shared" si="1"/>
        <v>0</v>
      </c>
      <c r="G25" s="41">
        <f>IF(ISBLANK(F25),"  ",IF(F84&gt;0,F25/F84,IF(F25&gt;0,1,0)))</f>
        <v>0</v>
      </c>
      <c r="H25" s="114">
        <v>0</v>
      </c>
      <c r="I25" s="39">
        <v>0</v>
      </c>
      <c r="J25" s="124">
        <v>0</v>
      </c>
      <c r="K25" s="40">
        <v>0</v>
      </c>
      <c r="L25" s="133">
        <f t="shared" si="0"/>
        <v>0</v>
      </c>
      <c r="M25" s="41">
        <f>IF(ISBLANK(L25),"  ",IF(L84&gt;0,L25/L84,IF(L25&gt;0,1,0)))</f>
        <v>0</v>
      </c>
    </row>
    <row r="26" spans="1:13" ht="15" customHeight="1" x14ac:dyDescent="0.2">
      <c r="A26" s="171" t="s">
        <v>25</v>
      </c>
      <c r="B26" s="114">
        <v>0</v>
      </c>
      <c r="C26" s="39">
        <v>0</v>
      </c>
      <c r="D26" s="124">
        <v>0</v>
      </c>
      <c r="E26" s="36">
        <v>0</v>
      </c>
      <c r="F26" s="133">
        <f t="shared" si="1"/>
        <v>0</v>
      </c>
      <c r="G26" s="41">
        <f>IF(ISBLANK(F26),"  ",IF(F84&gt;0,F26/F84,IF(F26&gt;0,1,0)))</f>
        <v>0</v>
      </c>
      <c r="H26" s="114">
        <v>0</v>
      </c>
      <c r="I26" s="39">
        <v>0</v>
      </c>
      <c r="J26" s="124">
        <v>350000</v>
      </c>
      <c r="K26" s="40">
        <v>1</v>
      </c>
      <c r="L26" s="133">
        <f t="shared" si="0"/>
        <v>350000</v>
      </c>
      <c r="M26" s="41">
        <f>IF(ISBLANK(L26),"  ",IF(L84&gt;0,L26/L84,IF(L26&gt;0,1,0)))</f>
        <v>1.3199873311387349E-2</v>
      </c>
    </row>
    <row r="27" spans="1:13" ht="15" customHeight="1" x14ac:dyDescent="0.2">
      <c r="A27" s="171" t="s">
        <v>26</v>
      </c>
      <c r="B27" s="114">
        <v>0</v>
      </c>
      <c r="C27" s="39">
        <v>0</v>
      </c>
      <c r="D27" s="124">
        <v>0</v>
      </c>
      <c r="E27" s="36">
        <v>0</v>
      </c>
      <c r="F27" s="133">
        <f t="shared" si="1"/>
        <v>0</v>
      </c>
      <c r="G27" s="41">
        <f>IF(ISBLANK(F27),"  ",IF(F84&gt;0,F27/F84,IF(F27&gt;0,1,0)))</f>
        <v>0</v>
      </c>
      <c r="H27" s="114">
        <v>0</v>
      </c>
      <c r="I27" s="39">
        <v>0</v>
      </c>
      <c r="J27" s="124">
        <v>0</v>
      </c>
      <c r="K27" s="40">
        <v>0</v>
      </c>
      <c r="L27" s="133">
        <f t="shared" si="0"/>
        <v>0</v>
      </c>
      <c r="M27" s="41">
        <f>IF(ISBLANK(L27),"  ",IF(L84&gt;0,L27/L84,IF(L27&gt;0,1,0)))</f>
        <v>0</v>
      </c>
    </row>
    <row r="28" spans="1:13" ht="15" customHeight="1" x14ac:dyDescent="0.2">
      <c r="A28" s="172" t="s">
        <v>27</v>
      </c>
      <c r="B28" s="114">
        <v>0</v>
      </c>
      <c r="C28" s="39">
        <v>0</v>
      </c>
      <c r="D28" s="124">
        <v>0</v>
      </c>
      <c r="E28" s="36">
        <v>0</v>
      </c>
      <c r="F28" s="133">
        <f t="shared" si="1"/>
        <v>0</v>
      </c>
      <c r="G28" s="41">
        <f>IF(ISBLANK(F28),"  ",IF(F84&gt;0,F28/F84,IF(F28&gt;0,1,0)))</f>
        <v>0</v>
      </c>
      <c r="H28" s="114">
        <v>0</v>
      </c>
      <c r="I28" s="39">
        <v>0</v>
      </c>
      <c r="J28" s="124">
        <v>0</v>
      </c>
      <c r="K28" s="40">
        <v>0</v>
      </c>
      <c r="L28" s="133">
        <f t="shared" si="0"/>
        <v>0</v>
      </c>
      <c r="M28" s="41">
        <f>IF(ISBLANK(L28),"  ",IF(L84&gt;0,L28/L84,IF(L28&gt;0,1,0)))</f>
        <v>0</v>
      </c>
    </row>
    <row r="29" spans="1:13" ht="15" customHeight="1" x14ac:dyDescent="0.2">
      <c r="A29" s="172" t="s">
        <v>28</v>
      </c>
      <c r="B29" s="114">
        <v>0</v>
      </c>
      <c r="C29" s="39">
        <v>0</v>
      </c>
      <c r="D29" s="124">
        <v>0</v>
      </c>
      <c r="E29" s="36">
        <v>0</v>
      </c>
      <c r="F29" s="133">
        <f t="shared" si="1"/>
        <v>0</v>
      </c>
      <c r="G29" s="41">
        <f>IF(ISBLANK(F29),"  ",IF(F84&gt;0,F29/F84,IF(F29&gt;0,1,0)))</f>
        <v>0</v>
      </c>
      <c r="H29" s="114">
        <v>0</v>
      </c>
      <c r="I29" s="39">
        <v>0</v>
      </c>
      <c r="J29" s="124">
        <v>0</v>
      </c>
      <c r="K29" s="40">
        <v>0</v>
      </c>
      <c r="L29" s="133">
        <f t="shared" si="0"/>
        <v>0</v>
      </c>
      <c r="M29" s="41">
        <f>IF(ISBLANK(L29),"  ",IF(L84&gt;0,L29/L84,IF(L29&gt;0,1,0)))</f>
        <v>0</v>
      </c>
    </row>
    <row r="30" spans="1:13" ht="15" customHeight="1" x14ac:dyDescent="0.2">
      <c r="A30" s="172" t="s">
        <v>71</v>
      </c>
      <c r="B30" s="114">
        <v>0</v>
      </c>
      <c r="C30" s="39">
        <v>0</v>
      </c>
      <c r="D30" s="124">
        <v>0</v>
      </c>
      <c r="E30" s="36">
        <v>0</v>
      </c>
      <c r="F30" s="133">
        <f t="shared" si="1"/>
        <v>0</v>
      </c>
      <c r="G30" s="41">
        <f>IF(ISBLANK(F30),"  ",IF(F84&gt;0,F30/F84,IF(F30&gt;0,1,0)))</f>
        <v>0</v>
      </c>
      <c r="H30" s="114">
        <v>0</v>
      </c>
      <c r="I30" s="39">
        <v>0</v>
      </c>
      <c r="J30" s="124">
        <v>0</v>
      </c>
      <c r="K30" s="40">
        <v>0</v>
      </c>
      <c r="L30" s="133">
        <f t="shared" si="0"/>
        <v>0</v>
      </c>
      <c r="M30" s="41">
        <f>IF(ISBLANK(L30),"  ",IF(L84&gt;0,L30/L84,IF(L30&gt;0,1,0)))</f>
        <v>0</v>
      </c>
    </row>
    <row r="31" spans="1:13" ht="15" customHeight="1" x14ac:dyDescent="0.2">
      <c r="A31" s="172" t="s">
        <v>182</v>
      </c>
      <c r="B31" s="114">
        <v>0</v>
      </c>
      <c r="C31" s="39">
        <v>0</v>
      </c>
      <c r="D31" s="124">
        <v>0</v>
      </c>
      <c r="E31" s="36">
        <v>0</v>
      </c>
      <c r="F31" s="133">
        <f t="shared" si="1"/>
        <v>0</v>
      </c>
      <c r="G31" s="41">
        <f>IF(ISBLANK(F31),"  ",IF(F84&gt;0,F31/F84,IF(F31&gt;0,1,0)))</f>
        <v>0</v>
      </c>
      <c r="H31" s="114">
        <v>0</v>
      </c>
      <c r="I31" s="39">
        <v>0</v>
      </c>
      <c r="J31" s="124">
        <v>0</v>
      </c>
      <c r="K31" s="40">
        <v>0</v>
      </c>
      <c r="L31" s="133">
        <f t="shared" si="0"/>
        <v>0</v>
      </c>
      <c r="M31" s="41">
        <f>IF(ISBLANK(L31),"  ",IF(L84&gt;0,L31/L84,IF(L31&gt;0,1,0)))</f>
        <v>0</v>
      </c>
    </row>
    <row r="32" spans="1:13" ht="15" customHeight="1" x14ac:dyDescent="0.2">
      <c r="A32" s="173" t="s">
        <v>183</v>
      </c>
      <c r="B32" s="114">
        <v>0</v>
      </c>
      <c r="C32" s="39">
        <v>0</v>
      </c>
      <c r="D32" s="124">
        <v>0</v>
      </c>
      <c r="E32" s="36">
        <v>0</v>
      </c>
      <c r="F32" s="133">
        <f t="shared" si="1"/>
        <v>0</v>
      </c>
      <c r="G32" s="41">
        <f>IF(ISBLANK(F32),"  ",IF(F84&gt;0,F32/F84,IF(F32&gt;0,1,0)))</f>
        <v>0</v>
      </c>
      <c r="H32" s="114">
        <v>0</v>
      </c>
      <c r="I32" s="39">
        <v>0</v>
      </c>
      <c r="J32" s="124">
        <v>0</v>
      </c>
      <c r="K32" s="40">
        <v>0</v>
      </c>
      <c r="L32" s="133">
        <f t="shared" si="0"/>
        <v>0</v>
      </c>
      <c r="M32" s="41">
        <f>IF(ISBLANK(L32),"  ",IF(L84&gt;0,L32/L84,IF(L32&gt;0,1,0)))</f>
        <v>0</v>
      </c>
    </row>
    <row r="33" spans="1:13" ht="15" customHeight="1" x14ac:dyDescent="0.2">
      <c r="A33" s="172" t="s">
        <v>175</v>
      </c>
      <c r="B33" s="114">
        <v>0</v>
      </c>
      <c r="C33" s="39">
        <v>0</v>
      </c>
      <c r="D33" s="124">
        <v>0</v>
      </c>
      <c r="E33" s="36">
        <v>0</v>
      </c>
      <c r="F33" s="133">
        <f t="shared" si="1"/>
        <v>0</v>
      </c>
      <c r="G33" s="41">
        <f>IF(ISBLANK(F33),"  ",IF(F84&gt;0,F33/F84,IF(F33&gt;0,1,0)))</f>
        <v>0</v>
      </c>
      <c r="H33" s="114">
        <v>0</v>
      </c>
      <c r="I33" s="39">
        <v>0</v>
      </c>
      <c r="J33" s="124">
        <v>0</v>
      </c>
      <c r="K33" s="40">
        <v>0</v>
      </c>
      <c r="L33" s="133">
        <f t="shared" si="0"/>
        <v>0</v>
      </c>
      <c r="M33" s="41">
        <f>IF(ISBLANK(L33),"  ",IF(L84&gt;0,L33/L84,IF(L33&gt;0,1,0)))</f>
        <v>0</v>
      </c>
    </row>
    <row r="34" spans="1:13" ht="15" customHeight="1" x14ac:dyDescent="0.2">
      <c r="A34" s="171" t="s">
        <v>184</v>
      </c>
      <c r="B34" s="114">
        <v>0</v>
      </c>
      <c r="C34" s="39">
        <v>0</v>
      </c>
      <c r="D34" s="124">
        <v>0</v>
      </c>
      <c r="E34" s="36">
        <v>0</v>
      </c>
      <c r="F34" s="133">
        <f t="shared" si="1"/>
        <v>0</v>
      </c>
      <c r="G34" s="41">
        <f>IF(ISBLANK(F34),"  ",IF(F84&gt;0,F34/F84,IF(F34&gt;0,1,0)))</f>
        <v>0</v>
      </c>
      <c r="H34" s="114">
        <v>0</v>
      </c>
      <c r="I34" s="39">
        <v>0</v>
      </c>
      <c r="J34" s="124">
        <v>0</v>
      </c>
      <c r="K34" s="40">
        <v>0</v>
      </c>
      <c r="L34" s="133">
        <f t="shared" si="0"/>
        <v>0</v>
      </c>
      <c r="M34" s="41">
        <f>IF(ISBLANK(L34),"  ",IF(L84&gt;0,L34/L84,IF(L34&gt;0,1,0)))</f>
        <v>0</v>
      </c>
    </row>
    <row r="35" spans="1:13" ht="15" customHeight="1" x14ac:dyDescent="0.2">
      <c r="A35" s="171" t="s">
        <v>185</v>
      </c>
      <c r="B35" s="114">
        <v>0</v>
      </c>
      <c r="C35" s="39">
        <v>0</v>
      </c>
      <c r="D35" s="124">
        <v>0</v>
      </c>
      <c r="E35" s="36">
        <v>0</v>
      </c>
      <c r="F35" s="133">
        <f t="shared" ref="F35" si="2">D35+B35</f>
        <v>0</v>
      </c>
      <c r="G35" s="41">
        <f>IF(ISBLANK(F35),"  ",IF(F85&gt;0,F35/F85,IF(F35&gt;0,1,0)))</f>
        <v>0</v>
      </c>
      <c r="H35" s="114">
        <v>0</v>
      </c>
      <c r="I35" s="39">
        <v>0</v>
      </c>
      <c r="J35" s="124">
        <v>0</v>
      </c>
      <c r="K35" s="40">
        <v>0</v>
      </c>
      <c r="L35" s="133">
        <f t="shared" ref="L35" si="3">J35+H35</f>
        <v>0</v>
      </c>
      <c r="M35" s="41">
        <f>IF(ISBLANK(L35),"  ",IF(L85&gt;0,L35/L85,IF(L35&gt;0,1,0)))</f>
        <v>0</v>
      </c>
    </row>
    <row r="36" spans="1:13" ht="15" customHeight="1" x14ac:dyDescent="0.2">
      <c r="A36" s="218" t="s">
        <v>193</v>
      </c>
      <c r="B36" s="114">
        <v>0</v>
      </c>
      <c r="C36" s="39">
        <v>0</v>
      </c>
      <c r="D36" s="124">
        <v>0</v>
      </c>
      <c r="E36" s="36">
        <v>0</v>
      </c>
      <c r="F36" s="133">
        <f t="shared" ref="F36:F37" si="4">D36+B36</f>
        <v>0</v>
      </c>
      <c r="G36" s="41">
        <f t="shared" ref="G36:G37" si="5">IF(ISBLANK(F36),"  ",IF(F86&gt;0,F36/F86,IF(F36&gt;0,1,0)))</f>
        <v>0</v>
      </c>
      <c r="H36" s="114">
        <v>0</v>
      </c>
      <c r="I36" s="39">
        <v>0</v>
      </c>
      <c r="J36" s="124">
        <v>0</v>
      </c>
      <c r="K36" s="40">
        <v>0</v>
      </c>
      <c r="L36" s="133">
        <f t="shared" ref="L36:L37" si="6">J36+H36</f>
        <v>0</v>
      </c>
      <c r="M36" s="41">
        <f t="shared" ref="M36:M37" si="7">IF(ISBLANK(L36),"  ",IF(L86&gt;0,L36/L86,IF(L36&gt;0,1,0)))</f>
        <v>0</v>
      </c>
    </row>
    <row r="37" spans="1:13" ht="15" customHeight="1" x14ac:dyDescent="0.2">
      <c r="A37" s="218" t="s">
        <v>194</v>
      </c>
      <c r="B37" s="114">
        <v>0</v>
      </c>
      <c r="C37" s="39">
        <v>0</v>
      </c>
      <c r="D37" s="124">
        <v>0</v>
      </c>
      <c r="E37" s="36">
        <v>0</v>
      </c>
      <c r="F37" s="133">
        <f t="shared" si="4"/>
        <v>0</v>
      </c>
      <c r="G37" s="41">
        <f t="shared" si="5"/>
        <v>0</v>
      </c>
      <c r="H37" s="114">
        <v>0</v>
      </c>
      <c r="I37" s="39">
        <v>0</v>
      </c>
      <c r="J37" s="124">
        <v>0</v>
      </c>
      <c r="K37" s="40">
        <v>0</v>
      </c>
      <c r="L37" s="133">
        <f t="shared" si="6"/>
        <v>0</v>
      </c>
      <c r="M37" s="41">
        <f t="shared" si="7"/>
        <v>0</v>
      </c>
    </row>
    <row r="38" spans="1:13" ht="15" customHeight="1" x14ac:dyDescent="0.2">
      <c r="A38" s="171" t="s">
        <v>187</v>
      </c>
      <c r="B38" s="114">
        <v>0</v>
      </c>
      <c r="C38" s="39">
        <v>0</v>
      </c>
      <c r="D38" s="124">
        <v>0</v>
      </c>
      <c r="E38" s="36">
        <v>0</v>
      </c>
      <c r="F38" s="133">
        <f t="shared" ref="F38" si="8">D38+B38</f>
        <v>0</v>
      </c>
      <c r="G38" s="41">
        <f>IF(ISBLANK(F38),"  ",IF(F86&gt;0,F38/F86,IF(F38&gt;0,1,0)))</f>
        <v>0</v>
      </c>
      <c r="H38" s="114">
        <v>0</v>
      </c>
      <c r="I38" s="39">
        <v>0</v>
      </c>
      <c r="J38" s="124">
        <v>0</v>
      </c>
      <c r="K38" s="40">
        <v>0</v>
      </c>
      <c r="L38" s="133">
        <f t="shared" ref="L38" si="9">J38+H38</f>
        <v>0</v>
      </c>
      <c r="M38" s="41">
        <f>IF(ISBLANK(L38),"  ",IF(L86&gt;0,L38/L86,IF(L38&gt;0,1,0)))</f>
        <v>0</v>
      </c>
    </row>
    <row r="39" spans="1:13" ht="15" customHeight="1" x14ac:dyDescent="0.2">
      <c r="A39" s="171" t="s">
        <v>192</v>
      </c>
      <c r="B39" s="114">
        <v>0</v>
      </c>
      <c r="C39" s="39">
        <v>0</v>
      </c>
      <c r="D39" s="124">
        <v>0</v>
      </c>
      <c r="E39" s="36">
        <v>0</v>
      </c>
      <c r="F39" s="133">
        <f t="shared" ref="F39" si="10">D39+B39</f>
        <v>0</v>
      </c>
      <c r="G39" s="41">
        <f>IF(ISBLANK(F39),"  ",IF(F87&gt;0,F39/F87,IF(F39&gt;0,1,0)))</f>
        <v>0</v>
      </c>
      <c r="H39" s="114">
        <v>0</v>
      </c>
      <c r="I39" s="39">
        <v>0</v>
      </c>
      <c r="J39" s="124">
        <v>0</v>
      </c>
      <c r="K39" s="40">
        <v>0</v>
      </c>
      <c r="L39" s="133">
        <f t="shared" ref="L39" si="11">J39+H39</f>
        <v>0</v>
      </c>
      <c r="M39" s="41">
        <f>IF(ISBLANK(L39),"  ",IF(L87&gt;0,L39/L87,IF(L39&gt;0,1,0)))</f>
        <v>0</v>
      </c>
    </row>
    <row r="40" spans="1:13" ht="15" customHeight="1" x14ac:dyDescent="0.2">
      <c r="A40" s="171" t="s">
        <v>188</v>
      </c>
      <c r="B40" s="114">
        <v>0</v>
      </c>
      <c r="C40" s="39">
        <v>0</v>
      </c>
      <c r="D40" s="124">
        <v>0</v>
      </c>
      <c r="E40" s="36">
        <v>0</v>
      </c>
      <c r="F40" s="133">
        <f t="shared" ref="F40:F41" si="12">D40+B40</f>
        <v>0</v>
      </c>
      <c r="G40" s="41">
        <f t="shared" ref="G40:G41" si="13">IF(ISBLANK(F40),"  ",IF(F87&gt;0,F40/F87,IF(F40&gt;0,1,0)))</f>
        <v>0</v>
      </c>
      <c r="H40" s="114">
        <v>0</v>
      </c>
      <c r="I40" s="39">
        <v>0</v>
      </c>
      <c r="J40" s="124">
        <v>0</v>
      </c>
      <c r="K40" s="40">
        <v>0</v>
      </c>
      <c r="L40" s="133">
        <f t="shared" ref="L40:L41" si="14">J40+H40</f>
        <v>0</v>
      </c>
      <c r="M40" s="41">
        <f t="shared" ref="M40:M41" si="15">IF(ISBLANK(L40),"  ",IF(L87&gt;0,L40/L87,IF(L40&gt;0,1,0)))</f>
        <v>0</v>
      </c>
    </row>
    <row r="41" spans="1:13" ht="15" customHeight="1" x14ac:dyDescent="0.2">
      <c r="A41" s="171" t="s">
        <v>189</v>
      </c>
      <c r="B41" s="114">
        <v>0</v>
      </c>
      <c r="C41" s="39">
        <v>0</v>
      </c>
      <c r="D41" s="124">
        <v>0</v>
      </c>
      <c r="E41" s="36">
        <v>0</v>
      </c>
      <c r="F41" s="133">
        <f t="shared" si="12"/>
        <v>0</v>
      </c>
      <c r="G41" s="41">
        <f t="shared" si="13"/>
        <v>0</v>
      </c>
      <c r="H41" s="114">
        <v>0</v>
      </c>
      <c r="I41" s="39">
        <v>0</v>
      </c>
      <c r="J41" s="124">
        <v>0</v>
      </c>
      <c r="K41" s="40">
        <v>0</v>
      </c>
      <c r="L41" s="133">
        <f t="shared" si="14"/>
        <v>0</v>
      </c>
      <c r="M41" s="41">
        <f t="shared" si="15"/>
        <v>0</v>
      </c>
    </row>
    <row r="42" spans="1:13" ht="15" customHeight="1" x14ac:dyDescent="0.25">
      <c r="A42" s="47" t="s">
        <v>29</v>
      </c>
      <c r="B42" s="143"/>
      <c r="C42" s="48" t="s">
        <v>4</v>
      </c>
      <c r="D42" s="124"/>
      <c r="E42" s="49"/>
      <c r="F42" s="133"/>
      <c r="G42" s="50" t="s">
        <v>4</v>
      </c>
      <c r="H42" s="143" t="s">
        <v>4</v>
      </c>
      <c r="I42" s="48" t="s">
        <v>4</v>
      </c>
      <c r="J42" s="124"/>
      <c r="K42" s="49" t="s">
        <v>4</v>
      </c>
      <c r="L42" s="133"/>
      <c r="M42" s="50" t="s">
        <v>4</v>
      </c>
    </row>
    <row r="43" spans="1:13" ht="15" customHeight="1" x14ac:dyDescent="0.2">
      <c r="A43" s="45" t="s">
        <v>30</v>
      </c>
      <c r="B43" s="142">
        <v>0</v>
      </c>
      <c r="C43" s="35">
        <v>0</v>
      </c>
      <c r="D43" s="127">
        <v>0</v>
      </c>
      <c r="E43" s="36">
        <v>0</v>
      </c>
      <c r="F43" s="132">
        <f t="shared" si="1"/>
        <v>0</v>
      </c>
      <c r="G43" s="37">
        <f>IF(ISBLANK(F43),"  ",IF(F84&gt;0,F43/F84,IF(F43&gt;0,1,0)))</f>
        <v>0</v>
      </c>
      <c r="H43" s="142">
        <v>0</v>
      </c>
      <c r="I43" s="35">
        <v>0</v>
      </c>
      <c r="J43" s="127">
        <v>0</v>
      </c>
      <c r="K43" s="36">
        <v>0</v>
      </c>
      <c r="L43" s="132">
        <f>J43+H43</f>
        <v>0</v>
      </c>
      <c r="M43" s="37">
        <f>IF(ISBLANK(L43),"  ",IF(L84&gt;0,L43/L84,IF(L43&gt;0,1,0)))</f>
        <v>0</v>
      </c>
    </row>
    <row r="44" spans="1:13" ht="15" customHeight="1" x14ac:dyDescent="0.25">
      <c r="A44" s="104" t="s">
        <v>31</v>
      </c>
      <c r="B44" s="143"/>
      <c r="C44" s="48" t="s">
        <v>4</v>
      </c>
      <c r="D44" s="124"/>
      <c r="E44" s="49"/>
      <c r="F44" s="133"/>
      <c r="G44" s="50" t="s">
        <v>4</v>
      </c>
      <c r="H44" s="143"/>
      <c r="I44" s="48" t="s">
        <v>4</v>
      </c>
      <c r="J44" s="124"/>
      <c r="K44" s="49" t="s">
        <v>4</v>
      </c>
      <c r="L44" s="133"/>
      <c r="M44" s="50" t="s">
        <v>4</v>
      </c>
    </row>
    <row r="45" spans="1:13" ht="15" customHeight="1" x14ac:dyDescent="0.2">
      <c r="A45" s="45" t="s">
        <v>30</v>
      </c>
      <c r="B45" s="142">
        <v>0</v>
      </c>
      <c r="C45" s="35">
        <v>0</v>
      </c>
      <c r="D45" s="127">
        <v>0</v>
      </c>
      <c r="E45" s="36">
        <v>0</v>
      </c>
      <c r="F45" s="132">
        <f t="shared" si="1"/>
        <v>0</v>
      </c>
      <c r="G45" s="37">
        <f>IF(ISBLANK(F45),"  ",IF(F84&gt;0,F45/F84,IF(F45&gt;0,1,0)))</f>
        <v>0</v>
      </c>
      <c r="H45" s="142">
        <v>0</v>
      </c>
      <c r="I45" s="35">
        <v>0</v>
      </c>
      <c r="J45" s="127">
        <v>0</v>
      </c>
      <c r="K45" s="36">
        <v>0</v>
      </c>
      <c r="L45" s="132">
        <f>J45+H45</f>
        <v>0</v>
      </c>
      <c r="M45" s="37">
        <f>IF(ISBLANK(L45),"  ",IF(L84&gt;0,L45/L84,IF(L45&gt;0,1,0)))</f>
        <v>0</v>
      </c>
    </row>
    <row r="46" spans="1:13" ht="15" customHeight="1" x14ac:dyDescent="0.2">
      <c r="A46" s="46" t="s">
        <v>101</v>
      </c>
      <c r="B46" s="114"/>
      <c r="C46" s="39" t="s">
        <v>10</v>
      </c>
      <c r="D46" s="124"/>
      <c r="E46" s="36"/>
      <c r="F46" s="133">
        <f t="shared" si="1"/>
        <v>0</v>
      </c>
      <c r="G46" s="41">
        <f>IF(ISBLANK(F46),"  ",IF(F84&gt;0,F46/F84,IF(F46&gt;0,1,0)))</f>
        <v>0</v>
      </c>
      <c r="H46" s="114"/>
      <c r="I46" s="39" t="s">
        <v>10</v>
      </c>
      <c r="J46" s="124"/>
      <c r="K46" s="40" t="s">
        <v>10</v>
      </c>
      <c r="L46" s="133">
        <f>J46+H46</f>
        <v>0</v>
      </c>
      <c r="M46" s="41">
        <f>IF(ISBLANK(L46),"  ",IF(L84&gt;0,L46/L84,IF(L46&gt;0,1,0)))</f>
        <v>0</v>
      </c>
    </row>
    <row r="47" spans="1:13" s="55" customFormat="1" ht="15" customHeight="1" x14ac:dyDescent="0.25">
      <c r="A47" s="47" t="s">
        <v>33</v>
      </c>
      <c r="B47" s="115">
        <v>5926157</v>
      </c>
      <c r="C47" s="59">
        <v>1</v>
      </c>
      <c r="D47" s="128">
        <v>0</v>
      </c>
      <c r="E47" s="52">
        <v>0</v>
      </c>
      <c r="F47" s="115">
        <f>F46+F45+F43+F34+F29+F28+F26+F27+F25+F24+F23+F22+F21+F20+F19+F18+F17+F16+F14+F13+F30+F31+F32+F33</f>
        <v>5926157</v>
      </c>
      <c r="G47" s="53">
        <f>IF(ISBLANK(F47),"  ",IF(F84&gt;0,F47/F84,IF(F47&gt;0,1,0)))</f>
        <v>0.22372391801583538</v>
      </c>
      <c r="H47" s="115">
        <v>5783406</v>
      </c>
      <c r="I47" s="59">
        <v>0.94293545869945672</v>
      </c>
      <c r="J47" s="128">
        <v>350000</v>
      </c>
      <c r="K47" s="54">
        <v>5.7064541300543288E-2</v>
      </c>
      <c r="L47" s="115">
        <f>L46+L45+L43+L34+L29+L28+L26+L27+L25+L24+L23+L22+L21+L20+L19+L18+L17+L16+L14+L13+L30+L31+L32+L33</f>
        <v>6133406</v>
      </c>
      <c r="M47" s="53">
        <f>IF(ISBLANK(L47),"  ",IF(L84&gt;0,L47/L84,IF(L47&gt;0,1,0)))</f>
        <v>0.23131480619229439</v>
      </c>
    </row>
    <row r="48" spans="1:13" ht="15" customHeight="1" x14ac:dyDescent="0.25">
      <c r="A48" s="56" t="s">
        <v>34</v>
      </c>
      <c r="B48" s="116"/>
      <c r="C48" s="48" t="s">
        <v>4</v>
      </c>
      <c r="D48" s="124"/>
      <c r="E48" s="49" t="s">
        <v>4</v>
      </c>
      <c r="F48" s="133"/>
      <c r="G48" s="50" t="s">
        <v>4</v>
      </c>
      <c r="H48" s="116"/>
      <c r="I48" s="48" t="s">
        <v>4</v>
      </c>
      <c r="J48" s="124"/>
      <c r="K48" s="49" t="s">
        <v>4</v>
      </c>
      <c r="L48" s="133"/>
      <c r="M48" s="50" t="s">
        <v>4</v>
      </c>
    </row>
    <row r="49" spans="1:13" ht="15" customHeight="1" x14ac:dyDescent="0.2">
      <c r="A49" s="7" t="s">
        <v>35</v>
      </c>
      <c r="B49" s="142">
        <v>0</v>
      </c>
      <c r="C49" s="35">
        <v>0</v>
      </c>
      <c r="D49" s="127">
        <v>0</v>
      </c>
      <c r="E49" s="36">
        <v>0</v>
      </c>
      <c r="F49" s="132">
        <f>D49+B49</f>
        <v>0</v>
      </c>
      <c r="G49" s="37">
        <f>IF(ISBLANK(F49),"  ",IF(D84&gt;0,F49/D84,IF(F49&gt;0,1,0)))</f>
        <v>0</v>
      </c>
      <c r="H49" s="142">
        <v>0</v>
      </c>
      <c r="I49" s="35">
        <v>0</v>
      </c>
      <c r="J49" s="127">
        <v>0</v>
      </c>
      <c r="K49" s="36">
        <v>0</v>
      </c>
      <c r="L49" s="132">
        <f>J49+H49</f>
        <v>0</v>
      </c>
      <c r="M49" s="37">
        <f>IF(ISBLANK(L49),"  ",IF(J84&gt;0,L49/J84,IF(L49&gt;0,1,0)))</f>
        <v>0</v>
      </c>
    </row>
    <row r="50" spans="1:13" ht="15" customHeight="1" x14ac:dyDescent="0.2">
      <c r="A50" s="58" t="s">
        <v>36</v>
      </c>
      <c r="B50" s="114">
        <v>0</v>
      </c>
      <c r="C50" s="39">
        <v>0</v>
      </c>
      <c r="D50" s="124">
        <v>0</v>
      </c>
      <c r="E50" s="40">
        <v>0</v>
      </c>
      <c r="F50" s="133">
        <f>D50+B50</f>
        <v>0</v>
      </c>
      <c r="G50" s="41">
        <f>IF(ISBLANK(F50),"  ",IF(D84&gt;0,F50/D84,IF(F50&gt;0,1,0)))</f>
        <v>0</v>
      </c>
      <c r="H50" s="114">
        <v>0</v>
      </c>
      <c r="I50" s="39">
        <v>0</v>
      </c>
      <c r="J50" s="124">
        <v>0</v>
      </c>
      <c r="K50" s="40">
        <v>0</v>
      </c>
      <c r="L50" s="133">
        <f>J50+H50</f>
        <v>0</v>
      </c>
      <c r="M50" s="41">
        <f>IF(ISBLANK(L50),"  ",IF(J84&gt;0,L50/J84,IF(L50&gt;0,1,0)))</f>
        <v>0</v>
      </c>
    </row>
    <row r="51" spans="1:13" ht="15" customHeight="1" x14ac:dyDescent="0.2">
      <c r="A51" s="7" t="s">
        <v>37</v>
      </c>
      <c r="B51" s="114">
        <v>0</v>
      </c>
      <c r="C51" s="39">
        <v>0</v>
      </c>
      <c r="D51" s="124">
        <v>0</v>
      </c>
      <c r="E51" s="40">
        <v>0</v>
      </c>
      <c r="F51" s="133">
        <f>D51+B51</f>
        <v>0</v>
      </c>
      <c r="G51" s="41">
        <f>IF(ISBLANK(F51),"  ",IF(D84&gt;0,F51/D84,IF(F51&gt;0,1,0)))</f>
        <v>0</v>
      </c>
      <c r="H51" s="114">
        <v>0</v>
      </c>
      <c r="I51" s="39">
        <v>0</v>
      </c>
      <c r="J51" s="124">
        <v>0</v>
      </c>
      <c r="K51" s="40">
        <v>0</v>
      </c>
      <c r="L51" s="133">
        <f>J51+H51</f>
        <v>0</v>
      </c>
      <c r="M51" s="41">
        <f>IF(ISBLANK(L51),"  ",IF(J84&gt;0,L51/J84,IF(L51&gt;0,1,0)))</f>
        <v>0</v>
      </c>
    </row>
    <row r="52" spans="1:13" ht="15" customHeight="1" x14ac:dyDescent="0.2">
      <c r="A52" s="25" t="s">
        <v>38</v>
      </c>
      <c r="B52" s="114">
        <v>0</v>
      </c>
      <c r="C52" s="39">
        <v>0</v>
      </c>
      <c r="D52" s="124">
        <v>0</v>
      </c>
      <c r="E52" s="40">
        <v>0</v>
      </c>
      <c r="F52" s="133">
        <f>D52+B52</f>
        <v>0</v>
      </c>
      <c r="G52" s="41">
        <f>IF(ISBLANK(F52),"  ",IF(D84&gt;0,F52/D84,IF(F52&gt;0,1,0)))</f>
        <v>0</v>
      </c>
      <c r="H52" s="114">
        <v>0</v>
      </c>
      <c r="I52" s="39">
        <v>0</v>
      </c>
      <c r="J52" s="124">
        <v>0</v>
      </c>
      <c r="K52" s="40">
        <v>0</v>
      </c>
      <c r="L52" s="133">
        <f>J52+H52</f>
        <v>0</v>
      </c>
      <c r="M52" s="41">
        <f>IF(ISBLANK(L52),"  ",IF(J84&gt;0,L52/J84,IF(L52&gt;0,1,0)))</f>
        <v>0</v>
      </c>
    </row>
    <row r="53" spans="1:13" ht="15" customHeight="1" x14ac:dyDescent="0.2">
      <c r="A53" s="58" t="s">
        <v>39</v>
      </c>
      <c r="B53" s="114">
        <v>0</v>
      </c>
      <c r="C53" s="39">
        <v>0</v>
      </c>
      <c r="D53" s="124">
        <v>0</v>
      </c>
      <c r="E53" s="40">
        <v>0</v>
      </c>
      <c r="F53" s="133">
        <f>D53+B53</f>
        <v>0</v>
      </c>
      <c r="G53" s="41">
        <f>IF(ISBLANK(F53),"  ",IF(F84&gt;0,F53/F84,IF(F53&gt;0,1,0)))</f>
        <v>0</v>
      </c>
      <c r="H53" s="114">
        <v>0</v>
      </c>
      <c r="I53" s="39">
        <v>0</v>
      </c>
      <c r="J53" s="124">
        <v>0</v>
      </c>
      <c r="K53" s="40">
        <v>0</v>
      </c>
      <c r="L53" s="133">
        <f>J53+H53</f>
        <v>0</v>
      </c>
      <c r="M53" s="41">
        <f>IF(ISBLANK(L53),"  ",IF(L84&gt;0,L53/L84,IF(L53&gt;0,1,0)))</f>
        <v>0</v>
      </c>
    </row>
    <row r="54" spans="1:13" s="55" customFormat="1" ht="15" customHeight="1" x14ac:dyDescent="0.25">
      <c r="A54" s="56" t="s">
        <v>40</v>
      </c>
      <c r="B54" s="115">
        <v>0</v>
      </c>
      <c r="C54" s="59">
        <v>0</v>
      </c>
      <c r="D54" s="128">
        <v>0</v>
      </c>
      <c r="E54" s="54">
        <v>0</v>
      </c>
      <c r="F54" s="134">
        <f>F53+F52+F51+F50+F49</f>
        <v>0</v>
      </c>
      <c r="G54" s="53">
        <f>IF(ISBLANK(F54),"  ",IF(F84&gt;0,F54/F84,IF(F54&gt;0,1,0)))</f>
        <v>0</v>
      </c>
      <c r="H54" s="115">
        <v>0</v>
      </c>
      <c r="I54" s="59">
        <v>0</v>
      </c>
      <c r="J54" s="128">
        <v>0</v>
      </c>
      <c r="K54" s="54">
        <v>0</v>
      </c>
      <c r="L54" s="134">
        <f>L53+L52+L51+L50+L49</f>
        <v>0</v>
      </c>
      <c r="M54" s="53">
        <f>IF(ISBLANK(L54),"  ",IF(L84&gt;0,L54/L84,IF(L54&gt;0,1,0)))</f>
        <v>0</v>
      </c>
    </row>
    <row r="55" spans="1:13" s="55" customFormat="1" ht="15" customHeight="1" x14ac:dyDescent="0.25">
      <c r="A55" s="60" t="s">
        <v>82</v>
      </c>
      <c r="B55" s="144">
        <v>112085</v>
      </c>
      <c r="C55" s="59">
        <v>1</v>
      </c>
      <c r="D55" s="129">
        <v>0</v>
      </c>
      <c r="E55" s="54">
        <v>0</v>
      </c>
      <c r="F55" s="135">
        <f>D55+B55</f>
        <v>112085</v>
      </c>
      <c r="G55" s="53">
        <f>IF(ISBLANK(F55),"  ",IF(F84&gt;0,F55/F84,IF(F55&gt;0,1,0)))</f>
        <v>4.2314260912771819E-3</v>
      </c>
      <c r="H55" s="144">
        <v>0</v>
      </c>
      <c r="I55" s="59">
        <v>0</v>
      </c>
      <c r="J55" s="129">
        <v>0</v>
      </c>
      <c r="K55" s="54">
        <v>0</v>
      </c>
      <c r="L55" s="135">
        <f>J55+H55</f>
        <v>0</v>
      </c>
      <c r="M55" s="53">
        <f>IF(ISBLANK(L55),"  ",IF(L84&gt;0,L55/L84,IF(L55&gt;0,1,0)))</f>
        <v>0</v>
      </c>
    </row>
    <row r="56" spans="1:13" ht="15" customHeight="1" x14ac:dyDescent="0.25">
      <c r="A56" s="9" t="s">
        <v>42</v>
      </c>
      <c r="B56" s="119"/>
      <c r="C56" s="61" t="s">
        <v>4</v>
      </c>
      <c r="D56" s="127"/>
      <c r="E56" s="62" t="s">
        <v>4</v>
      </c>
      <c r="F56" s="132"/>
      <c r="G56" s="63" t="s">
        <v>4</v>
      </c>
      <c r="H56" s="119"/>
      <c r="I56" s="61" t="s">
        <v>4</v>
      </c>
      <c r="J56" s="127"/>
      <c r="K56" s="62" t="s">
        <v>4</v>
      </c>
      <c r="L56" s="132"/>
      <c r="M56" s="63" t="s">
        <v>4</v>
      </c>
    </row>
    <row r="57" spans="1:13" ht="15" customHeight="1" x14ac:dyDescent="0.2">
      <c r="A57" s="7" t="s">
        <v>43</v>
      </c>
      <c r="B57" s="119">
        <v>6257279.8600000003</v>
      </c>
      <c r="C57" s="35">
        <v>1</v>
      </c>
      <c r="D57" s="127">
        <v>0</v>
      </c>
      <c r="E57" s="36">
        <v>0</v>
      </c>
      <c r="F57" s="136">
        <f t="shared" ref="F57:F62" si="16">D57+B57</f>
        <v>6257279.8600000003</v>
      </c>
      <c r="G57" s="37">
        <f>IF(ISBLANK(F57),"  ",IF(F84&gt;0,F57/F84,IF(F57&gt;0,1,0)))</f>
        <v>0.23622444805306</v>
      </c>
      <c r="H57" s="119">
        <v>7000000</v>
      </c>
      <c r="I57" s="35">
        <v>1</v>
      </c>
      <c r="J57" s="127">
        <v>0</v>
      </c>
      <c r="K57" s="36">
        <v>0</v>
      </c>
      <c r="L57" s="136">
        <f t="shared" ref="L57:L73" si="17">J57+H57</f>
        <v>7000000</v>
      </c>
      <c r="M57" s="37">
        <f>IF(ISBLANK(L57),"  ",IF(L84&gt;0,L57/L84,IF(L57&gt;0,1,0)))</f>
        <v>0.263997466227747</v>
      </c>
    </row>
    <row r="58" spans="1:13" ht="15" customHeight="1" x14ac:dyDescent="0.2">
      <c r="A58" s="25" t="s">
        <v>44</v>
      </c>
      <c r="B58" s="116">
        <v>0</v>
      </c>
      <c r="C58" s="39">
        <v>0</v>
      </c>
      <c r="D58" s="124">
        <v>0</v>
      </c>
      <c r="E58" s="40">
        <v>0</v>
      </c>
      <c r="F58" s="137">
        <f t="shared" si="16"/>
        <v>0</v>
      </c>
      <c r="G58" s="41">
        <f>IF(ISBLANK(F58),"  ",IF(F84&gt;0,F58/F84,IF(F58&gt;0,1,0)))</f>
        <v>0</v>
      </c>
      <c r="H58" s="116">
        <v>0</v>
      </c>
      <c r="I58" s="39">
        <v>0</v>
      </c>
      <c r="J58" s="124">
        <v>0</v>
      </c>
      <c r="K58" s="40">
        <v>0</v>
      </c>
      <c r="L58" s="137">
        <f t="shared" si="17"/>
        <v>0</v>
      </c>
      <c r="M58" s="41">
        <f>IF(ISBLANK(L58),"  ",IF(L84&gt;0,L58/L84,IF(L58&gt;0,1,0)))</f>
        <v>0</v>
      </c>
    </row>
    <row r="59" spans="1:13" ht="15" customHeight="1" x14ac:dyDescent="0.2">
      <c r="A59" s="64" t="s">
        <v>45</v>
      </c>
      <c r="B59" s="145">
        <v>0</v>
      </c>
      <c r="C59" s="39">
        <v>0</v>
      </c>
      <c r="D59" s="123">
        <v>324429</v>
      </c>
      <c r="E59" s="40">
        <v>1</v>
      </c>
      <c r="F59" s="138">
        <f t="shared" si="16"/>
        <v>324429</v>
      </c>
      <c r="G59" s="41">
        <f>IF(ISBLANK(F59),"  ",IF(F84&gt;0,F59/F84,IF(F59&gt;0,1,0)))</f>
        <v>1.2247823842324706E-2</v>
      </c>
      <c r="H59" s="145">
        <v>0</v>
      </c>
      <c r="I59" s="39">
        <v>0</v>
      </c>
      <c r="J59" s="123">
        <v>325000</v>
      </c>
      <c r="K59" s="40">
        <v>1</v>
      </c>
      <c r="L59" s="138">
        <f t="shared" si="17"/>
        <v>325000</v>
      </c>
      <c r="M59" s="41">
        <f>IF(ISBLANK(L59),"  ",IF(L84&gt;0,L59/L84,IF(L59&gt;0,1,0)))</f>
        <v>1.2257025217716825E-2</v>
      </c>
    </row>
    <row r="60" spans="1:13" ht="15" customHeight="1" x14ac:dyDescent="0.2">
      <c r="A60" s="64" t="s">
        <v>46</v>
      </c>
      <c r="B60" s="145">
        <v>137523.57</v>
      </c>
      <c r="C60" s="39">
        <v>1</v>
      </c>
      <c r="D60" s="123">
        <v>0</v>
      </c>
      <c r="E60" s="40">
        <v>0</v>
      </c>
      <c r="F60" s="138">
        <f t="shared" si="16"/>
        <v>137523.57</v>
      </c>
      <c r="G60" s="41">
        <f>IF(ISBLANK(F60),"  ",IF(F84&gt;0,F60/F84,IF(F60&gt;0,1,0)))</f>
        <v>5.1917814360849706E-3</v>
      </c>
      <c r="H60" s="145">
        <v>185000</v>
      </c>
      <c r="I60" s="39">
        <v>1</v>
      </c>
      <c r="J60" s="123">
        <v>0</v>
      </c>
      <c r="K60" s="40">
        <v>0</v>
      </c>
      <c r="L60" s="138">
        <f t="shared" si="17"/>
        <v>185000</v>
      </c>
      <c r="M60" s="41">
        <f>IF(ISBLANK(L60),"  ",IF(L84&gt;0,L60/L84,IF(L60&gt;0,1,0)))</f>
        <v>6.9770758931618848E-3</v>
      </c>
    </row>
    <row r="61" spans="1:13" ht="15" customHeight="1" x14ac:dyDescent="0.2">
      <c r="A61" s="64" t="s">
        <v>47</v>
      </c>
      <c r="B61" s="145">
        <v>0</v>
      </c>
      <c r="C61" s="39">
        <v>0</v>
      </c>
      <c r="D61" s="123">
        <v>0</v>
      </c>
      <c r="E61" s="40">
        <v>0</v>
      </c>
      <c r="F61" s="138">
        <f t="shared" si="16"/>
        <v>0</v>
      </c>
      <c r="G61" s="41">
        <f>IF(ISBLANK(F61),"  ",IF(F84&gt;0,F61/F84,IF(F61&gt;0,1,0)))</f>
        <v>0</v>
      </c>
      <c r="H61" s="145">
        <v>0</v>
      </c>
      <c r="I61" s="39">
        <v>0</v>
      </c>
      <c r="J61" s="123">
        <v>0</v>
      </c>
      <c r="K61" s="40">
        <v>0</v>
      </c>
      <c r="L61" s="138">
        <f t="shared" si="17"/>
        <v>0</v>
      </c>
      <c r="M61" s="41">
        <f>IF(ISBLANK(L61),"  ",IF(L84&gt;0,L61/L84,IF(L61&gt;0,1,0)))</f>
        <v>0</v>
      </c>
    </row>
    <row r="62" spans="1:13" ht="15" customHeight="1" x14ac:dyDescent="0.2">
      <c r="A62" s="25" t="s">
        <v>48</v>
      </c>
      <c r="B62" s="116">
        <v>520356.98</v>
      </c>
      <c r="C62" s="39">
        <v>0.29841064898424779</v>
      </c>
      <c r="D62" s="124">
        <v>1223404.45</v>
      </c>
      <c r="E62" s="40">
        <v>0.70158935101575215</v>
      </c>
      <c r="F62" s="137">
        <f t="shared" si="16"/>
        <v>1743761.43</v>
      </c>
      <c r="G62" s="41">
        <f>IF(ISBLANK(F62),"  ",IF(F84&gt;0,F62/F84,IF(F62&gt;0,1,0)))</f>
        <v>6.5830375267563093E-2</v>
      </c>
      <c r="H62" s="116">
        <v>615000</v>
      </c>
      <c r="I62" s="39">
        <v>0.36390532544378701</v>
      </c>
      <c r="J62" s="124">
        <v>1075000</v>
      </c>
      <c r="K62" s="40">
        <v>0.63609467455621305</v>
      </c>
      <c r="L62" s="137">
        <f t="shared" si="17"/>
        <v>1690000</v>
      </c>
      <c r="M62" s="41">
        <f>IF(ISBLANK(L62),"  ",IF(L84&gt;0,L62/L84,IF(L62&gt;0,1,0)))</f>
        <v>6.3736531132127489E-2</v>
      </c>
    </row>
    <row r="63" spans="1:13" s="55" customFormat="1" ht="15" customHeight="1" x14ac:dyDescent="0.25">
      <c r="A63" s="60" t="s">
        <v>49</v>
      </c>
      <c r="B63" s="146">
        <v>6915160.4100000001</v>
      </c>
      <c r="C63" s="59">
        <v>0.81710568675752304</v>
      </c>
      <c r="D63" s="128">
        <v>1547833.45</v>
      </c>
      <c r="E63" s="54">
        <v>0.18289431324247707</v>
      </c>
      <c r="F63" s="139">
        <f>F62+F60+F59+F58+F57+F61</f>
        <v>8462993.8599999994</v>
      </c>
      <c r="G63" s="53">
        <f>IF(ISBLANK(F63),"  ",IF(F84&gt;0,F63/F84,IF(F63&gt;0,1,0)))</f>
        <v>0.31949442859903276</v>
      </c>
      <c r="H63" s="146">
        <v>7800000</v>
      </c>
      <c r="I63" s="59">
        <v>0.84782608695652173</v>
      </c>
      <c r="J63" s="128">
        <v>1400000</v>
      </c>
      <c r="K63" s="54">
        <v>0.15217391304347827</v>
      </c>
      <c r="L63" s="137">
        <f t="shared" si="17"/>
        <v>9200000</v>
      </c>
      <c r="M63" s="53">
        <f>IF(ISBLANK(L63),"  ",IF(L84&gt;0,L63/L84,IF(L63&gt;0,1,0)))</f>
        <v>0.34696809847075322</v>
      </c>
    </row>
    <row r="64" spans="1:13" ht="15" customHeight="1" x14ac:dyDescent="0.2">
      <c r="A64" s="34" t="s">
        <v>50</v>
      </c>
      <c r="B64" s="147">
        <v>0</v>
      </c>
      <c r="C64" s="39">
        <v>0</v>
      </c>
      <c r="D64" s="148">
        <v>0</v>
      </c>
      <c r="E64" s="40">
        <v>0</v>
      </c>
      <c r="F64" s="140">
        <f t="shared" ref="F64:F73" si="18">D64+B64</f>
        <v>0</v>
      </c>
      <c r="G64" s="41">
        <f>IF(ISBLANK(F64),"  ",IF(F84&gt;0,F64/F84,IF(F64&gt;0,1,0)))</f>
        <v>0</v>
      </c>
      <c r="H64" s="147">
        <v>0</v>
      </c>
      <c r="I64" s="39">
        <v>0</v>
      </c>
      <c r="J64" s="148">
        <v>0</v>
      </c>
      <c r="K64" s="40">
        <v>0</v>
      </c>
      <c r="L64" s="140">
        <f t="shared" si="17"/>
        <v>0</v>
      </c>
      <c r="M64" s="41">
        <f>IF(ISBLANK(L64),"  ",IF(L84&gt;0,L64/L84,IF(L64&gt;0,1,0)))</f>
        <v>0</v>
      </c>
    </row>
    <row r="65" spans="1:13" ht="15" customHeight="1" x14ac:dyDescent="0.2">
      <c r="A65" s="65" t="s">
        <v>51</v>
      </c>
      <c r="B65" s="114">
        <v>0</v>
      </c>
      <c r="C65" s="39">
        <v>0</v>
      </c>
      <c r="D65" s="124">
        <v>0</v>
      </c>
      <c r="E65" s="40">
        <v>0</v>
      </c>
      <c r="F65" s="133">
        <f t="shared" si="18"/>
        <v>0</v>
      </c>
      <c r="G65" s="41">
        <f>IF(ISBLANK(F65),"  ",IF(F84&gt;0,F65/F84,IF(F65&gt;0,1,0)))</f>
        <v>0</v>
      </c>
      <c r="H65" s="114">
        <v>0</v>
      </c>
      <c r="I65" s="39">
        <v>0</v>
      </c>
      <c r="J65" s="124">
        <v>0</v>
      </c>
      <c r="K65" s="40">
        <v>0</v>
      </c>
      <c r="L65" s="133">
        <f t="shared" si="17"/>
        <v>0</v>
      </c>
      <c r="M65" s="41">
        <f>IF(ISBLANK(L65),"  ",IF(L84&gt;0,L65/L84,IF(L65&gt;0,1,0)))</f>
        <v>0</v>
      </c>
    </row>
    <row r="66" spans="1:13" ht="15" customHeight="1" x14ac:dyDescent="0.2">
      <c r="A66" s="7" t="s">
        <v>52</v>
      </c>
      <c r="B66" s="114">
        <v>0</v>
      </c>
      <c r="C66" s="39">
        <v>0</v>
      </c>
      <c r="D66" s="124">
        <v>0</v>
      </c>
      <c r="E66" s="40">
        <v>0</v>
      </c>
      <c r="F66" s="133">
        <f t="shared" si="18"/>
        <v>0</v>
      </c>
      <c r="G66" s="41">
        <f>IF(ISBLANK(F66),"  ",IF(F84&gt;0,F66/F84,IF(F66&gt;0,1,0)))</f>
        <v>0</v>
      </c>
      <c r="H66" s="114">
        <v>0</v>
      </c>
      <c r="I66" s="39">
        <v>0</v>
      </c>
      <c r="J66" s="124">
        <v>0</v>
      </c>
      <c r="K66" s="40">
        <v>0</v>
      </c>
      <c r="L66" s="133">
        <f t="shared" si="17"/>
        <v>0</v>
      </c>
      <c r="M66" s="41">
        <f>IF(ISBLANK(L66),"  ",IF(L84&gt;0,L66/L84,IF(L66&gt;0,1,0)))</f>
        <v>0</v>
      </c>
    </row>
    <row r="67" spans="1:13" ht="15" customHeight="1" x14ac:dyDescent="0.2">
      <c r="A67" s="58" t="s">
        <v>53</v>
      </c>
      <c r="B67" s="114">
        <v>0</v>
      </c>
      <c r="C67" s="39">
        <v>0</v>
      </c>
      <c r="D67" s="124">
        <v>1860460.64</v>
      </c>
      <c r="E67" s="40">
        <v>1</v>
      </c>
      <c r="F67" s="133">
        <f t="shared" si="18"/>
        <v>1860460.64</v>
      </c>
      <c r="G67" s="41">
        <f>IF(ISBLANK(F67),"  ",IF(F84&gt;0,F67/F84,IF(F67&gt;0,1,0)))</f>
        <v>7.0235996733641823E-2</v>
      </c>
      <c r="H67" s="114">
        <v>0</v>
      </c>
      <c r="I67" s="39">
        <v>0</v>
      </c>
      <c r="J67" s="124">
        <v>1500000</v>
      </c>
      <c r="K67" s="40">
        <v>1</v>
      </c>
      <c r="L67" s="133">
        <f t="shared" si="17"/>
        <v>1500000</v>
      </c>
      <c r="M67" s="41">
        <f>IF(ISBLANK(L67),"  ",IF(L84&gt;0,L67/L84,IF(L67&gt;0,1,0)))</f>
        <v>5.6570885620231499E-2</v>
      </c>
    </row>
    <row r="68" spans="1:13" ht="15" customHeight="1" x14ac:dyDescent="0.2">
      <c r="A68" s="65" t="s">
        <v>54</v>
      </c>
      <c r="B68" s="114">
        <v>0</v>
      </c>
      <c r="C68" s="39">
        <v>0</v>
      </c>
      <c r="D68" s="124">
        <v>0</v>
      </c>
      <c r="E68" s="40">
        <v>0</v>
      </c>
      <c r="F68" s="133">
        <f t="shared" si="18"/>
        <v>0</v>
      </c>
      <c r="G68" s="41">
        <f>IF(ISBLANK(F68),"  ",IF(F84&gt;0,F68/F84,IF(F68&gt;0,1,0)))</f>
        <v>0</v>
      </c>
      <c r="H68" s="114">
        <v>0</v>
      </c>
      <c r="I68" s="39">
        <v>0</v>
      </c>
      <c r="J68" s="124">
        <v>0</v>
      </c>
      <c r="K68" s="40">
        <v>0</v>
      </c>
      <c r="L68" s="133">
        <f t="shared" si="17"/>
        <v>0</v>
      </c>
      <c r="M68" s="41">
        <f>IF(ISBLANK(L68),"  ",IF(L84&gt;0,L68/L84,IF(L68&gt;0,1,0)))</f>
        <v>0</v>
      </c>
    </row>
    <row r="69" spans="1:13" ht="15" customHeight="1" x14ac:dyDescent="0.2">
      <c r="A69" s="65" t="s">
        <v>55</v>
      </c>
      <c r="B69" s="114">
        <v>0</v>
      </c>
      <c r="C69" s="39">
        <v>0</v>
      </c>
      <c r="D69" s="124">
        <v>0</v>
      </c>
      <c r="E69" s="40">
        <v>0</v>
      </c>
      <c r="F69" s="133">
        <f t="shared" si="18"/>
        <v>0</v>
      </c>
      <c r="G69" s="41">
        <f>IF(ISBLANK(F69),"  ",IF(F84&gt;0,F69/F84,IF(F69&gt;0,1,0)))</f>
        <v>0</v>
      </c>
      <c r="H69" s="114">
        <v>0</v>
      </c>
      <c r="I69" s="39">
        <v>0</v>
      </c>
      <c r="J69" s="124">
        <v>0</v>
      </c>
      <c r="K69" s="40">
        <v>0</v>
      </c>
      <c r="L69" s="133">
        <f t="shared" si="17"/>
        <v>0</v>
      </c>
      <c r="M69" s="41">
        <f>IF(ISBLANK(L69),"  ",IF(L84&gt;0,L69/L84,IF(L69&gt;0,1,0)))</f>
        <v>0</v>
      </c>
    </row>
    <row r="70" spans="1:13" ht="15" customHeight="1" x14ac:dyDescent="0.2">
      <c r="A70" s="34" t="s">
        <v>56</v>
      </c>
      <c r="B70" s="114">
        <v>0</v>
      </c>
      <c r="C70" s="39">
        <v>0</v>
      </c>
      <c r="D70" s="124">
        <v>198.36</v>
      </c>
      <c r="E70" s="40">
        <v>1</v>
      </c>
      <c r="F70" s="133">
        <f t="shared" si="18"/>
        <v>198.36</v>
      </c>
      <c r="G70" s="41">
        <f>IF(ISBLANK(F70),"  ",IF(F84&gt;0,F70/F84,IF(F70&gt;0,1,0)))</f>
        <v>7.4884746350157632E-6</v>
      </c>
      <c r="H70" s="114">
        <v>0</v>
      </c>
      <c r="I70" s="39">
        <v>0</v>
      </c>
      <c r="J70" s="124">
        <v>2000</v>
      </c>
      <c r="K70" s="40">
        <v>1</v>
      </c>
      <c r="L70" s="133">
        <f t="shared" si="17"/>
        <v>2000</v>
      </c>
      <c r="M70" s="41">
        <f>IF(ISBLANK(L70),"  ",IF(L84&gt;0,L70/L84,IF(L70&gt;0,1,0)))</f>
        <v>7.5427847493642004E-5</v>
      </c>
    </row>
    <row r="71" spans="1:13" ht="15" customHeight="1" x14ac:dyDescent="0.2">
      <c r="A71" s="34" t="s">
        <v>57</v>
      </c>
      <c r="B71" s="114">
        <v>0</v>
      </c>
      <c r="C71" s="39">
        <v>0</v>
      </c>
      <c r="D71" s="124">
        <v>0</v>
      </c>
      <c r="E71" s="40">
        <v>0</v>
      </c>
      <c r="F71" s="133">
        <f t="shared" si="18"/>
        <v>0</v>
      </c>
      <c r="G71" s="41">
        <f>IF(ISBLANK(F71),"  ",IF(F84&gt;0,F71/F84,IF(F71&gt;0,1,0)))</f>
        <v>0</v>
      </c>
      <c r="H71" s="114">
        <v>0</v>
      </c>
      <c r="I71" s="39">
        <v>0</v>
      </c>
      <c r="J71" s="124">
        <v>0</v>
      </c>
      <c r="K71" s="40">
        <v>0</v>
      </c>
      <c r="L71" s="133">
        <f t="shared" si="17"/>
        <v>0</v>
      </c>
      <c r="M71" s="41">
        <f>IF(ISBLANK(L71),"  ",IF(L84&gt;0,L71/L84,IF(L71&gt;0,1,0)))</f>
        <v>0</v>
      </c>
    </row>
    <row r="72" spans="1:13" ht="15" customHeight="1" x14ac:dyDescent="0.2">
      <c r="A72" s="7" t="s">
        <v>58</v>
      </c>
      <c r="B72" s="114">
        <v>25000</v>
      </c>
      <c r="C72" s="39">
        <v>1</v>
      </c>
      <c r="D72" s="124">
        <v>0</v>
      </c>
      <c r="E72" s="40">
        <v>0</v>
      </c>
      <c r="F72" s="133">
        <f t="shared" si="18"/>
        <v>25000</v>
      </c>
      <c r="G72" s="41">
        <f>IF(ISBLANK(F72),"  ",IF(F84&gt;0,F72/F84,IF(F72&gt;0,1,0)))</f>
        <v>9.4379847688744742E-4</v>
      </c>
      <c r="H72" s="114">
        <v>0</v>
      </c>
      <c r="I72" s="39">
        <v>0</v>
      </c>
      <c r="J72" s="124">
        <v>0</v>
      </c>
      <c r="K72" s="40">
        <v>0</v>
      </c>
      <c r="L72" s="133">
        <f t="shared" si="17"/>
        <v>0</v>
      </c>
      <c r="M72" s="41">
        <f>IF(ISBLANK(L72),"  ",IF(L84&gt;0,L72/L84,IF(L72&gt;0,1,0)))</f>
        <v>0</v>
      </c>
    </row>
    <row r="73" spans="1:13" ht="15" customHeight="1" x14ac:dyDescent="0.2">
      <c r="A73" s="58" t="s">
        <v>59</v>
      </c>
      <c r="B73" s="114">
        <v>151038.42000000001</v>
      </c>
      <c r="C73" s="39">
        <v>1.0000662127035429</v>
      </c>
      <c r="D73" s="124">
        <v>-10</v>
      </c>
      <c r="E73" s="40">
        <v>-6.6212703542816638E-5</v>
      </c>
      <c r="F73" s="133">
        <f t="shared" si="18"/>
        <v>151028.42000000001</v>
      </c>
      <c r="G73" s="41">
        <f>IF(ISBLANK(F73),"  ",IF(F84&gt;0,F73/F84,IF(F73&gt;0,1,0)))</f>
        <v>5.7016157105087084E-3</v>
      </c>
      <c r="H73" s="114">
        <v>180000</v>
      </c>
      <c r="I73" s="39">
        <v>1</v>
      </c>
      <c r="J73" s="124">
        <v>0</v>
      </c>
      <c r="K73" s="40">
        <v>0</v>
      </c>
      <c r="L73" s="133">
        <f t="shared" si="17"/>
        <v>180000</v>
      </c>
      <c r="M73" s="41">
        <f>IF(ISBLANK(L73),"  ",IF(L84&gt;0,L73/L84,IF(L73&gt;0,1,0)))</f>
        <v>6.7885062744277797E-3</v>
      </c>
    </row>
    <row r="74" spans="1:13" ht="15" customHeight="1" x14ac:dyDescent="0.2">
      <c r="A74" s="34" t="s">
        <v>186</v>
      </c>
      <c r="B74" s="114">
        <v>0</v>
      </c>
      <c r="C74" s="39">
        <v>0</v>
      </c>
      <c r="D74" s="124">
        <v>0</v>
      </c>
      <c r="E74" s="40">
        <v>0</v>
      </c>
      <c r="F74" s="133">
        <f t="shared" ref="F74" si="19">D74+B74</f>
        <v>0</v>
      </c>
      <c r="G74" s="41">
        <f>IF(ISBLANK(F74),"  ",IF(F85&gt;0,F74/F85,IF(F74&gt;0,1,0)))</f>
        <v>0</v>
      </c>
      <c r="H74" s="114">
        <v>0</v>
      </c>
      <c r="I74" s="39">
        <v>0</v>
      </c>
      <c r="J74" s="124">
        <v>0</v>
      </c>
      <c r="K74" s="40">
        <v>0</v>
      </c>
      <c r="L74" s="133">
        <f t="shared" ref="L74" si="20">J74+H74</f>
        <v>0</v>
      </c>
      <c r="M74" s="41">
        <f>IF(ISBLANK(L74),"  ",IF(L85&gt;0,L74/L85,IF(L74&gt;0,1,0)))</f>
        <v>0</v>
      </c>
    </row>
    <row r="75" spans="1:13" s="55" customFormat="1" ht="15" customHeight="1" x14ac:dyDescent="0.25">
      <c r="A75" s="66" t="s">
        <v>60</v>
      </c>
      <c r="B75" s="115">
        <v>7091198.8300000001</v>
      </c>
      <c r="C75" s="59">
        <v>0.67537276998183327</v>
      </c>
      <c r="D75" s="128">
        <v>3408482.45</v>
      </c>
      <c r="E75" s="54">
        <v>0.32462723001816685</v>
      </c>
      <c r="F75" s="115">
        <f>F74+F73+F72+F71+F70+F69+F68+F67+F66+F65+F64+F63</f>
        <v>10499681.279999999</v>
      </c>
      <c r="G75" s="53">
        <f>IF(ISBLANK(F75),"  ",IF(F84&gt;0,F75/F84,IF(F75&gt;0,1,0)))</f>
        <v>0.39638332799470571</v>
      </c>
      <c r="H75" s="115">
        <v>7980000</v>
      </c>
      <c r="I75" s="59">
        <v>0.73332108068369783</v>
      </c>
      <c r="J75" s="128">
        <v>2902000</v>
      </c>
      <c r="K75" s="54">
        <v>0.26667891931630217</v>
      </c>
      <c r="L75" s="115">
        <f>L74+L73+L72+L71+L70+L69+L68+L67+L66+L65+L64+L63</f>
        <v>10882000</v>
      </c>
      <c r="M75" s="53">
        <f>IF(ISBLANK(L75),"  ",IF(L84&gt;0,L75/L84,IF(L75&gt;0,1,0)))</f>
        <v>0.41040291821290609</v>
      </c>
    </row>
    <row r="76" spans="1:13" ht="15" customHeight="1" x14ac:dyDescent="0.25">
      <c r="A76" s="9" t="s">
        <v>61</v>
      </c>
      <c r="B76" s="116"/>
      <c r="C76" s="48" t="s">
        <v>4</v>
      </c>
      <c r="D76" s="124"/>
      <c r="E76" s="49" t="s">
        <v>10</v>
      </c>
      <c r="F76" s="133"/>
      <c r="G76" s="50" t="s">
        <v>4</v>
      </c>
      <c r="H76" s="116"/>
      <c r="I76" s="48" t="s">
        <v>4</v>
      </c>
      <c r="J76" s="124"/>
      <c r="K76" s="49" t="s">
        <v>4</v>
      </c>
      <c r="L76" s="133"/>
      <c r="M76" s="50" t="s">
        <v>4</v>
      </c>
    </row>
    <row r="77" spans="1:13" ht="15" customHeight="1" x14ac:dyDescent="0.2">
      <c r="A77" s="7" t="s">
        <v>62</v>
      </c>
      <c r="B77" s="142">
        <v>0</v>
      </c>
      <c r="C77" s="35">
        <v>0</v>
      </c>
      <c r="D77" s="127">
        <v>0</v>
      </c>
      <c r="E77" s="36">
        <v>0</v>
      </c>
      <c r="F77" s="132">
        <f>D77+B77</f>
        <v>0</v>
      </c>
      <c r="G77" s="37">
        <f>IF(ISBLANK(F77),"  ",IF(F84&gt;0,F77/F84,IF(F77&gt;0,1,0)))</f>
        <v>0</v>
      </c>
      <c r="H77" s="142">
        <v>0</v>
      </c>
      <c r="I77" s="35">
        <v>0</v>
      </c>
      <c r="J77" s="127">
        <v>0</v>
      </c>
      <c r="K77" s="36">
        <v>0</v>
      </c>
      <c r="L77" s="132">
        <f>J77+H77</f>
        <v>0</v>
      </c>
      <c r="M77" s="37">
        <f>IF(ISBLANK(L77),"  ",IF(L84&gt;0,L77/L84,IF(L77&gt;0,1,0)))</f>
        <v>0</v>
      </c>
    </row>
    <row r="78" spans="1:13" ht="15" customHeight="1" x14ac:dyDescent="0.2">
      <c r="A78" s="25" t="s">
        <v>63</v>
      </c>
      <c r="B78" s="114">
        <v>0</v>
      </c>
      <c r="C78" s="39">
        <v>0</v>
      </c>
      <c r="D78" s="124">
        <v>0</v>
      </c>
      <c r="E78" s="40">
        <v>0</v>
      </c>
      <c r="F78" s="133">
        <f>D78+B78</f>
        <v>0</v>
      </c>
      <c r="G78" s="41">
        <f>IF(ISBLANK(F78),"  ",IF(F84&gt;0,F78/F84,IF(F78&gt;0,1,0)))</f>
        <v>0</v>
      </c>
      <c r="H78" s="114">
        <v>0</v>
      </c>
      <c r="I78" s="39">
        <v>0</v>
      </c>
      <c r="J78" s="124">
        <v>0</v>
      </c>
      <c r="K78" s="40">
        <v>0</v>
      </c>
      <c r="L78" s="133">
        <f>J78+H78</f>
        <v>0</v>
      </c>
      <c r="M78" s="41">
        <f>IF(ISBLANK(L78),"  ",IF(L84&gt;0,L78/L84,IF(L78&gt;0,1,0)))</f>
        <v>0</v>
      </c>
    </row>
    <row r="79" spans="1:13" ht="15" customHeight="1" x14ac:dyDescent="0.25">
      <c r="A79" s="56" t="s">
        <v>64</v>
      </c>
      <c r="B79" s="116"/>
      <c r="C79" s="48" t="s">
        <v>4</v>
      </c>
      <c r="D79" s="124"/>
      <c r="E79" s="49" t="s">
        <v>10</v>
      </c>
      <c r="F79" s="133"/>
      <c r="G79" s="50" t="s">
        <v>4</v>
      </c>
      <c r="H79" s="116"/>
      <c r="I79" s="48" t="s">
        <v>4</v>
      </c>
      <c r="J79" s="124"/>
      <c r="K79" s="49" t="s">
        <v>4</v>
      </c>
      <c r="L79" s="133"/>
      <c r="M79" s="50" t="s">
        <v>4</v>
      </c>
    </row>
    <row r="80" spans="1:13" ht="15" customHeight="1" x14ac:dyDescent="0.2">
      <c r="A80" s="7" t="s">
        <v>65</v>
      </c>
      <c r="B80" s="142">
        <v>0</v>
      </c>
      <c r="C80" s="35">
        <v>0</v>
      </c>
      <c r="D80" s="127">
        <v>7490711.9100000001</v>
      </c>
      <c r="E80" s="36">
        <v>1</v>
      </c>
      <c r="F80" s="132">
        <f>D80+B80</f>
        <v>7490711.9100000001</v>
      </c>
      <c r="G80" s="37">
        <f>IF(ISBLANK(F80),"  ",IF(F84&gt;0,F80/F84,IF(F80&gt;0,1,0)))</f>
        <v>0.28278889965842646</v>
      </c>
      <c r="H80" s="142">
        <v>0</v>
      </c>
      <c r="I80" s="35">
        <v>0</v>
      </c>
      <c r="J80" s="127">
        <v>7000000</v>
      </c>
      <c r="K80" s="36">
        <v>1</v>
      </c>
      <c r="L80" s="132">
        <f>J80+H80</f>
        <v>7000000</v>
      </c>
      <c r="M80" s="37">
        <f>IF(ISBLANK(L80),"  ",IF(L84&gt;0,L80/L84,IF(L80&gt;0,1,0)))</f>
        <v>0.263997466227747</v>
      </c>
    </row>
    <row r="81" spans="1:13" ht="15" customHeight="1" x14ac:dyDescent="0.2">
      <c r="A81" s="25" t="s">
        <v>66</v>
      </c>
      <c r="B81" s="114">
        <v>0</v>
      </c>
      <c r="C81" s="39">
        <v>0</v>
      </c>
      <c r="D81" s="124">
        <v>2460070.41</v>
      </c>
      <c r="E81" s="40">
        <v>1</v>
      </c>
      <c r="F81" s="133">
        <f>D81+B81</f>
        <v>2460070.41</v>
      </c>
      <c r="G81" s="41">
        <f>IF(ISBLANK(F81),"  ",IF(F84&gt;0,F81/F84,IF(F81&gt;0,1,0)))</f>
        <v>9.2872428239755139E-2</v>
      </c>
      <c r="H81" s="114">
        <v>0</v>
      </c>
      <c r="I81" s="39">
        <v>0</v>
      </c>
      <c r="J81" s="124">
        <v>2500000</v>
      </c>
      <c r="K81" s="40">
        <v>1</v>
      </c>
      <c r="L81" s="133">
        <f>J81+H81</f>
        <v>2500000</v>
      </c>
      <c r="M81" s="41">
        <f>IF(ISBLANK(L81),"  ",IF(L84&gt;0,L81/L84,IF(L81&gt;0,1,0)))</f>
        <v>9.4284809367052497E-2</v>
      </c>
    </row>
    <row r="82" spans="1:13" s="55" customFormat="1" ht="15" customHeight="1" x14ac:dyDescent="0.25">
      <c r="A82" s="56" t="s">
        <v>67</v>
      </c>
      <c r="B82" s="120">
        <v>0</v>
      </c>
      <c r="C82" s="59">
        <v>0</v>
      </c>
      <c r="D82" s="129">
        <v>9950782.3200000003</v>
      </c>
      <c r="E82" s="54">
        <v>1</v>
      </c>
      <c r="F82" s="134">
        <f>F81+F80+F79+F78+F77</f>
        <v>9950782.3200000003</v>
      </c>
      <c r="G82" s="53">
        <f>IF(ISBLANK(F82),"  ",IF(F84&gt;0,F82/F84,IF(F82&gt;0,1,0)))</f>
        <v>0.37566132789818163</v>
      </c>
      <c r="H82" s="120">
        <v>0</v>
      </c>
      <c r="I82" s="59">
        <v>0</v>
      </c>
      <c r="J82" s="129">
        <v>9500000</v>
      </c>
      <c r="K82" s="54">
        <v>1</v>
      </c>
      <c r="L82" s="134">
        <f>L81+L80+L79+L78+L77</f>
        <v>9500000</v>
      </c>
      <c r="M82" s="53">
        <f>IF(ISBLANK(L82),"  ",IF(L84&gt;0,L82/L84,IF(L82&gt;0,1,0)))</f>
        <v>0.35828227559479947</v>
      </c>
    </row>
    <row r="83" spans="1:13" s="55" customFormat="1" ht="15" customHeight="1" x14ac:dyDescent="0.25">
      <c r="A83" s="56" t="s">
        <v>68</v>
      </c>
      <c r="B83" s="120">
        <v>0</v>
      </c>
      <c r="C83" s="59">
        <v>0</v>
      </c>
      <c r="D83" s="129">
        <v>0</v>
      </c>
      <c r="E83" s="54">
        <v>0</v>
      </c>
      <c r="F83" s="141">
        <f>D83+B83</f>
        <v>0</v>
      </c>
      <c r="G83" s="53">
        <f>IF(ISBLANK(F83),"  ",IF(F84&gt;0,F83/F84,IF(F83&gt;0,1,0)))</f>
        <v>0</v>
      </c>
      <c r="H83" s="120">
        <v>0</v>
      </c>
      <c r="I83" s="59">
        <v>0</v>
      </c>
      <c r="J83" s="129">
        <v>0</v>
      </c>
      <c r="K83" s="54">
        <v>0</v>
      </c>
      <c r="L83" s="141">
        <f>J83+H83</f>
        <v>0</v>
      </c>
      <c r="M83" s="53">
        <f>IF(ISBLANK(L83),"  ",IF(L84&gt;0,L83/L84,IF(L83&gt;0,1,0)))</f>
        <v>0</v>
      </c>
    </row>
    <row r="84" spans="1:13" s="55" customFormat="1" ht="15" customHeight="1" thickBot="1" x14ac:dyDescent="0.3">
      <c r="A84" s="67" t="s">
        <v>69</v>
      </c>
      <c r="B84" s="121">
        <v>13129440.83</v>
      </c>
      <c r="C84" s="68">
        <v>0.49566185030951454</v>
      </c>
      <c r="D84" s="121">
        <v>13359264.77</v>
      </c>
      <c r="E84" s="69">
        <v>0.5043381496904854</v>
      </c>
      <c r="F84" s="121">
        <f>F82+F75+F54+F47+F55+F83</f>
        <v>26488705.600000001</v>
      </c>
      <c r="G84" s="70">
        <f>IF(ISBLANK(F84),"  ",IF(F84&gt;0,F84/F84,IF(F84&gt;0,1,0)))</f>
        <v>1</v>
      </c>
      <c r="H84" s="121">
        <v>13763406</v>
      </c>
      <c r="I84" s="68">
        <v>0.51907204438053867</v>
      </c>
      <c r="J84" s="121">
        <v>12752000</v>
      </c>
      <c r="K84" s="69">
        <v>0.48092795561946139</v>
      </c>
      <c r="L84" s="121">
        <f>L82+L75+L54+L47+L55+L83</f>
        <v>26515406</v>
      </c>
      <c r="M84" s="70">
        <f>IF(ISBLANK(L84),"  ",IF(L84&gt;0,L84/L84,IF(L84&gt;0,1,0)))</f>
        <v>1</v>
      </c>
    </row>
    <row r="85" spans="1:13" ht="15" thickTop="1" x14ac:dyDescent="0.2"/>
    <row r="86" spans="1:13" ht="16.5" customHeight="1" x14ac:dyDescent="0.2">
      <c r="A86" s="2" t="s">
        <v>4</v>
      </c>
    </row>
    <row r="87" spans="1:13" x14ac:dyDescent="0.2">
      <c r="A87" s="2" t="s">
        <v>70</v>
      </c>
    </row>
  </sheetData>
  <hyperlinks>
    <hyperlink ref="O2" location="Home!A1" tooltip="Home" display="Home" xr:uid="{00000000-0004-0000-2D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O87"/>
  <sheetViews>
    <sheetView zoomScale="75" zoomScaleNormal="75" workbookViewId="0">
      <pane xSplit="1" ySplit="10" topLeftCell="B11" activePane="bottomRight" state="frozen"/>
      <selection activeCell="K38" sqref="K38"/>
      <selection pane="topRight" activeCell="K38" sqref="K38"/>
      <selection pane="bottomLeft" activeCell="K38" sqref="K38"/>
      <selection pane="bottomRight" activeCell="K38" sqref="K38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92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190</v>
      </c>
      <c r="C6" s="11"/>
      <c r="D6" s="12"/>
      <c r="E6" s="11"/>
      <c r="F6" s="12"/>
      <c r="G6" s="13"/>
      <c r="H6" s="10" t="s">
        <v>191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v>10908242</v>
      </c>
      <c r="C13" s="35">
        <v>1</v>
      </c>
      <c r="D13" s="122">
        <v>0</v>
      </c>
      <c r="E13" s="36">
        <v>0</v>
      </c>
      <c r="F13" s="130">
        <f>D13+B13</f>
        <v>10908242</v>
      </c>
      <c r="G13" s="37">
        <f>IF(ISBLANK(F13),"  ",IF(F84&gt;0,F13/F84,IF(F13&gt;0,1,0)))</f>
        <v>0.22642417814496371</v>
      </c>
      <c r="H13" s="112">
        <v>10762135</v>
      </c>
      <c r="I13" s="35">
        <v>1</v>
      </c>
      <c r="J13" s="122">
        <v>0</v>
      </c>
      <c r="K13" s="36">
        <v>0</v>
      </c>
      <c r="L13" s="130">
        <f t="shared" ref="L13:L34" si="0">J13+H13</f>
        <v>10762135</v>
      </c>
      <c r="M13" s="38">
        <f>IF(ISBLANK(L13),"  ",IF(L84&gt;0,L13/L84,IF(L13&gt;0,1,0)))</f>
        <v>0.21226389044811853</v>
      </c>
    </row>
    <row r="14" spans="1:15" ht="15" customHeight="1" x14ac:dyDescent="0.2">
      <c r="A14" s="7" t="s">
        <v>13</v>
      </c>
      <c r="B14" s="142">
        <v>0</v>
      </c>
      <c r="C14" s="39">
        <v>0</v>
      </c>
      <c r="D14" s="127">
        <v>0</v>
      </c>
      <c r="E14" s="40">
        <v>0</v>
      </c>
      <c r="F14" s="131">
        <f>D14+B14</f>
        <v>0</v>
      </c>
      <c r="G14" s="41">
        <f>IF(ISBLANK(F14),"  ",IF(F84&gt;0,F14/F84,IF(F14&gt;0,1,0)))</f>
        <v>0</v>
      </c>
      <c r="H14" s="142">
        <v>0</v>
      </c>
      <c r="I14" s="39">
        <v>0</v>
      </c>
      <c r="J14" s="127">
        <v>0</v>
      </c>
      <c r="K14" s="40">
        <v>0</v>
      </c>
      <c r="L14" s="131">
        <f t="shared" si="0"/>
        <v>0</v>
      </c>
      <c r="M14" s="41">
        <f>IF(ISBLANK(L14),"  ",IF(L84&gt;0,L14/L84,IF(L14&gt;0,1,0)))</f>
        <v>0</v>
      </c>
    </row>
    <row r="15" spans="1:15" ht="15" customHeight="1" x14ac:dyDescent="0.2">
      <c r="A15" s="169" t="s">
        <v>14</v>
      </c>
      <c r="B15" s="116">
        <v>398886</v>
      </c>
      <c r="C15" s="42">
        <v>1</v>
      </c>
      <c r="D15" s="124">
        <v>0</v>
      </c>
      <c r="E15" s="43">
        <v>0</v>
      </c>
      <c r="F15" s="132">
        <f>D15+B15</f>
        <v>398886</v>
      </c>
      <c r="G15" s="44">
        <f>IF(ISBLANK(F15),"  ",IF(F84&gt;0,F15/F84,IF(F15&gt;0,1,0)))</f>
        <v>8.279742484951471E-3</v>
      </c>
      <c r="H15" s="116">
        <v>390541</v>
      </c>
      <c r="I15" s="42">
        <v>1</v>
      </c>
      <c r="J15" s="124">
        <v>0</v>
      </c>
      <c r="K15" s="43">
        <v>0</v>
      </c>
      <c r="L15" s="132">
        <f t="shared" si="0"/>
        <v>390541</v>
      </c>
      <c r="M15" s="44">
        <f>IF(ISBLANK(L15),"  ",IF(L84&gt;0,L15/L84,IF(L15&gt;0,1,0)))</f>
        <v>7.7027236732765993E-3</v>
      </c>
    </row>
    <row r="16" spans="1:15" ht="15" customHeight="1" x14ac:dyDescent="0.2">
      <c r="A16" s="170" t="s">
        <v>15</v>
      </c>
      <c r="B16" s="142">
        <v>0</v>
      </c>
      <c r="C16" s="35">
        <v>0</v>
      </c>
      <c r="D16" s="127">
        <v>0</v>
      </c>
      <c r="E16" s="36">
        <v>0</v>
      </c>
      <c r="F16" s="132">
        <f t="shared" ref="F16:F46" si="1">D16+B16</f>
        <v>0</v>
      </c>
      <c r="G16" s="37">
        <f>IF(ISBLANK(F16),"  ",IF(F84&gt;0,F16/F84,IF(F16&gt;0,1,0)))</f>
        <v>0</v>
      </c>
      <c r="H16" s="142">
        <v>0</v>
      </c>
      <c r="I16" s="35">
        <v>0</v>
      </c>
      <c r="J16" s="127">
        <v>0</v>
      </c>
      <c r="K16" s="36">
        <v>0</v>
      </c>
      <c r="L16" s="132">
        <f t="shared" si="0"/>
        <v>0</v>
      </c>
      <c r="M16" s="37">
        <f>IF(ISBLANK(L16),"  ",IF(L84&gt;0,L16/L84,IF(L16&gt;0,1,0)))</f>
        <v>0</v>
      </c>
    </row>
    <row r="17" spans="1:13" ht="15" customHeight="1" x14ac:dyDescent="0.2">
      <c r="A17" s="171" t="s">
        <v>16</v>
      </c>
      <c r="B17" s="114">
        <v>398886</v>
      </c>
      <c r="C17" s="39">
        <v>1</v>
      </c>
      <c r="D17" s="124">
        <v>0</v>
      </c>
      <c r="E17" s="36">
        <v>0</v>
      </c>
      <c r="F17" s="133">
        <f t="shared" si="1"/>
        <v>398886</v>
      </c>
      <c r="G17" s="41">
        <f>IF(ISBLANK(F17),"  ",IF(F84&gt;0,F17/F84,IF(F17&gt;0,1,0)))</f>
        <v>8.279742484951471E-3</v>
      </c>
      <c r="H17" s="114">
        <v>390541</v>
      </c>
      <c r="I17" s="39">
        <v>1</v>
      </c>
      <c r="J17" s="124">
        <v>0</v>
      </c>
      <c r="K17" s="40">
        <v>0</v>
      </c>
      <c r="L17" s="133">
        <f t="shared" si="0"/>
        <v>390541</v>
      </c>
      <c r="M17" s="41">
        <f>IF(ISBLANK(L17),"  ",IF(L84&gt;0,L17/L84,IF(L17&gt;0,1,0)))</f>
        <v>7.7027236732765993E-3</v>
      </c>
    </row>
    <row r="18" spans="1:13" ht="15" customHeight="1" x14ac:dyDescent="0.2">
      <c r="A18" s="171" t="s">
        <v>17</v>
      </c>
      <c r="B18" s="114">
        <v>0</v>
      </c>
      <c r="C18" s="39">
        <v>0</v>
      </c>
      <c r="D18" s="124">
        <v>0</v>
      </c>
      <c r="E18" s="36">
        <v>0</v>
      </c>
      <c r="F18" s="133">
        <f t="shared" si="1"/>
        <v>0</v>
      </c>
      <c r="G18" s="41">
        <f>IF(ISBLANK(F18),"  ",IF(F84&gt;0,F18/F84,IF(F18&gt;0,1,0)))</f>
        <v>0</v>
      </c>
      <c r="H18" s="114">
        <v>0</v>
      </c>
      <c r="I18" s="39">
        <v>0</v>
      </c>
      <c r="J18" s="124">
        <v>0</v>
      </c>
      <c r="K18" s="40">
        <v>0</v>
      </c>
      <c r="L18" s="133">
        <f t="shared" si="0"/>
        <v>0</v>
      </c>
      <c r="M18" s="41">
        <f>IF(ISBLANK(L18),"  ",IF(L84&gt;0,L18/L84,IF(L18&gt;0,1,0)))</f>
        <v>0</v>
      </c>
    </row>
    <row r="19" spans="1:13" ht="15" customHeight="1" x14ac:dyDescent="0.2">
      <c r="A19" s="171" t="s">
        <v>18</v>
      </c>
      <c r="B19" s="114">
        <v>0</v>
      </c>
      <c r="C19" s="39">
        <v>0</v>
      </c>
      <c r="D19" s="124">
        <v>0</v>
      </c>
      <c r="E19" s="36">
        <v>0</v>
      </c>
      <c r="F19" s="133">
        <f t="shared" si="1"/>
        <v>0</v>
      </c>
      <c r="G19" s="41">
        <f>IF(ISBLANK(F19),"  ",IF(F84&gt;0,F19/F84,IF(F19&gt;0,1,0)))</f>
        <v>0</v>
      </c>
      <c r="H19" s="114">
        <v>0</v>
      </c>
      <c r="I19" s="39">
        <v>0</v>
      </c>
      <c r="J19" s="124">
        <v>0</v>
      </c>
      <c r="K19" s="40">
        <v>0</v>
      </c>
      <c r="L19" s="133">
        <f t="shared" si="0"/>
        <v>0</v>
      </c>
      <c r="M19" s="41">
        <f>IF(ISBLANK(L19),"  ",IF(L84&gt;0,L19/L84,IF(L19&gt;0,1,0)))</f>
        <v>0</v>
      </c>
    </row>
    <row r="20" spans="1:13" ht="15" customHeight="1" x14ac:dyDescent="0.2">
      <c r="A20" s="171" t="s">
        <v>19</v>
      </c>
      <c r="B20" s="114">
        <v>0</v>
      </c>
      <c r="C20" s="39">
        <v>0</v>
      </c>
      <c r="D20" s="124">
        <v>0</v>
      </c>
      <c r="E20" s="36">
        <v>0</v>
      </c>
      <c r="F20" s="133">
        <f>D20+B20</f>
        <v>0</v>
      </c>
      <c r="G20" s="41">
        <f>IF(ISBLANK(F20),"  ",IF(F84&gt;0,F20/F84,IF(F20&gt;0,1,0)))</f>
        <v>0</v>
      </c>
      <c r="H20" s="114">
        <v>0</v>
      </c>
      <c r="I20" s="39">
        <v>0</v>
      </c>
      <c r="J20" s="124">
        <v>0</v>
      </c>
      <c r="K20" s="40">
        <v>0</v>
      </c>
      <c r="L20" s="133">
        <f t="shared" si="0"/>
        <v>0</v>
      </c>
      <c r="M20" s="41">
        <f>IF(ISBLANK(L20),"  ",IF(L84&gt;0,L20/L84,IF(L20&gt;0,1,0)))</f>
        <v>0</v>
      </c>
    </row>
    <row r="21" spans="1:13" ht="15" customHeight="1" x14ac:dyDescent="0.2">
      <c r="A21" s="171" t="s">
        <v>20</v>
      </c>
      <c r="B21" s="114">
        <v>0</v>
      </c>
      <c r="C21" s="39">
        <v>0</v>
      </c>
      <c r="D21" s="124">
        <v>0</v>
      </c>
      <c r="E21" s="36">
        <v>0</v>
      </c>
      <c r="F21" s="133">
        <f t="shared" si="1"/>
        <v>0</v>
      </c>
      <c r="G21" s="41">
        <f>IF(ISBLANK(F21),"  ",IF(F84&gt;0,F21/F84,IF(F21&gt;0,1,0)))</f>
        <v>0</v>
      </c>
      <c r="H21" s="114">
        <v>0</v>
      </c>
      <c r="I21" s="39">
        <v>0</v>
      </c>
      <c r="J21" s="124">
        <v>0</v>
      </c>
      <c r="K21" s="40">
        <v>0</v>
      </c>
      <c r="L21" s="133">
        <f t="shared" si="0"/>
        <v>0</v>
      </c>
      <c r="M21" s="41">
        <f>IF(ISBLANK(L21),"  ",IF(L84&gt;0,L21/L84,IF(L21&gt;0,1,0)))</f>
        <v>0</v>
      </c>
    </row>
    <row r="22" spans="1:13" ht="15" customHeight="1" x14ac:dyDescent="0.2">
      <c r="A22" s="171" t="s">
        <v>21</v>
      </c>
      <c r="B22" s="114">
        <v>0</v>
      </c>
      <c r="C22" s="39">
        <v>0</v>
      </c>
      <c r="D22" s="124">
        <v>0</v>
      </c>
      <c r="E22" s="36">
        <v>0</v>
      </c>
      <c r="F22" s="133">
        <f t="shared" si="1"/>
        <v>0</v>
      </c>
      <c r="G22" s="41">
        <f>IF(ISBLANK(F22),"  ",IF(F84&gt;0,F22/F84,IF(F22&gt;0,1,0)))</f>
        <v>0</v>
      </c>
      <c r="H22" s="114">
        <v>0</v>
      </c>
      <c r="I22" s="39">
        <v>0</v>
      </c>
      <c r="J22" s="124">
        <v>0</v>
      </c>
      <c r="K22" s="40">
        <v>0</v>
      </c>
      <c r="L22" s="133">
        <f t="shared" si="0"/>
        <v>0</v>
      </c>
      <c r="M22" s="41">
        <f>IF(ISBLANK(L22),"  ",IF(L84&gt;0,L22/L84,IF(L22&gt;0,1,0)))</f>
        <v>0</v>
      </c>
    </row>
    <row r="23" spans="1:13" ht="15" customHeight="1" x14ac:dyDescent="0.2">
      <c r="A23" s="171" t="s">
        <v>22</v>
      </c>
      <c r="B23" s="114">
        <v>0</v>
      </c>
      <c r="C23" s="39">
        <v>0</v>
      </c>
      <c r="D23" s="124">
        <v>0</v>
      </c>
      <c r="E23" s="36">
        <v>0</v>
      </c>
      <c r="F23" s="133">
        <f t="shared" si="1"/>
        <v>0</v>
      </c>
      <c r="G23" s="41">
        <f>IF(ISBLANK(F23),"  ",IF(F84&gt;0,F23/F84,IF(F23&gt;0,1,0)))</f>
        <v>0</v>
      </c>
      <c r="H23" s="114">
        <v>0</v>
      </c>
      <c r="I23" s="39">
        <v>0</v>
      </c>
      <c r="J23" s="124">
        <v>0</v>
      </c>
      <c r="K23" s="40">
        <v>0</v>
      </c>
      <c r="L23" s="133">
        <f t="shared" si="0"/>
        <v>0</v>
      </c>
      <c r="M23" s="41">
        <f>IF(ISBLANK(L23),"  ",IF(L84&gt;0,L23/L84,IF(L23&gt;0,1,0)))</f>
        <v>0</v>
      </c>
    </row>
    <row r="24" spans="1:13" ht="15" customHeight="1" x14ac:dyDescent="0.2">
      <c r="A24" s="171" t="s">
        <v>23</v>
      </c>
      <c r="B24" s="114">
        <v>0</v>
      </c>
      <c r="C24" s="39">
        <v>0</v>
      </c>
      <c r="D24" s="124">
        <v>0</v>
      </c>
      <c r="E24" s="36">
        <v>0</v>
      </c>
      <c r="F24" s="133">
        <f t="shared" si="1"/>
        <v>0</v>
      </c>
      <c r="G24" s="41">
        <f>IF(ISBLANK(F24),"  ",IF(F84&gt;0,F24/F84,IF(F24&gt;0,1,0)))</f>
        <v>0</v>
      </c>
      <c r="H24" s="114">
        <v>0</v>
      </c>
      <c r="I24" s="39">
        <v>0</v>
      </c>
      <c r="J24" s="124">
        <v>0</v>
      </c>
      <c r="K24" s="40">
        <v>0</v>
      </c>
      <c r="L24" s="133">
        <f t="shared" si="0"/>
        <v>0</v>
      </c>
      <c r="M24" s="41">
        <f>IF(ISBLANK(L24),"  ",IF(L84&gt;0,L24/L84,IF(L24&gt;0,1,0)))</f>
        <v>0</v>
      </c>
    </row>
    <row r="25" spans="1:13" ht="15" customHeight="1" x14ac:dyDescent="0.2">
      <c r="A25" s="171" t="s">
        <v>24</v>
      </c>
      <c r="B25" s="114">
        <v>0</v>
      </c>
      <c r="C25" s="39">
        <v>0</v>
      </c>
      <c r="D25" s="124">
        <v>0</v>
      </c>
      <c r="E25" s="36">
        <v>0</v>
      </c>
      <c r="F25" s="133">
        <f t="shared" si="1"/>
        <v>0</v>
      </c>
      <c r="G25" s="41">
        <f>IF(ISBLANK(F25),"  ",IF(F84&gt;0,F25/F84,IF(F25&gt;0,1,0)))</f>
        <v>0</v>
      </c>
      <c r="H25" s="114">
        <v>0</v>
      </c>
      <c r="I25" s="39">
        <v>0</v>
      </c>
      <c r="J25" s="124">
        <v>0</v>
      </c>
      <c r="K25" s="40">
        <v>0</v>
      </c>
      <c r="L25" s="133">
        <f t="shared" si="0"/>
        <v>0</v>
      </c>
      <c r="M25" s="41">
        <f>IF(ISBLANK(L25),"  ",IF(L84&gt;0,L25/L84,IF(L25&gt;0,1,0)))</f>
        <v>0</v>
      </c>
    </row>
    <row r="26" spans="1:13" ht="15" customHeight="1" x14ac:dyDescent="0.2">
      <c r="A26" s="171" t="s">
        <v>25</v>
      </c>
      <c r="B26" s="114">
        <v>0</v>
      </c>
      <c r="C26" s="39">
        <v>0</v>
      </c>
      <c r="D26" s="124">
        <v>0</v>
      </c>
      <c r="E26" s="36">
        <v>0</v>
      </c>
      <c r="F26" s="133">
        <f t="shared" si="1"/>
        <v>0</v>
      </c>
      <c r="G26" s="41">
        <f>IF(ISBLANK(F26),"  ",IF(F84&gt;0,F26/F84,IF(F26&gt;0,1,0)))</f>
        <v>0</v>
      </c>
      <c r="H26" s="114">
        <v>0</v>
      </c>
      <c r="I26" s="39">
        <v>0</v>
      </c>
      <c r="J26" s="124">
        <v>0</v>
      </c>
      <c r="K26" s="40">
        <v>0</v>
      </c>
      <c r="L26" s="133">
        <f t="shared" si="0"/>
        <v>0</v>
      </c>
      <c r="M26" s="41">
        <f>IF(ISBLANK(L26),"  ",IF(L84&gt;0,L26/L84,IF(L26&gt;0,1,0)))</f>
        <v>0</v>
      </c>
    </row>
    <row r="27" spans="1:13" ht="15" customHeight="1" x14ac:dyDescent="0.2">
      <c r="A27" s="171" t="s">
        <v>26</v>
      </c>
      <c r="B27" s="114">
        <v>0</v>
      </c>
      <c r="C27" s="39">
        <v>0</v>
      </c>
      <c r="D27" s="124">
        <v>0</v>
      </c>
      <c r="E27" s="36">
        <v>0</v>
      </c>
      <c r="F27" s="133">
        <f t="shared" si="1"/>
        <v>0</v>
      </c>
      <c r="G27" s="41">
        <f>IF(ISBLANK(F27),"  ",IF(F84&gt;0,F27/F84,IF(F27&gt;0,1,0)))</f>
        <v>0</v>
      </c>
      <c r="H27" s="114">
        <v>0</v>
      </c>
      <c r="I27" s="39">
        <v>0</v>
      </c>
      <c r="J27" s="124">
        <v>0</v>
      </c>
      <c r="K27" s="40">
        <v>0</v>
      </c>
      <c r="L27" s="133">
        <f t="shared" si="0"/>
        <v>0</v>
      </c>
      <c r="M27" s="41">
        <f>IF(ISBLANK(L27),"  ",IF(L84&gt;0,L27/L84,IF(L27&gt;0,1,0)))</f>
        <v>0</v>
      </c>
    </row>
    <row r="28" spans="1:13" ht="15" customHeight="1" x14ac:dyDescent="0.2">
      <c r="A28" s="172" t="s">
        <v>27</v>
      </c>
      <c r="B28" s="114">
        <v>0</v>
      </c>
      <c r="C28" s="39">
        <v>0</v>
      </c>
      <c r="D28" s="124">
        <v>0</v>
      </c>
      <c r="E28" s="36">
        <v>0</v>
      </c>
      <c r="F28" s="133">
        <f t="shared" si="1"/>
        <v>0</v>
      </c>
      <c r="G28" s="41">
        <f>IF(ISBLANK(F28),"  ",IF(F84&gt;0,F28/F84,IF(F28&gt;0,1,0)))</f>
        <v>0</v>
      </c>
      <c r="H28" s="114">
        <v>0</v>
      </c>
      <c r="I28" s="39">
        <v>0</v>
      </c>
      <c r="J28" s="124">
        <v>0</v>
      </c>
      <c r="K28" s="40">
        <v>0</v>
      </c>
      <c r="L28" s="133">
        <f t="shared" si="0"/>
        <v>0</v>
      </c>
      <c r="M28" s="41">
        <f>IF(ISBLANK(L28),"  ",IF(L84&gt;0,L28/L84,IF(L28&gt;0,1,0)))</f>
        <v>0</v>
      </c>
    </row>
    <row r="29" spans="1:13" ht="15" customHeight="1" x14ac:dyDescent="0.2">
      <c r="A29" s="172" t="s">
        <v>28</v>
      </c>
      <c r="B29" s="114">
        <v>0</v>
      </c>
      <c r="C29" s="39">
        <v>0</v>
      </c>
      <c r="D29" s="124">
        <v>0</v>
      </c>
      <c r="E29" s="36">
        <v>0</v>
      </c>
      <c r="F29" s="133">
        <f t="shared" si="1"/>
        <v>0</v>
      </c>
      <c r="G29" s="41">
        <f>IF(ISBLANK(F29),"  ",IF(F84&gt;0,F29/F84,IF(F29&gt;0,1,0)))</f>
        <v>0</v>
      </c>
      <c r="H29" s="114">
        <v>0</v>
      </c>
      <c r="I29" s="39">
        <v>0</v>
      </c>
      <c r="J29" s="124">
        <v>0</v>
      </c>
      <c r="K29" s="40">
        <v>0</v>
      </c>
      <c r="L29" s="133">
        <f t="shared" si="0"/>
        <v>0</v>
      </c>
      <c r="M29" s="41">
        <f>IF(ISBLANK(L29),"  ",IF(L84&gt;0,L29/L84,IF(L29&gt;0,1,0)))</f>
        <v>0</v>
      </c>
    </row>
    <row r="30" spans="1:13" ht="15" customHeight="1" x14ac:dyDescent="0.2">
      <c r="A30" s="172" t="s">
        <v>71</v>
      </c>
      <c r="B30" s="114">
        <v>0</v>
      </c>
      <c r="C30" s="39">
        <v>0</v>
      </c>
      <c r="D30" s="124">
        <v>0</v>
      </c>
      <c r="E30" s="36">
        <v>0</v>
      </c>
      <c r="F30" s="133">
        <f t="shared" si="1"/>
        <v>0</v>
      </c>
      <c r="G30" s="41">
        <f>IF(ISBLANK(F30),"  ",IF(F84&gt;0,F30/F84,IF(F30&gt;0,1,0)))</f>
        <v>0</v>
      </c>
      <c r="H30" s="114">
        <v>0</v>
      </c>
      <c r="I30" s="39">
        <v>0</v>
      </c>
      <c r="J30" s="124">
        <v>0</v>
      </c>
      <c r="K30" s="40">
        <v>0</v>
      </c>
      <c r="L30" s="133">
        <f t="shared" si="0"/>
        <v>0</v>
      </c>
      <c r="M30" s="41">
        <f>IF(ISBLANK(L30),"  ",IF(L84&gt;0,L30/L84,IF(L30&gt;0,1,0)))</f>
        <v>0</v>
      </c>
    </row>
    <row r="31" spans="1:13" ht="15" customHeight="1" x14ac:dyDescent="0.2">
      <c r="A31" s="172" t="s">
        <v>182</v>
      </c>
      <c r="B31" s="114">
        <v>0</v>
      </c>
      <c r="C31" s="39">
        <v>0</v>
      </c>
      <c r="D31" s="124">
        <v>0</v>
      </c>
      <c r="E31" s="36">
        <v>0</v>
      </c>
      <c r="F31" s="133">
        <f t="shared" si="1"/>
        <v>0</v>
      </c>
      <c r="G31" s="41">
        <f>IF(ISBLANK(F31),"  ",IF(F84&gt;0,F31/F84,IF(F31&gt;0,1,0)))</f>
        <v>0</v>
      </c>
      <c r="H31" s="114">
        <v>0</v>
      </c>
      <c r="I31" s="39">
        <v>0</v>
      </c>
      <c r="J31" s="124">
        <v>0</v>
      </c>
      <c r="K31" s="40">
        <v>0</v>
      </c>
      <c r="L31" s="133">
        <f t="shared" si="0"/>
        <v>0</v>
      </c>
      <c r="M31" s="41">
        <f>IF(ISBLANK(L31),"  ",IF(L84&gt;0,L31/L84,IF(L31&gt;0,1,0)))</f>
        <v>0</v>
      </c>
    </row>
    <row r="32" spans="1:13" ht="15" customHeight="1" x14ac:dyDescent="0.2">
      <c r="A32" s="173" t="s">
        <v>183</v>
      </c>
      <c r="B32" s="114">
        <v>0</v>
      </c>
      <c r="C32" s="39">
        <v>0</v>
      </c>
      <c r="D32" s="124">
        <v>0</v>
      </c>
      <c r="E32" s="36">
        <v>0</v>
      </c>
      <c r="F32" s="133">
        <f t="shared" si="1"/>
        <v>0</v>
      </c>
      <c r="G32" s="41">
        <f>IF(ISBLANK(F32),"  ",IF(F84&gt;0,F32/F84,IF(F32&gt;0,1,0)))</f>
        <v>0</v>
      </c>
      <c r="H32" s="114">
        <v>0</v>
      </c>
      <c r="I32" s="39">
        <v>0</v>
      </c>
      <c r="J32" s="124">
        <v>0</v>
      </c>
      <c r="K32" s="40">
        <v>0</v>
      </c>
      <c r="L32" s="133">
        <f t="shared" si="0"/>
        <v>0</v>
      </c>
      <c r="M32" s="41">
        <f>IF(ISBLANK(L32),"  ",IF(L84&gt;0,L32/L84,IF(L32&gt;0,1,0)))</f>
        <v>0</v>
      </c>
    </row>
    <row r="33" spans="1:13" ht="15" customHeight="1" x14ac:dyDescent="0.2">
      <c r="A33" s="172" t="s">
        <v>175</v>
      </c>
      <c r="B33" s="114">
        <v>0</v>
      </c>
      <c r="C33" s="39">
        <v>0</v>
      </c>
      <c r="D33" s="124">
        <v>0</v>
      </c>
      <c r="E33" s="36">
        <v>0</v>
      </c>
      <c r="F33" s="133">
        <f t="shared" si="1"/>
        <v>0</v>
      </c>
      <c r="G33" s="41">
        <f>IF(ISBLANK(F33),"  ",IF(F84&gt;0,F33/F84,IF(F33&gt;0,1,0)))</f>
        <v>0</v>
      </c>
      <c r="H33" s="114">
        <v>0</v>
      </c>
      <c r="I33" s="39">
        <v>0</v>
      </c>
      <c r="J33" s="124">
        <v>0</v>
      </c>
      <c r="K33" s="40">
        <v>0</v>
      </c>
      <c r="L33" s="133">
        <f t="shared" si="0"/>
        <v>0</v>
      </c>
      <c r="M33" s="41">
        <f>IF(ISBLANK(L33),"  ",IF(L84&gt;0,L33/L84,IF(L33&gt;0,1,0)))</f>
        <v>0</v>
      </c>
    </row>
    <row r="34" spans="1:13" ht="15" customHeight="1" x14ac:dyDescent="0.2">
      <c r="A34" s="171" t="s">
        <v>184</v>
      </c>
      <c r="B34" s="114">
        <v>0</v>
      </c>
      <c r="C34" s="39">
        <v>0</v>
      </c>
      <c r="D34" s="124">
        <v>0</v>
      </c>
      <c r="E34" s="36">
        <v>0</v>
      </c>
      <c r="F34" s="133">
        <f t="shared" si="1"/>
        <v>0</v>
      </c>
      <c r="G34" s="41">
        <f>IF(ISBLANK(F34),"  ",IF(F84&gt;0,F34/F84,IF(F34&gt;0,1,0)))</f>
        <v>0</v>
      </c>
      <c r="H34" s="114">
        <v>0</v>
      </c>
      <c r="I34" s="39">
        <v>0</v>
      </c>
      <c r="J34" s="124">
        <v>0</v>
      </c>
      <c r="K34" s="40">
        <v>0</v>
      </c>
      <c r="L34" s="133">
        <f t="shared" si="0"/>
        <v>0</v>
      </c>
      <c r="M34" s="41">
        <f>IF(ISBLANK(L34),"  ",IF(L84&gt;0,L34/L84,IF(L34&gt;0,1,0)))</f>
        <v>0</v>
      </c>
    </row>
    <row r="35" spans="1:13" ht="15" customHeight="1" x14ac:dyDescent="0.2">
      <c r="A35" s="171" t="s">
        <v>185</v>
      </c>
      <c r="B35" s="114">
        <v>0</v>
      </c>
      <c r="C35" s="39">
        <v>0</v>
      </c>
      <c r="D35" s="124">
        <v>0</v>
      </c>
      <c r="E35" s="36">
        <v>0</v>
      </c>
      <c r="F35" s="133">
        <f t="shared" ref="F35" si="2">D35+B35</f>
        <v>0</v>
      </c>
      <c r="G35" s="41">
        <f>IF(ISBLANK(F35),"  ",IF(F85&gt;0,F35/F85,IF(F35&gt;0,1,0)))</f>
        <v>0</v>
      </c>
      <c r="H35" s="114">
        <v>0</v>
      </c>
      <c r="I35" s="39">
        <v>0</v>
      </c>
      <c r="J35" s="124">
        <v>0</v>
      </c>
      <c r="K35" s="40">
        <v>0</v>
      </c>
      <c r="L35" s="133">
        <f t="shared" ref="L35" si="3">J35+H35</f>
        <v>0</v>
      </c>
      <c r="M35" s="41">
        <f>IF(ISBLANK(L35),"  ",IF(L85&gt;0,L35/L85,IF(L35&gt;0,1,0)))</f>
        <v>0</v>
      </c>
    </row>
    <row r="36" spans="1:13" ht="15" customHeight="1" x14ac:dyDescent="0.2">
      <c r="A36" s="218" t="s">
        <v>193</v>
      </c>
      <c r="B36" s="114">
        <v>0</v>
      </c>
      <c r="C36" s="39">
        <v>0</v>
      </c>
      <c r="D36" s="124">
        <v>0</v>
      </c>
      <c r="E36" s="36">
        <v>0</v>
      </c>
      <c r="F36" s="133">
        <f t="shared" ref="F36:F37" si="4">D36+B36</f>
        <v>0</v>
      </c>
      <c r="G36" s="41">
        <f t="shared" ref="G36:G37" si="5">IF(ISBLANK(F36),"  ",IF(F86&gt;0,F36/F86,IF(F36&gt;0,1,0)))</f>
        <v>0</v>
      </c>
      <c r="H36" s="114">
        <v>0</v>
      </c>
      <c r="I36" s="39">
        <v>0</v>
      </c>
      <c r="J36" s="124">
        <v>0</v>
      </c>
      <c r="K36" s="40">
        <v>0</v>
      </c>
      <c r="L36" s="133">
        <f t="shared" ref="L36:L37" si="6">J36+H36</f>
        <v>0</v>
      </c>
      <c r="M36" s="41">
        <f t="shared" ref="M36:M37" si="7">IF(ISBLANK(L36),"  ",IF(L86&gt;0,L36/L86,IF(L36&gt;0,1,0)))</f>
        <v>0</v>
      </c>
    </row>
    <row r="37" spans="1:13" ht="15" customHeight="1" x14ac:dyDescent="0.2">
      <c r="A37" s="218" t="s">
        <v>194</v>
      </c>
      <c r="B37" s="114">
        <v>0</v>
      </c>
      <c r="C37" s="39">
        <v>0</v>
      </c>
      <c r="D37" s="124">
        <v>0</v>
      </c>
      <c r="E37" s="36">
        <v>0</v>
      </c>
      <c r="F37" s="133">
        <f t="shared" si="4"/>
        <v>0</v>
      </c>
      <c r="G37" s="41">
        <f t="shared" si="5"/>
        <v>0</v>
      </c>
      <c r="H37" s="114">
        <v>0</v>
      </c>
      <c r="I37" s="39">
        <v>0</v>
      </c>
      <c r="J37" s="124">
        <v>0</v>
      </c>
      <c r="K37" s="40">
        <v>0</v>
      </c>
      <c r="L37" s="133">
        <f t="shared" si="6"/>
        <v>0</v>
      </c>
      <c r="M37" s="41">
        <f t="shared" si="7"/>
        <v>0</v>
      </c>
    </row>
    <row r="38" spans="1:13" ht="15" customHeight="1" x14ac:dyDescent="0.2">
      <c r="A38" s="171" t="s">
        <v>187</v>
      </c>
      <c r="B38" s="114">
        <v>0</v>
      </c>
      <c r="C38" s="39">
        <v>0</v>
      </c>
      <c r="D38" s="124">
        <v>0</v>
      </c>
      <c r="E38" s="36">
        <v>0</v>
      </c>
      <c r="F38" s="133">
        <f t="shared" ref="F38" si="8">D38+B38</f>
        <v>0</v>
      </c>
      <c r="G38" s="41">
        <f>IF(ISBLANK(F38),"  ",IF(F86&gt;0,F38/F86,IF(F38&gt;0,1,0)))</f>
        <v>0</v>
      </c>
      <c r="H38" s="114">
        <v>0</v>
      </c>
      <c r="I38" s="39">
        <v>0</v>
      </c>
      <c r="J38" s="124">
        <v>0</v>
      </c>
      <c r="K38" s="40">
        <v>0</v>
      </c>
      <c r="L38" s="133">
        <f t="shared" ref="L38" si="9">J38+H38</f>
        <v>0</v>
      </c>
      <c r="M38" s="41">
        <f>IF(ISBLANK(L38),"  ",IF(L86&gt;0,L38/L86,IF(L38&gt;0,1,0)))</f>
        <v>0</v>
      </c>
    </row>
    <row r="39" spans="1:13" ht="15" customHeight="1" x14ac:dyDescent="0.2">
      <c r="A39" s="171" t="s">
        <v>192</v>
      </c>
      <c r="B39" s="114">
        <v>0</v>
      </c>
      <c r="C39" s="39">
        <v>0</v>
      </c>
      <c r="D39" s="124">
        <v>0</v>
      </c>
      <c r="E39" s="36">
        <v>0</v>
      </c>
      <c r="F39" s="133">
        <f t="shared" ref="F39" si="10">D39+B39</f>
        <v>0</v>
      </c>
      <c r="G39" s="41">
        <f>IF(ISBLANK(F39),"  ",IF(F87&gt;0,F39/F87,IF(F39&gt;0,1,0)))</f>
        <v>0</v>
      </c>
      <c r="H39" s="114">
        <v>0</v>
      </c>
      <c r="I39" s="39">
        <v>0</v>
      </c>
      <c r="J39" s="124">
        <v>0</v>
      </c>
      <c r="K39" s="40">
        <v>0</v>
      </c>
      <c r="L39" s="133">
        <f t="shared" ref="L39" si="11">J39+H39</f>
        <v>0</v>
      </c>
      <c r="M39" s="41">
        <f>IF(ISBLANK(L39),"  ",IF(L87&gt;0,L39/L87,IF(L39&gt;0,1,0)))</f>
        <v>0</v>
      </c>
    </row>
    <row r="40" spans="1:13" ht="15" customHeight="1" x14ac:dyDescent="0.2">
      <c r="A40" s="171" t="s">
        <v>188</v>
      </c>
      <c r="B40" s="114">
        <v>0</v>
      </c>
      <c r="C40" s="39">
        <v>0</v>
      </c>
      <c r="D40" s="124">
        <v>0</v>
      </c>
      <c r="E40" s="36">
        <v>0</v>
      </c>
      <c r="F40" s="133">
        <f t="shared" ref="F40:F41" si="12">D40+B40</f>
        <v>0</v>
      </c>
      <c r="G40" s="41">
        <f t="shared" ref="G40:G41" si="13">IF(ISBLANK(F40),"  ",IF(F87&gt;0,F40/F87,IF(F40&gt;0,1,0)))</f>
        <v>0</v>
      </c>
      <c r="H40" s="114">
        <v>0</v>
      </c>
      <c r="I40" s="39">
        <v>0</v>
      </c>
      <c r="J40" s="124">
        <v>0</v>
      </c>
      <c r="K40" s="40">
        <v>0</v>
      </c>
      <c r="L40" s="133">
        <f t="shared" ref="L40:L41" si="14">J40+H40</f>
        <v>0</v>
      </c>
      <c r="M40" s="41">
        <f t="shared" ref="M40:M41" si="15">IF(ISBLANK(L40),"  ",IF(L87&gt;0,L40/L87,IF(L40&gt;0,1,0)))</f>
        <v>0</v>
      </c>
    </row>
    <row r="41" spans="1:13" ht="15" customHeight="1" x14ac:dyDescent="0.2">
      <c r="A41" s="171" t="s">
        <v>189</v>
      </c>
      <c r="B41" s="114">
        <v>0</v>
      </c>
      <c r="C41" s="39">
        <v>0</v>
      </c>
      <c r="D41" s="124">
        <v>0</v>
      </c>
      <c r="E41" s="36">
        <v>0</v>
      </c>
      <c r="F41" s="133">
        <f t="shared" si="12"/>
        <v>0</v>
      </c>
      <c r="G41" s="41">
        <f t="shared" si="13"/>
        <v>0</v>
      </c>
      <c r="H41" s="114">
        <v>0</v>
      </c>
      <c r="I41" s="39">
        <v>0</v>
      </c>
      <c r="J41" s="124">
        <v>0</v>
      </c>
      <c r="K41" s="40">
        <v>0</v>
      </c>
      <c r="L41" s="133">
        <f t="shared" si="14"/>
        <v>0</v>
      </c>
      <c r="M41" s="41">
        <f t="shared" si="15"/>
        <v>0</v>
      </c>
    </row>
    <row r="42" spans="1:13" ht="15" customHeight="1" x14ac:dyDescent="0.25">
      <c r="A42" s="47" t="s">
        <v>29</v>
      </c>
      <c r="B42" s="143"/>
      <c r="C42" s="48" t="s">
        <v>4</v>
      </c>
      <c r="D42" s="124"/>
      <c r="E42" s="49"/>
      <c r="F42" s="133"/>
      <c r="G42" s="50" t="s">
        <v>4</v>
      </c>
      <c r="H42" s="143" t="s">
        <v>4</v>
      </c>
      <c r="I42" s="48" t="s">
        <v>4</v>
      </c>
      <c r="J42" s="124"/>
      <c r="K42" s="49" t="s">
        <v>4</v>
      </c>
      <c r="L42" s="133"/>
      <c r="M42" s="50" t="s">
        <v>4</v>
      </c>
    </row>
    <row r="43" spans="1:13" ht="15" customHeight="1" x14ac:dyDescent="0.2">
      <c r="A43" s="45" t="s">
        <v>30</v>
      </c>
      <c r="B43" s="142">
        <v>0</v>
      </c>
      <c r="C43" s="35">
        <v>0</v>
      </c>
      <c r="D43" s="127">
        <v>0</v>
      </c>
      <c r="E43" s="36">
        <v>0</v>
      </c>
      <c r="F43" s="132">
        <f t="shared" si="1"/>
        <v>0</v>
      </c>
      <c r="G43" s="37">
        <f>IF(ISBLANK(F43),"  ",IF(F84&gt;0,F43/F84,IF(F43&gt;0,1,0)))</f>
        <v>0</v>
      </c>
      <c r="H43" s="142">
        <v>0</v>
      </c>
      <c r="I43" s="35">
        <v>0</v>
      </c>
      <c r="J43" s="127">
        <v>0</v>
      </c>
      <c r="K43" s="36">
        <v>0</v>
      </c>
      <c r="L43" s="132">
        <f>J43+H43</f>
        <v>0</v>
      </c>
      <c r="M43" s="37">
        <f>IF(ISBLANK(L43),"  ",IF(L84&gt;0,L43/L84,IF(L43&gt;0,1,0)))</f>
        <v>0</v>
      </c>
    </row>
    <row r="44" spans="1:13" ht="15" customHeight="1" x14ac:dyDescent="0.25">
      <c r="A44" s="104" t="s">
        <v>31</v>
      </c>
      <c r="B44" s="143"/>
      <c r="C44" s="48" t="s">
        <v>4</v>
      </c>
      <c r="D44" s="124"/>
      <c r="E44" s="49"/>
      <c r="F44" s="133"/>
      <c r="G44" s="50" t="s">
        <v>4</v>
      </c>
      <c r="H44" s="143"/>
      <c r="I44" s="48" t="s">
        <v>4</v>
      </c>
      <c r="J44" s="124"/>
      <c r="K44" s="49" t="s">
        <v>4</v>
      </c>
      <c r="L44" s="133"/>
      <c r="M44" s="50" t="s">
        <v>4</v>
      </c>
    </row>
    <row r="45" spans="1:13" ht="15" customHeight="1" x14ac:dyDescent="0.2">
      <c r="A45" s="45" t="s">
        <v>30</v>
      </c>
      <c r="B45" s="142">
        <v>0</v>
      </c>
      <c r="C45" s="35">
        <v>0</v>
      </c>
      <c r="D45" s="127">
        <v>0</v>
      </c>
      <c r="E45" s="36">
        <v>0</v>
      </c>
      <c r="F45" s="132">
        <f t="shared" si="1"/>
        <v>0</v>
      </c>
      <c r="G45" s="37">
        <f>IF(ISBLANK(F45),"  ",IF(F84&gt;0,F45/F84,IF(F45&gt;0,1,0)))</f>
        <v>0</v>
      </c>
      <c r="H45" s="142">
        <v>0</v>
      </c>
      <c r="I45" s="35">
        <v>0</v>
      </c>
      <c r="J45" s="127">
        <v>0</v>
      </c>
      <c r="K45" s="36">
        <v>0</v>
      </c>
      <c r="L45" s="132">
        <f>J45+H45</f>
        <v>0</v>
      </c>
      <c r="M45" s="37">
        <f>IF(ISBLANK(L45),"  ",IF(L84&gt;0,L45/L84,IF(L45&gt;0,1,0)))</f>
        <v>0</v>
      </c>
    </row>
    <row r="46" spans="1:13" ht="15" customHeight="1" x14ac:dyDescent="0.2">
      <c r="A46" s="46" t="s">
        <v>101</v>
      </c>
      <c r="B46" s="114"/>
      <c r="C46" s="39" t="s">
        <v>10</v>
      </c>
      <c r="D46" s="124"/>
      <c r="E46" s="36"/>
      <c r="F46" s="133">
        <f t="shared" si="1"/>
        <v>0</v>
      </c>
      <c r="G46" s="41">
        <f>IF(ISBLANK(F46),"  ",IF(F84&gt;0,F46/F84,IF(F46&gt;0,1,0)))</f>
        <v>0</v>
      </c>
      <c r="H46" s="114"/>
      <c r="I46" s="39" t="s">
        <v>10</v>
      </c>
      <c r="J46" s="124"/>
      <c r="K46" s="40" t="s">
        <v>10</v>
      </c>
      <c r="L46" s="133">
        <f>J46+H46</f>
        <v>0</v>
      </c>
      <c r="M46" s="41">
        <f>IF(ISBLANK(L46),"  ",IF(L84&gt;0,L46/L84,IF(L46&gt;0,1,0)))</f>
        <v>0</v>
      </c>
    </row>
    <row r="47" spans="1:13" s="55" customFormat="1" ht="15" customHeight="1" x14ac:dyDescent="0.25">
      <c r="A47" s="47" t="s">
        <v>33</v>
      </c>
      <c r="B47" s="115">
        <v>11307128</v>
      </c>
      <c r="C47" s="59">
        <v>1</v>
      </c>
      <c r="D47" s="128">
        <v>0</v>
      </c>
      <c r="E47" s="52">
        <v>0</v>
      </c>
      <c r="F47" s="115">
        <f>F46+F45+F43+F34+F29+F28+F26+F27+F25+F24+F23+F22+F21+F20+F19+F18+F17+F16+F14+F13+F30+F31+F32+F33</f>
        <v>11307128</v>
      </c>
      <c r="G47" s="53">
        <f>IF(ISBLANK(F47),"  ",IF(F84&gt;0,F47/F84,IF(F47&gt;0,1,0)))</f>
        <v>0.23470392062991519</v>
      </c>
      <c r="H47" s="115">
        <v>11152676</v>
      </c>
      <c r="I47" s="59">
        <v>1</v>
      </c>
      <c r="J47" s="128">
        <v>0</v>
      </c>
      <c r="K47" s="54">
        <v>0</v>
      </c>
      <c r="L47" s="115">
        <f>L46+L45+L43+L34+L29+L28+L26+L27+L25+L24+L23+L22+L21+L20+L19+L18+L17+L16+L14+L13+L30+L31+L32+L33</f>
        <v>11152676</v>
      </c>
      <c r="M47" s="53">
        <f>IF(ISBLANK(L47),"  ",IF(L84&gt;0,L47/L84,IF(L47&gt;0,1,0)))</f>
        <v>0.21996661412139512</v>
      </c>
    </row>
    <row r="48" spans="1:13" ht="15" customHeight="1" x14ac:dyDescent="0.25">
      <c r="A48" s="56" t="s">
        <v>34</v>
      </c>
      <c r="B48" s="116"/>
      <c r="C48" s="48" t="s">
        <v>4</v>
      </c>
      <c r="D48" s="124"/>
      <c r="E48" s="49" t="s">
        <v>4</v>
      </c>
      <c r="F48" s="133"/>
      <c r="G48" s="50" t="s">
        <v>4</v>
      </c>
      <c r="H48" s="116"/>
      <c r="I48" s="48" t="s">
        <v>4</v>
      </c>
      <c r="J48" s="124"/>
      <c r="K48" s="49" t="s">
        <v>4</v>
      </c>
      <c r="L48" s="133"/>
      <c r="M48" s="50" t="s">
        <v>4</v>
      </c>
    </row>
    <row r="49" spans="1:13" ht="15" customHeight="1" x14ac:dyDescent="0.2">
      <c r="A49" s="7" t="s">
        <v>35</v>
      </c>
      <c r="B49" s="142">
        <v>0</v>
      </c>
      <c r="C49" s="35">
        <v>0</v>
      </c>
      <c r="D49" s="127">
        <v>0</v>
      </c>
      <c r="E49" s="36">
        <v>0</v>
      </c>
      <c r="F49" s="132">
        <f>D49+B49</f>
        <v>0</v>
      </c>
      <c r="G49" s="37">
        <f>IF(ISBLANK(F49),"  ",IF(D84&gt;0,F49/D84,IF(F49&gt;0,1,0)))</f>
        <v>0</v>
      </c>
      <c r="H49" s="142">
        <v>0</v>
      </c>
      <c r="I49" s="35">
        <v>0</v>
      </c>
      <c r="J49" s="127">
        <v>0</v>
      </c>
      <c r="K49" s="36">
        <v>0</v>
      </c>
      <c r="L49" s="132">
        <f>J49+H49</f>
        <v>0</v>
      </c>
      <c r="M49" s="37">
        <f>IF(ISBLANK(L49),"  ",IF(J84&gt;0,L49/J84,IF(L49&gt;0,1,0)))</f>
        <v>0</v>
      </c>
    </row>
    <row r="50" spans="1:13" ht="15" customHeight="1" x14ac:dyDescent="0.2">
      <c r="A50" s="58" t="s">
        <v>36</v>
      </c>
      <c r="B50" s="114">
        <v>0</v>
      </c>
      <c r="C50" s="39">
        <v>0</v>
      </c>
      <c r="D50" s="124">
        <v>0</v>
      </c>
      <c r="E50" s="40">
        <v>0</v>
      </c>
      <c r="F50" s="133">
        <f>D50+B50</f>
        <v>0</v>
      </c>
      <c r="G50" s="41">
        <f>IF(ISBLANK(F50),"  ",IF(D84&gt;0,F50/D84,IF(F50&gt;0,1,0)))</f>
        <v>0</v>
      </c>
      <c r="H50" s="114">
        <v>0</v>
      </c>
      <c r="I50" s="39">
        <v>0</v>
      </c>
      <c r="J50" s="124">
        <v>0</v>
      </c>
      <c r="K50" s="40">
        <v>0</v>
      </c>
      <c r="L50" s="133">
        <f>J50+H50</f>
        <v>0</v>
      </c>
      <c r="M50" s="41">
        <f>IF(ISBLANK(L50),"  ",IF(J84&gt;0,L50/J84,IF(L50&gt;0,1,0)))</f>
        <v>0</v>
      </c>
    </row>
    <row r="51" spans="1:13" ht="15" customHeight="1" x14ac:dyDescent="0.2">
      <c r="A51" s="7" t="s">
        <v>37</v>
      </c>
      <c r="B51" s="114">
        <v>0</v>
      </c>
      <c r="C51" s="39">
        <v>0</v>
      </c>
      <c r="D51" s="124">
        <v>0</v>
      </c>
      <c r="E51" s="40">
        <v>0</v>
      </c>
      <c r="F51" s="133">
        <f>D51+B51</f>
        <v>0</v>
      </c>
      <c r="G51" s="41">
        <f>IF(ISBLANK(F51),"  ",IF(D84&gt;0,F51/D84,IF(F51&gt;0,1,0)))</f>
        <v>0</v>
      </c>
      <c r="H51" s="114">
        <v>0</v>
      </c>
      <c r="I51" s="39">
        <v>0</v>
      </c>
      <c r="J51" s="124">
        <v>0</v>
      </c>
      <c r="K51" s="40">
        <v>0</v>
      </c>
      <c r="L51" s="133">
        <f>J51+H51</f>
        <v>0</v>
      </c>
      <c r="M51" s="41">
        <f>IF(ISBLANK(L51),"  ",IF(J84&gt;0,L51/J84,IF(L51&gt;0,1,0)))</f>
        <v>0</v>
      </c>
    </row>
    <row r="52" spans="1:13" ht="15" customHeight="1" x14ac:dyDescent="0.2">
      <c r="A52" s="25" t="s">
        <v>38</v>
      </c>
      <c r="B52" s="114">
        <v>0</v>
      </c>
      <c r="C52" s="39">
        <v>0</v>
      </c>
      <c r="D52" s="124">
        <v>0</v>
      </c>
      <c r="E52" s="40">
        <v>0</v>
      </c>
      <c r="F52" s="133">
        <f>D52+B52</f>
        <v>0</v>
      </c>
      <c r="G52" s="41">
        <f>IF(ISBLANK(F52),"  ",IF(D84&gt;0,F52/D84,IF(F52&gt;0,1,0)))</f>
        <v>0</v>
      </c>
      <c r="H52" s="114">
        <v>0</v>
      </c>
      <c r="I52" s="39">
        <v>0</v>
      </c>
      <c r="J52" s="124">
        <v>0</v>
      </c>
      <c r="K52" s="40">
        <v>0</v>
      </c>
      <c r="L52" s="133">
        <f>J52+H52</f>
        <v>0</v>
      </c>
      <c r="M52" s="41">
        <f>IF(ISBLANK(L52),"  ",IF(J84&gt;0,L52/J84,IF(L52&gt;0,1,0)))</f>
        <v>0</v>
      </c>
    </row>
    <row r="53" spans="1:13" ht="15" customHeight="1" x14ac:dyDescent="0.2">
      <c r="A53" s="58" t="s">
        <v>39</v>
      </c>
      <c r="B53" s="114">
        <v>0</v>
      </c>
      <c r="C53" s="39">
        <v>0</v>
      </c>
      <c r="D53" s="124">
        <v>522408</v>
      </c>
      <c r="E53" s="40">
        <v>1</v>
      </c>
      <c r="F53" s="133">
        <f>D53+B53</f>
        <v>522408</v>
      </c>
      <c r="G53" s="41">
        <f>IF(ISBLANK(F53),"  ",IF(F84&gt;0,F53/F84,IF(F53&gt;0,1,0)))</f>
        <v>1.0843709009788581E-2</v>
      </c>
      <c r="H53" s="114">
        <v>0</v>
      </c>
      <c r="I53" s="39">
        <v>0</v>
      </c>
      <c r="J53" s="124">
        <v>1000</v>
      </c>
      <c r="K53" s="40">
        <v>1</v>
      </c>
      <c r="L53" s="133">
        <f>J53+H53</f>
        <v>1000</v>
      </c>
      <c r="M53" s="41">
        <f>IF(ISBLANK(L53),"  ",IF(L84&gt;0,L53/L84,IF(L53&gt;0,1,0)))</f>
        <v>1.9723213883501602E-5</v>
      </c>
    </row>
    <row r="54" spans="1:13" s="55" customFormat="1" ht="15" customHeight="1" x14ac:dyDescent="0.25">
      <c r="A54" s="56" t="s">
        <v>40</v>
      </c>
      <c r="B54" s="115">
        <v>0</v>
      </c>
      <c r="C54" s="59">
        <v>0</v>
      </c>
      <c r="D54" s="128">
        <v>522408</v>
      </c>
      <c r="E54" s="54">
        <v>1</v>
      </c>
      <c r="F54" s="134">
        <f>F53+F52+F51+F50+F49</f>
        <v>522408</v>
      </c>
      <c r="G54" s="53">
        <f>IF(ISBLANK(F54),"  ",IF(F84&gt;0,F54/F84,IF(F54&gt;0,1,0)))</f>
        <v>1.0843709009788581E-2</v>
      </c>
      <c r="H54" s="115">
        <v>0</v>
      </c>
      <c r="I54" s="59">
        <v>0</v>
      </c>
      <c r="J54" s="128">
        <v>1000</v>
      </c>
      <c r="K54" s="54">
        <v>1</v>
      </c>
      <c r="L54" s="134">
        <f>L53+L52+L51+L50+L49</f>
        <v>1000</v>
      </c>
      <c r="M54" s="53">
        <f>IF(ISBLANK(L54),"  ",IF(L84&gt;0,L54/L84,IF(L54&gt;0,1,0)))</f>
        <v>1.9723213883501602E-5</v>
      </c>
    </row>
    <row r="55" spans="1:13" s="55" customFormat="1" ht="15" customHeight="1" x14ac:dyDescent="0.25">
      <c r="A55" s="60" t="s">
        <v>82</v>
      </c>
      <c r="B55" s="144">
        <v>0</v>
      </c>
      <c r="C55" s="59">
        <v>0</v>
      </c>
      <c r="D55" s="129">
        <v>0</v>
      </c>
      <c r="E55" s="54">
        <v>0</v>
      </c>
      <c r="F55" s="135">
        <f>D55+B55</f>
        <v>0</v>
      </c>
      <c r="G55" s="53">
        <f>IF(ISBLANK(F55),"  ",IF(F84&gt;0,F55/F84,IF(F55&gt;0,1,0)))</f>
        <v>0</v>
      </c>
      <c r="H55" s="144">
        <v>0</v>
      </c>
      <c r="I55" s="59">
        <v>0</v>
      </c>
      <c r="J55" s="129">
        <v>0</v>
      </c>
      <c r="K55" s="54">
        <v>0</v>
      </c>
      <c r="L55" s="135">
        <f>J55+H55</f>
        <v>0</v>
      </c>
      <c r="M55" s="53">
        <f>IF(ISBLANK(L55),"  ",IF(L84&gt;0,L55/L84,IF(L55&gt;0,1,0)))</f>
        <v>0</v>
      </c>
    </row>
    <row r="56" spans="1:13" ht="15" customHeight="1" x14ac:dyDescent="0.25">
      <c r="A56" s="9" t="s">
        <v>42</v>
      </c>
      <c r="B56" s="119"/>
      <c r="C56" s="61" t="s">
        <v>4</v>
      </c>
      <c r="D56" s="127"/>
      <c r="E56" s="62" t="s">
        <v>4</v>
      </c>
      <c r="F56" s="132"/>
      <c r="G56" s="63" t="s">
        <v>4</v>
      </c>
      <c r="H56" s="119"/>
      <c r="I56" s="61" t="s">
        <v>4</v>
      </c>
      <c r="J56" s="127"/>
      <c r="K56" s="62" t="s">
        <v>4</v>
      </c>
      <c r="L56" s="132"/>
      <c r="M56" s="63" t="s">
        <v>4</v>
      </c>
    </row>
    <row r="57" spans="1:13" ht="15" customHeight="1" x14ac:dyDescent="0.2">
      <c r="A57" s="7" t="s">
        <v>43</v>
      </c>
      <c r="B57" s="119">
        <v>8886958</v>
      </c>
      <c r="C57" s="35">
        <v>1</v>
      </c>
      <c r="D57" s="127">
        <v>0</v>
      </c>
      <c r="E57" s="36">
        <v>0</v>
      </c>
      <c r="F57" s="136">
        <f t="shared" ref="F57:F62" si="16">D57+B57</f>
        <v>8886958</v>
      </c>
      <c r="G57" s="37">
        <f>IF(ISBLANK(F57),"  ",IF(F84&gt;0,F57/F84,IF(F57&gt;0,1,0)))</f>
        <v>0.18446805281353407</v>
      </c>
      <c r="H57" s="119">
        <v>10290000</v>
      </c>
      <c r="I57" s="35">
        <v>1</v>
      </c>
      <c r="J57" s="127">
        <v>0</v>
      </c>
      <c r="K57" s="36">
        <v>0</v>
      </c>
      <c r="L57" s="136">
        <f t="shared" ref="L57:L73" si="17">J57+H57</f>
        <v>10290000</v>
      </c>
      <c r="M57" s="37">
        <f>IF(ISBLANK(L57),"  ",IF(L84&gt;0,L57/L84,IF(L57&gt;0,1,0)))</f>
        <v>0.20295187086123148</v>
      </c>
    </row>
    <row r="58" spans="1:13" ht="15" customHeight="1" x14ac:dyDescent="0.2">
      <c r="A58" s="25" t="s">
        <v>44</v>
      </c>
      <c r="B58" s="116">
        <v>0</v>
      </c>
      <c r="C58" s="39">
        <v>0</v>
      </c>
      <c r="D58" s="124">
        <v>0</v>
      </c>
      <c r="E58" s="40">
        <v>0</v>
      </c>
      <c r="F58" s="137">
        <f t="shared" si="16"/>
        <v>0</v>
      </c>
      <c r="G58" s="41">
        <f>IF(ISBLANK(F58),"  ",IF(F84&gt;0,F58/F84,IF(F58&gt;0,1,0)))</f>
        <v>0</v>
      </c>
      <c r="H58" s="116">
        <v>0</v>
      </c>
      <c r="I58" s="39">
        <v>0</v>
      </c>
      <c r="J58" s="124">
        <v>0</v>
      </c>
      <c r="K58" s="40">
        <v>0</v>
      </c>
      <c r="L58" s="137">
        <f t="shared" si="17"/>
        <v>0</v>
      </c>
      <c r="M58" s="41">
        <f>IF(ISBLANK(L58),"  ",IF(L84&gt;0,L58/L84,IF(L58&gt;0,1,0)))</f>
        <v>0</v>
      </c>
    </row>
    <row r="59" spans="1:13" ht="15" customHeight="1" x14ac:dyDescent="0.2">
      <c r="A59" s="64" t="s">
        <v>45</v>
      </c>
      <c r="B59" s="145">
        <v>0</v>
      </c>
      <c r="C59" s="39">
        <v>0</v>
      </c>
      <c r="D59" s="123">
        <v>497631</v>
      </c>
      <c r="E59" s="40">
        <v>1</v>
      </c>
      <c r="F59" s="138">
        <f t="shared" si="16"/>
        <v>497631</v>
      </c>
      <c r="G59" s="41">
        <f>IF(ISBLANK(F59),"  ",IF(F84&gt;0,F59/F84,IF(F59&gt;0,1,0)))</f>
        <v>1.0329408734648209E-2</v>
      </c>
      <c r="H59" s="145">
        <v>0</v>
      </c>
      <c r="I59" s="39">
        <v>0</v>
      </c>
      <c r="J59" s="123">
        <v>560000</v>
      </c>
      <c r="K59" s="40">
        <v>1</v>
      </c>
      <c r="L59" s="138">
        <f t="shared" si="17"/>
        <v>560000</v>
      </c>
      <c r="M59" s="41">
        <f>IF(ISBLANK(L59),"  ",IF(L84&gt;0,L59/L84,IF(L59&gt;0,1,0)))</f>
        <v>1.1044999774760898E-2</v>
      </c>
    </row>
    <row r="60" spans="1:13" ht="15" customHeight="1" x14ac:dyDescent="0.2">
      <c r="A60" s="64" t="s">
        <v>46</v>
      </c>
      <c r="B60" s="145">
        <v>213271</v>
      </c>
      <c r="C60" s="39">
        <v>1</v>
      </c>
      <c r="D60" s="123">
        <v>0</v>
      </c>
      <c r="E60" s="40">
        <v>0</v>
      </c>
      <c r="F60" s="138">
        <f t="shared" si="16"/>
        <v>213271</v>
      </c>
      <c r="G60" s="41">
        <f>IF(ISBLANK(F60),"  ",IF(F84&gt;0,F60/F84,IF(F60&gt;0,1,0)))</f>
        <v>4.4269013189434702E-3</v>
      </c>
      <c r="H60" s="145">
        <v>255000</v>
      </c>
      <c r="I60" s="39">
        <v>1</v>
      </c>
      <c r="J60" s="123">
        <v>0</v>
      </c>
      <c r="K60" s="40">
        <v>0</v>
      </c>
      <c r="L60" s="138">
        <f t="shared" si="17"/>
        <v>255000</v>
      </c>
      <c r="M60" s="41">
        <f>IF(ISBLANK(L60),"  ",IF(L84&gt;0,L60/L84,IF(L60&gt;0,1,0)))</f>
        <v>5.0294195402929088E-3</v>
      </c>
    </row>
    <row r="61" spans="1:13" ht="15" customHeight="1" x14ac:dyDescent="0.2">
      <c r="A61" s="64" t="s">
        <v>47</v>
      </c>
      <c r="B61" s="145">
        <v>0</v>
      </c>
      <c r="C61" s="39">
        <v>0</v>
      </c>
      <c r="D61" s="123">
        <v>0</v>
      </c>
      <c r="E61" s="40">
        <v>0</v>
      </c>
      <c r="F61" s="138">
        <f t="shared" si="16"/>
        <v>0</v>
      </c>
      <c r="G61" s="41">
        <f>IF(ISBLANK(F61),"  ",IF(F84&gt;0,F61/F84,IF(F61&gt;0,1,0)))</f>
        <v>0</v>
      </c>
      <c r="H61" s="145">
        <v>0</v>
      </c>
      <c r="I61" s="39">
        <v>0</v>
      </c>
      <c r="J61" s="123">
        <v>0</v>
      </c>
      <c r="K61" s="40">
        <v>0</v>
      </c>
      <c r="L61" s="138">
        <f t="shared" si="17"/>
        <v>0</v>
      </c>
      <c r="M61" s="41">
        <f>IF(ISBLANK(L61),"  ",IF(L84&gt;0,L61/L84,IF(L61&gt;0,1,0)))</f>
        <v>0</v>
      </c>
    </row>
    <row r="62" spans="1:13" ht="15" customHeight="1" x14ac:dyDescent="0.2">
      <c r="A62" s="25" t="s">
        <v>48</v>
      </c>
      <c r="B62" s="116">
        <v>886357</v>
      </c>
      <c r="C62" s="39">
        <v>0.23458111451019686</v>
      </c>
      <c r="D62" s="124">
        <v>2892110</v>
      </c>
      <c r="E62" s="40">
        <v>0.76541888548980319</v>
      </c>
      <c r="F62" s="137">
        <f t="shared" si="16"/>
        <v>3778467</v>
      </c>
      <c r="G62" s="41">
        <f>IF(ISBLANK(F62),"  ",IF(F84&gt;0,F62/F84,IF(F62&gt;0,1,0)))</f>
        <v>7.8430262651201413E-2</v>
      </c>
      <c r="H62" s="116">
        <v>970000</v>
      </c>
      <c r="I62" s="39">
        <v>0.21846846846846846</v>
      </c>
      <c r="J62" s="124">
        <v>3470000</v>
      </c>
      <c r="K62" s="40">
        <v>0.78153153153153154</v>
      </c>
      <c r="L62" s="137">
        <f t="shared" si="17"/>
        <v>4440000</v>
      </c>
      <c r="M62" s="41">
        <f>IF(ISBLANK(L62),"  ",IF(L84&gt;0,L62/L84,IF(L62&gt;0,1,0)))</f>
        <v>8.7571069642747121E-2</v>
      </c>
    </row>
    <row r="63" spans="1:13" s="55" customFormat="1" ht="15" customHeight="1" x14ac:dyDescent="0.25">
      <c r="A63" s="60" t="s">
        <v>49</v>
      </c>
      <c r="B63" s="146">
        <v>9986586</v>
      </c>
      <c r="C63" s="59">
        <v>0.74658656296306158</v>
      </c>
      <c r="D63" s="128">
        <v>3389741</v>
      </c>
      <c r="E63" s="54">
        <v>0.25341343703693847</v>
      </c>
      <c r="F63" s="139">
        <f>F62+F60+F59+F58+F57+F61</f>
        <v>13376327</v>
      </c>
      <c r="G63" s="53">
        <f>IF(ISBLANK(F63),"  ",IF(F84&gt;0,F63/F84,IF(F63&gt;0,1,0)))</f>
        <v>0.27765462551832715</v>
      </c>
      <c r="H63" s="146">
        <v>11515000</v>
      </c>
      <c r="I63" s="59">
        <v>0.74075265358636222</v>
      </c>
      <c r="J63" s="128">
        <v>4030000</v>
      </c>
      <c r="K63" s="54">
        <v>0.25924734641363784</v>
      </c>
      <c r="L63" s="137">
        <f t="shared" si="17"/>
        <v>15545000</v>
      </c>
      <c r="M63" s="53">
        <f>IF(ISBLANK(L63),"  ",IF(L84&gt;0,L63/L84,IF(L63&gt;0,1,0)))</f>
        <v>0.30659735981903241</v>
      </c>
    </row>
    <row r="64" spans="1:13" ht="15" customHeight="1" x14ac:dyDescent="0.2">
      <c r="A64" s="34" t="s">
        <v>50</v>
      </c>
      <c r="B64" s="147">
        <v>0</v>
      </c>
      <c r="C64" s="39">
        <v>0</v>
      </c>
      <c r="D64" s="148">
        <v>0</v>
      </c>
      <c r="E64" s="40">
        <v>0</v>
      </c>
      <c r="F64" s="140">
        <f t="shared" ref="F64:F73" si="18">D64+B64</f>
        <v>0</v>
      </c>
      <c r="G64" s="41">
        <f>IF(ISBLANK(F64),"  ",IF(F84&gt;0,F64/F84,IF(F64&gt;0,1,0)))</f>
        <v>0</v>
      </c>
      <c r="H64" s="147">
        <v>0</v>
      </c>
      <c r="I64" s="39">
        <v>0</v>
      </c>
      <c r="J64" s="148">
        <v>0</v>
      </c>
      <c r="K64" s="40">
        <v>0</v>
      </c>
      <c r="L64" s="140">
        <f t="shared" si="17"/>
        <v>0</v>
      </c>
      <c r="M64" s="41">
        <f>IF(ISBLANK(L64),"  ",IF(L84&gt;0,L64/L84,IF(L64&gt;0,1,0)))</f>
        <v>0</v>
      </c>
    </row>
    <row r="65" spans="1:13" ht="15" customHeight="1" x14ac:dyDescent="0.2">
      <c r="A65" s="65" t="s">
        <v>51</v>
      </c>
      <c r="B65" s="114">
        <v>0</v>
      </c>
      <c r="C65" s="39">
        <v>0</v>
      </c>
      <c r="D65" s="124">
        <v>0</v>
      </c>
      <c r="E65" s="40">
        <v>0</v>
      </c>
      <c r="F65" s="133">
        <f t="shared" si="18"/>
        <v>0</v>
      </c>
      <c r="G65" s="41">
        <f>IF(ISBLANK(F65),"  ",IF(F84&gt;0,F65/F84,IF(F65&gt;0,1,0)))</f>
        <v>0</v>
      </c>
      <c r="H65" s="114">
        <v>0</v>
      </c>
      <c r="I65" s="39">
        <v>0</v>
      </c>
      <c r="J65" s="124">
        <v>0</v>
      </c>
      <c r="K65" s="40">
        <v>0</v>
      </c>
      <c r="L65" s="133">
        <f t="shared" si="17"/>
        <v>0</v>
      </c>
      <c r="M65" s="41">
        <f>IF(ISBLANK(L65),"  ",IF(L84&gt;0,L65/L84,IF(L65&gt;0,1,0)))</f>
        <v>0</v>
      </c>
    </row>
    <row r="66" spans="1:13" ht="15" customHeight="1" x14ac:dyDescent="0.2">
      <c r="A66" s="7" t="s">
        <v>52</v>
      </c>
      <c r="B66" s="114">
        <v>0</v>
      </c>
      <c r="C66" s="39">
        <v>0</v>
      </c>
      <c r="D66" s="124">
        <v>0</v>
      </c>
      <c r="E66" s="40">
        <v>0</v>
      </c>
      <c r="F66" s="133">
        <f t="shared" si="18"/>
        <v>0</v>
      </c>
      <c r="G66" s="41">
        <f>IF(ISBLANK(F66),"  ",IF(F84&gt;0,F66/F84,IF(F66&gt;0,1,0)))</f>
        <v>0</v>
      </c>
      <c r="H66" s="114">
        <v>0</v>
      </c>
      <c r="I66" s="39">
        <v>0</v>
      </c>
      <c r="J66" s="124">
        <v>0</v>
      </c>
      <c r="K66" s="40">
        <v>0</v>
      </c>
      <c r="L66" s="133">
        <f t="shared" si="17"/>
        <v>0</v>
      </c>
      <c r="M66" s="41">
        <f>IF(ISBLANK(L66),"  ",IF(L84&gt;0,L66/L84,IF(L66&gt;0,1,0)))</f>
        <v>0</v>
      </c>
    </row>
    <row r="67" spans="1:13" ht="15" customHeight="1" x14ac:dyDescent="0.2">
      <c r="A67" s="58" t="s">
        <v>53</v>
      </c>
      <c r="B67" s="114">
        <v>0</v>
      </c>
      <c r="C67" s="39">
        <v>0</v>
      </c>
      <c r="D67" s="124">
        <v>5839712</v>
      </c>
      <c r="E67" s="40">
        <v>1</v>
      </c>
      <c r="F67" s="133">
        <f t="shared" si="18"/>
        <v>5839712</v>
      </c>
      <c r="G67" s="41">
        <f>IF(ISBLANK(F67),"  ",IF(F84&gt;0,F67/F84,IF(F67&gt;0,1,0)))</f>
        <v>0.12121586504986619</v>
      </c>
      <c r="H67" s="114">
        <v>0</v>
      </c>
      <c r="I67" s="39">
        <v>0</v>
      </c>
      <c r="J67" s="124">
        <v>6000000</v>
      </c>
      <c r="K67" s="40">
        <v>1</v>
      </c>
      <c r="L67" s="133">
        <f t="shared" si="17"/>
        <v>6000000</v>
      </c>
      <c r="M67" s="41">
        <f>IF(ISBLANK(L67),"  ",IF(L84&gt;0,L67/L84,IF(L67&gt;0,1,0)))</f>
        <v>0.11833928330100961</v>
      </c>
    </row>
    <row r="68" spans="1:13" ht="15" customHeight="1" x14ac:dyDescent="0.2">
      <c r="A68" s="65" t="s">
        <v>54</v>
      </c>
      <c r="B68" s="114">
        <v>0</v>
      </c>
      <c r="C68" s="39">
        <v>0</v>
      </c>
      <c r="D68" s="124">
        <v>0</v>
      </c>
      <c r="E68" s="40">
        <v>0</v>
      </c>
      <c r="F68" s="133">
        <f t="shared" si="18"/>
        <v>0</v>
      </c>
      <c r="G68" s="41">
        <f>IF(ISBLANK(F68),"  ",IF(F84&gt;0,F68/F84,IF(F68&gt;0,1,0)))</f>
        <v>0</v>
      </c>
      <c r="H68" s="114">
        <v>0</v>
      </c>
      <c r="I68" s="39">
        <v>0</v>
      </c>
      <c r="J68" s="124">
        <v>0</v>
      </c>
      <c r="K68" s="40">
        <v>0</v>
      </c>
      <c r="L68" s="133">
        <f t="shared" si="17"/>
        <v>0</v>
      </c>
      <c r="M68" s="41">
        <f>IF(ISBLANK(L68),"  ",IF(L84&gt;0,L68/L84,IF(L68&gt;0,1,0)))</f>
        <v>0</v>
      </c>
    </row>
    <row r="69" spans="1:13" ht="15" customHeight="1" x14ac:dyDescent="0.2">
      <c r="A69" s="65" t="s">
        <v>55</v>
      </c>
      <c r="B69" s="114">
        <v>0</v>
      </c>
      <c r="C69" s="39">
        <v>0</v>
      </c>
      <c r="D69" s="124">
        <v>0</v>
      </c>
      <c r="E69" s="40">
        <v>0</v>
      </c>
      <c r="F69" s="133">
        <f t="shared" si="18"/>
        <v>0</v>
      </c>
      <c r="G69" s="41">
        <f>IF(ISBLANK(F69),"  ",IF(F84&gt;0,F69/F84,IF(F69&gt;0,1,0)))</f>
        <v>0</v>
      </c>
      <c r="H69" s="114">
        <v>0</v>
      </c>
      <c r="I69" s="39">
        <v>0</v>
      </c>
      <c r="J69" s="124">
        <v>0</v>
      </c>
      <c r="K69" s="40">
        <v>0</v>
      </c>
      <c r="L69" s="133">
        <f t="shared" si="17"/>
        <v>0</v>
      </c>
      <c r="M69" s="41">
        <f>IF(ISBLANK(L69),"  ",IF(L84&gt;0,L69/L84,IF(L69&gt;0,1,0)))</f>
        <v>0</v>
      </c>
    </row>
    <row r="70" spans="1:13" ht="15" customHeight="1" x14ac:dyDescent="0.2">
      <c r="A70" s="34" t="s">
        <v>56</v>
      </c>
      <c r="B70" s="114">
        <v>0</v>
      </c>
      <c r="C70" s="39">
        <v>0</v>
      </c>
      <c r="D70" s="124">
        <v>56361</v>
      </c>
      <c r="E70" s="40">
        <v>1</v>
      </c>
      <c r="F70" s="133">
        <f t="shared" si="18"/>
        <v>56361</v>
      </c>
      <c r="G70" s="41">
        <f>IF(ISBLANK(F70),"  ",IF(F84&gt;0,F70/F84,IF(F70&gt;0,1,0)))</f>
        <v>1.1698945718685285E-3</v>
      </c>
      <c r="H70" s="114">
        <v>0</v>
      </c>
      <c r="I70" s="39">
        <v>0</v>
      </c>
      <c r="J70" s="124">
        <v>58000</v>
      </c>
      <c r="K70" s="40">
        <v>1</v>
      </c>
      <c r="L70" s="133">
        <f t="shared" si="17"/>
        <v>58000</v>
      </c>
      <c r="M70" s="41">
        <f>IF(ISBLANK(L70),"  ",IF(L84&gt;0,L70/L84,IF(L70&gt;0,1,0)))</f>
        <v>1.1439464052430931E-3</v>
      </c>
    </row>
    <row r="71" spans="1:13" ht="15" customHeight="1" x14ac:dyDescent="0.2">
      <c r="A71" s="34" t="s">
        <v>57</v>
      </c>
      <c r="B71" s="114">
        <v>0</v>
      </c>
      <c r="C71" s="39">
        <v>0</v>
      </c>
      <c r="D71" s="124">
        <v>71928</v>
      </c>
      <c r="E71" s="40">
        <v>1</v>
      </c>
      <c r="F71" s="133">
        <f t="shared" si="18"/>
        <v>71928</v>
      </c>
      <c r="G71" s="41">
        <f>IF(ISBLANK(F71),"  ",IF(F84&gt;0,F71/F84,IF(F71&gt;0,1,0)))</f>
        <v>1.4930213581263554E-3</v>
      </c>
      <c r="H71" s="114">
        <v>0</v>
      </c>
      <c r="I71" s="39">
        <v>0</v>
      </c>
      <c r="J71" s="124">
        <v>0</v>
      </c>
      <c r="K71" s="40">
        <v>0</v>
      </c>
      <c r="L71" s="133">
        <f t="shared" si="17"/>
        <v>0</v>
      </c>
      <c r="M71" s="41">
        <f>IF(ISBLANK(L71),"  ",IF(L84&gt;0,L71/L84,IF(L71&gt;0,1,0)))</f>
        <v>0</v>
      </c>
    </row>
    <row r="72" spans="1:13" ht="15" customHeight="1" x14ac:dyDescent="0.2">
      <c r="A72" s="7" t="s">
        <v>58</v>
      </c>
      <c r="B72" s="114">
        <v>0</v>
      </c>
      <c r="C72" s="39">
        <v>0</v>
      </c>
      <c r="D72" s="124">
        <v>7000</v>
      </c>
      <c r="E72" s="40">
        <v>1</v>
      </c>
      <c r="F72" s="133">
        <f t="shared" si="18"/>
        <v>7000</v>
      </c>
      <c r="G72" s="41">
        <f>IF(ISBLANK(F72),"  ",IF(F84&gt;0,F72/F84,IF(F72&gt;0,1,0)))</f>
        <v>1.4530015441670125E-4</v>
      </c>
      <c r="H72" s="114">
        <v>0</v>
      </c>
      <c r="I72" s="39">
        <v>0</v>
      </c>
      <c r="J72" s="124">
        <v>0</v>
      </c>
      <c r="K72" s="40">
        <v>0</v>
      </c>
      <c r="L72" s="133">
        <f t="shared" si="17"/>
        <v>0</v>
      </c>
      <c r="M72" s="41">
        <f>IF(ISBLANK(L72),"  ",IF(L84&gt;0,L72/L84,IF(L72&gt;0,1,0)))</f>
        <v>0</v>
      </c>
    </row>
    <row r="73" spans="1:13" ht="15" customHeight="1" x14ac:dyDescent="0.2">
      <c r="A73" s="58" t="s">
        <v>59</v>
      </c>
      <c r="B73" s="114">
        <v>130363</v>
      </c>
      <c r="C73" s="39">
        <v>0.1389052565628453</v>
      </c>
      <c r="D73" s="124">
        <v>808140</v>
      </c>
      <c r="E73" s="40">
        <v>0.86109474343715475</v>
      </c>
      <c r="F73" s="133">
        <f t="shared" si="18"/>
        <v>938503</v>
      </c>
      <c r="G73" s="41">
        <f>IF(ISBLANK(F73),"  ",IF(F84&gt;0,F73/F84,IF(F73&gt;0,1,0)))</f>
        <v>1.9480661545791055E-2</v>
      </c>
      <c r="H73" s="114">
        <v>185000</v>
      </c>
      <c r="I73" s="39">
        <v>0.4157303370786517</v>
      </c>
      <c r="J73" s="124">
        <v>260000</v>
      </c>
      <c r="K73" s="40">
        <v>0.5842696629213483</v>
      </c>
      <c r="L73" s="133">
        <f t="shared" si="17"/>
        <v>445000</v>
      </c>
      <c r="M73" s="41">
        <f>IF(ISBLANK(L73),"  ",IF(L84&gt;0,L73/L84,IF(L73&gt;0,1,0)))</f>
        <v>8.7768301781582132E-3</v>
      </c>
    </row>
    <row r="74" spans="1:13" ht="15" customHeight="1" x14ac:dyDescent="0.2">
      <c r="A74" s="34" t="s">
        <v>186</v>
      </c>
      <c r="B74" s="114">
        <v>0</v>
      </c>
      <c r="C74" s="39">
        <v>0</v>
      </c>
      <c r="D74" s="124">
        <v>0</v>
      </c>
      <c r="E74" s="40">
        <v>0</v>
      </c>
      <c r="F74" s="133">
        <f t="shared" ref="F74" si="19">D74+B74</f>
        <v>0</v>
      </c>
      <c r="G74" s="41">
        <f>IF(ISBLANK(F74),"  ",IF(F85&gt;0,F74/F85,IF(F74&gt;0,1,0)))</f>
        <v>0</v>
      </c>
      <c r="H74" s="114">
        <v>0</v>
      </c>
      <c r="I74" s="39">
        <v>0</v>
      </c>
      <c r="J74" s="124">
        <v>0</v>
      </c>
      <c r="K74" s="40">
        <v>0</v>
      </c>
      <c r="L74" s="133">
        <f t="shared" ref="L74" si="20">J74+H74</f>
        <v>0</v>
      </c>
      <c r="M74" s="41">
        <f>IF(ISBLANK(L74),"  ",IF(L85&gt;0,L74/L85,IF(L74&gt;0,1,0)))</f>
        <v>0</v>
      </c>
    </row>
    <row r="75" spans="1:13" s="55" customFormat="1" ht="15" customHeight="1" x14ac:dyDescent="0.25">
      <c r="A75" s="66" t="s">
        <v>60</v>
      </c>
      <c r="B75" s="115">
        <v>10116949</v>
      </c>
      <c r="C75" s="59">
        <v>0.49862164943611409</v>
      </c>
      <c r="D75" s="128">
        <v>10172882</v>
      </c>
      <c r="E75" s="54">
        <v>0.50137835056388591</v>
      </c>
      <c r="F75" s="115">
        <f>F74+F73+F72+F71+F70+F69+F68+F67+F66+F65+F64+F63</f>
        <v>20289831</v>
      </c>
      <c r="G75" s="53">
        <f>IF(ISBLANK(F75),"  ",IF(F84&gt;0,F75/F84,IF(F75&gt;0,1,0)))</f>
        <v>0.421159368198396</v>
      </c>
      <c r="H75" s="115">
        <v>11700000</v>
      </c>
      <c r="I75" s="59">
        <v>0.53066037735849059</v>
      </c>
      <c r="J75" s="128">
        <v>10348000</v>
      </c>
      <c r="K75" s="54">
        <v>0.46933962264150941</v>
      </c>
      <c r="L75" s="115">
        <f>L74+L73+L72+L71+L70+L69+L68+L67+L66+L65+L64+L63</f>
        <v>22048000</v>
      </c>
      <c r="M75" s="53">
        <f>IF(ISBLANK(L75),"  ",IF(L84&gt;0,L75/L84,IF(L75&gt;0,1,0)))</f>
        <v>0.43485741970344333</v>
      </c>
    </row>
    <row r="76" spans="1:13" ht="15" customHeight="1" x14ac:dyDescent="0.25">
      <c r="A76" s="9" t="s">
        <v>61</v>
      </c>
      <c r="B76" s="116"/>
      <c r="C76" s="48" t="s">
        <v>4</v>
      </c>
      <c r="D76" s="124"/>
      <c r="E76" s="49" t="s">
        <v>10</v>
      </c>
      <c r="F76" s="133"/>
      <c r="G76" s="50" t="s">
        <v>4</v>
      </c>
      <c r="H76" s="116"/>
      <c r="I76" s="48" t="s">
        <v>4</v>
      </c>
      <c r="J76" s="124"/>
      <c r="K76" s="49" t="s">
        <v>4</v>
      </c>
      <c r="L76" s="133"/>
      <c r="M76" s="50" t="s">
        <v>4</v>
      </c>
    </row>
    <row r="77" spans="1:13" ht="15" customHeight="1" x14ac:dyDescent="0.2">
      <c r="A77" s="7" t="s">
        <v>62</v>
      </c>
      <c r="B77" s="142">
        <v>0</v>
      </c>
      <c r="C77" s="35">
        <v>0</v>
      </c>
      <c r="D77" s="127">
        <v>0</v>
      </c>
      <c r="E77" s="36">
        <v>0</v>
      </c>
      <c r="F77" s="132">
        <f>D77+B77</f>
        <v>0</v>
      </c>
      <c r="G77" s="37">
        <f>IF(ISBLANK(F77),"  ",IF(F84&gt;0,F77/F84,IF(F77&gt;0,1,0)))</f>
        <v>0</v>
      </c>
      <c r="H77" s="142">
        <v>0</v>
      </c>
      <c r="I77" s="35">
        <v>0</v>
      </c>
      <c r="J77" s="127">
        <v>0</v>
      </c>
      <c r="K77" s="36">
        <v>0</v>
      </c>
      <c r="L77" s="132">
        <f>J77+H77</f>
        <v>0</v>
      </c>
      <c r="M77" s="37">
        <f>IF(ISBLANK(L77),"  ",IF(L84&gt;0,L77/L84,IF(L77&gt;0,1,0)))</f>
        <v>0</v>
      </c>
    </row>
    <row r="78" spans="1:13" ht="15" customHeight="1" x14ac:dyDescent="0.2">
      <c r="A78" s="25" t="s">
        <v>63</v>
      </c>
      <c r="B78" s="114">
        <v>0</v>
      </c>
      <c r="C78" s="39">
        <v>0</v>
      </c>
      <c r="D78" s="124">
        <v>0</v>
      </c>
      <c r="E78" s="40">
        <v>0</v>
      </c>
      <c r="F78" s="133">
        <f>D78+B78</f>
        <v>0</v>
      </c>
      <c r="G78" s="41">
        <f>IF(ISBLANK(F78),"  ",IF(F84&gt;0,F78/F84,IF(F78&gt;0,1,0)))</f>
        <v>0</v>
      </c>
      <c r="H78" s="114">
        <v>0</v>
      </c>
      <c r="I78" s="39">
        <v>0</v>
      </c>
      <c r="J78" s="124">
        <v>0</v>
      </c>
      <c r="K78" s="40">
        <v>0</v>
      </c>
      <c r="L78" s="133">
        <f>J78+H78</f>
        <v>0</v>
      </c>
      <c r="M78" s="41">
        <f>IF(ISBLANK(L78),"  ",IF(L84&gt;0,L78/L84,IF(L78&gt;0,1,0)))</f>
        <v>0</v>
      </c>
    </row>
    <row r="79" spans="1:13" ht="15" customHeight="1" x14ac:dyDescent="0.25">
      <c r="A79" s="56" t="s">
        <v>64</v>
      </c>
      <c r="B79" s="116"/>
      <c r="C79" s="48" t="s">
        <v>4</v>
      </c>
      <c r="D79" s="124"/>
      <c r="E79" s="49" t="s">
        <v>10</v>
      </c>
      <c r="F79" s="133"/>
      <c r="G79" s="50" t="s">
        <v>4</v>
      </c>
      <c r="H79" s="116"/>
      <c r="I79" s="48" t="s">
        <v>4</v>
      </c>
      <c r="J79" s="124"/>
      <c r="K79" s="49" t="s">
        <v>4</v>
      </c>
      <c r="L79" s="133"/>
      <c r="M79" s="50" t="s">
        <v>4</v>
      </c>
    </row>
    <row r="80" spans="1:13" ht="15" customHeight="1" x14ac:dyDescent="0.2">
      <c r="A80" s="7" t="s">
        <v>65</v>
      </c>
      <c r="B80" s="142">
        <v>0</v>
      </c>
      <c r="C80" s="35">
        <v>0</v>
      </c>
      <c r="D80" s="127">
        <v>11149644</v>
      </c>
      <c r="E80" s="36">
        <v>1</v>
      </c>
      <c r="F80" s="132">
        <f>D80+B80</f>
        <v>11149644</v>
      </c>
      <c r="G80" s="37">
        <f>IF(ISBLANK(F80),"  ",IF(F84&gt;0,F80/F84,IF(F80&gt;0,1,0)))</f>
        <v>0.23143499927017808</v>
      </c>
      <c r="H80" s="142">
        <v>0</v>
      </c>
      <c r="I80" s="35">
        <v>0</v>
      </c>
      <c r="J80" s="127">
        <v>12000000</v>
      </c>
      <c r="K80" s="36">
        <v>1</v>
      </c>
      <c r="L80" s="132">
        <f>J80+H80</f>
        <v>12000000</v>
      </c>
      <c r="M80" s="37">
        <f>IF(ISBLANK(L80),"  ",IF(L84&gt;0,L80/L84,IF(L80&gt;0,1,0)))</f>
        <v>0.23667856660201922</v>
      </c>
    </row>
    <row r="81" spans="1:13" ht="15" customHeight="1" x14ac:dyDescent="0.2">
      <c r="A81" s="25" t="s">
        <v>66</v>
      </c>
      <c r="B81" s="114">
        <v>0</v>
      </c>
      <c r="C81" s="39">
        <v>0</v>
      </c>
      <c r="D81" s="124">
        <v>4907125</v>
      </c>
      <c r="E81" s="40">
        <v>1</v>
      </c>
      <c r="F81" s="133">
        <f>D81+B81</f>
        <v>4907125</v>
      </c>
      <c r="G81" s="41">
        <f>IF(ISBLANK(F81),"  ",IF(F84&gt;0,F81/F84,IF(F81&gt;0,1,0)))</f>
        <v>0.10185800289172216</v>
      </c>
      <c r="H81" s="114">
        <v>0</v>
      </c>
      <c r="I81" s="39">
        <v>0</v>
      </c>
      <c r="J81" s="124">
        <v>5500000</v>
      </c>
      <c r="K81" s="40">
        <v>1</v>
      </c>
      <c r="L81" s="133">
        <f>J81+H81</f>
        <v>5500000</v>
      </c>
      <c r="M81" s="41">
        <f>IF(ISBLANK(L81),"  ",IF(L84&gt;0,L81/L84,IF(L81&gt;0,1,0)))</f>
        <v>0.10847767635925881</v>
      </c>
    </row>
    <row r="82" spans="1:13" s="55" customFormat="1" ht="15" customHeight="1" x14ac:dyDescent="0.25">
      <c r="A82" s="56" t="s">
        <v>67</v>
      </c>
      <c r="B82" s="120">
        <v>0</v>
      </c>
      <c r="C82" s="59">
        <v>0</v>
      </c>
      <c r="D82" s="129">
        <v>16056769</v>
      </c>
      <c r="E82" s="54">
        <v>1</v>
      </c>
      <c r="F82" s="134">
        <f>F81+F80+F79+F78+F77</f>
        <v>16056769</v>
      </c>
      <c r="G82" s="53">
        <f>IF(ISBLANK(F82),"  ",IF(F84&gt;0,F82/F84,IF(F82&gt;0,1,0)))</f>
        <v>0.33329300216190022</v>
      </c>
      <c r="H82" s="120">
        <v>0</v>
      </c>
      <c r="I82" s="59">
        <v>0</v>
      </c>
      <c r="J82" s="129">
        <v>17500000</v>
      </c>
      <c r="K82" s="54">
        <v>1</v>
      </c>
      <c r="L82" s="134">
        <f>L81+L80+L79+L78+L77</f>
        <v>17500000</v>
      </c>
      <c r="M82" s="53">
        <f>IF(ISBLANK(L82),"  ",IF(L84&gt;0,L82/L84,IF(L82&gt;0,1,0)))</f>
        <v>0.34515624296127806</v>
      </c>
    </row>
    <row r="83" spans="1:13" s="55" customFormat="1" ht="15" customHeight="1" x14ac:dyDescent="0.25">
      <c r="A83" s="56" t="s">
        <v>68</v>
      </c>
      <c r="B83" s="120">
        <v>0</v>
      </c>
      <c r="C83" s="59">
        <v>0</v>
      </c>
      <c r="D83" s="129">
        <v>0</v>
      </c>
      <c r="E83" s="54">
        <v>0</v>
      </c>
      <c r="F83" s="141">
        <f>D83+B83</f>
        <v>0</v>
      </c>
      <c r="G83" s="53">
        <f>IF(ISBLANK(F83),"  ",IF(F84&gt;0,F83/F84,IF(F83&gt;0,1,0)))</f>
        <v>0</v>
      </c>
      <c r="H83" s="120">
        <v>0</v>
      </c>
      <c r="I83" s="59">
        <v>0</v>
      </c>
      <c r="J83" s="129">
        <v>0</v>
      </c>
      <c r="K83" s="54">
        <v>0</v>
      </c>
      <c r="L83" s="141">
        <f>J83+H83</f>
        <v>0</v>
      </c>
      <c r="M83" s="53">
        <f>IF(ISBLANK(L83),"  ",IF(L84&gt;0,L83/L84,IF(L83&gt;0,1,0)))</f>
        <v>0</v>
      </c>
    </row>
    <row r="84" spans="1:13" s="55" customFormat="1" ht="15" customHeight="1" thickBot="1" x14ac:dyDescent="0.3">
      <c r="A84" s="67" t="s">
        <v>69</v>
      </c>
      <c r="B84" s="121">
        <v>21424077</v>
      </c>
      <c r="C84" s="68">
        <v>0.44470309947647108</v>
      </c>
      <c r="D84" s="121">
        <v>26752059</v>
      </c>
      <c r="E84" s="69">
        <v>0.55529690052352887</v>
      </c>
      <c r="F84" s="121">
        <f>F82+F75+F54+F47+F55+F83</f>
        <v>48176136</v>
      </c>
      <c r="G84" s="70">
        <f>IF(ISBLANK(F84),"  ",IF(F84&gt;0,F84/F84,IF(F84&gt;0,1,0)))</f>
        <v>1</v>
      </c>
      <c r="H84" s="121">
        <v>22852676</v>
      </c>
      <c r="I84" s="68">
        <v>0.45072821655836387</v>
      </c>
      <c r="J84" s="121">
        <v>27849000</v>
      </c>
      <c r="K84" s="69">
        <v>0.54927178344163619</v>
      </c>
      <c r="L84" s="121">
        <f>L82+L75+L54+L47+L55+L83</f>
        <v>50701676</v>
      </c>
      <c r="M84" s="70">
        <f>IF(ISBLANK(L84),"  ",IF(L84&gt;0,L84/L84,IF(L84&gt;0,1,0)))</f>
        <v>1</v>
      </c>
    </row>
    <row r="85" spans="1:13" ht="15" thickTop="1" x14ac:dyDescent="0.2"/>
    <row r="86" spans="1:13" ht="16.5" customHeight="1" x14ac:dyDescent="0.2">
      <c r="A86" s="2" t="s">
        <v>4</v>
      </c>
    </row>
    <row r="87" spans="1:13" x14ac:dyDescent="0.2">
      <c r="A87" s="2" t="s">
        <v>70</v>
      </c>
    </row>
  </sheetData>
  <hyperlinks>
    <hyperlink ref="O2" location="Home!A1" tooltip="Home" display="Home" xr:uid="{00000000-0004-0000-2E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87"/>
  <sheetViews>
    <sheetView zoomScale="75" zoomScaleNormal="75" workbookViewId="0">
      <pane xSplit="1" ySplit="10" topLeftCell="B16" activePane="bottomRight" state="frozen"/>
      <selection activeCell="D39" sqref="D39"/>
      <selection pane="topRight" activeCell="D39" sqref="D39"/>
      <selection pane="bottomLeft" activeCell="D39" sqref="D39"/>
      <selection pane="bottomRight" activeCell="D39" sqref="D39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103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 t="s">
        <v>4</v>
      </c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190</v>
      </c>
      <c r="C6" s="11"/>
      <c r="D6" s="12"/>
      <c r="E6" s="11"/>
      <c r="F6" s="12"/>
      <c r="G6" s="13"/>
      <c r="H6" s="10" t="s">
        <v>191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f>'2Year'!B13+'4Year'!B13</f>
        <v>729806695</v>
      </c>
      <c r="C13" s="35">
        <f t="shared" ref="C13:C84" si="0">IF(ISBLANK(B13),"  ",IF(F13&gt;0,B13/F13,IF(B13&gt;0,1,0)))</f>
        <v>1</v>
      </c>
      <c r="D13" s="122">
        <f>'2Year'!D13+'4Year'!D13</f>
        <v>0</v>
      </c>
      <c r="E13" s="36">
        <f>IF(ISBLANK(D13),"  ",IF(F13&gt;0,D13/F13,IF(D13&gt;0,1,0)))</f>
        <v>0</v>
      </c>
      <c r="F13" s="130">
        <f>D13+B13</f>
        <v>729806695</v>
      </c>
      <c r="G13" s="37">
        <f>IF(ISBLANK(F13),"  ",IF(F84&gt;0,F13/F84,IF(F13&gt;0,1,0)))</f>
        <v>0.16103185457425501</v>
      </c>
      <c r="H13" s="112">
        <f>'2Year'!H13+'4Year'!H13</f>
        <v>667971411</v>
      </c>
      <c r="I13" s="35">
        <f>IF(ISBLANK(H13),"  ",IF(L13&gt;0,H13/L13,IF(H13&gt;0,1,0)))</f>
        <v>1</v>
      </c>
      <c r="J13" s="122">
        <f>'2Year'!J13+'4Year'!J13</f>
        <v>0</v>
      </c>
      <c r="K13" s="36">
        <f>IF(ISBLANK(J13),"  ",IF(L13&gt;0,J13/L13,IF(J13&gt;0,1,0)))</f>
        <v>0</v>
      </c>
      <c r="L13" s="130">
        <f t="shared" ref="L13:L34" si="1">J13+H13</f>
        <v>667971411</v>
      </c>
      <c r="M13" s="38">
        <f>IF(ISBLANK(L13),"  ",IF(L84&gt;0,L13/L84,IF(L13&gt;0,1,0)))</f>
        <v>0.14773793257130713</v>
      </c>
    </row>
    <row r="14" spans="1:15" ht="15" customHeight="1" x14ac:dyDescent="0.2">
      <c r="A14" s="7" t="s">
        <v>13</v>
      </c>
      <c r="B14" s="112">
        <f>'2Year'!B14+'4Year'!B14</f>
        <v>0</v>
      </c>
      <c r="C14" s="39">
        <f t="shared" si="0"/>
        <v>0</v>
      </c>
      <c r="D14" s="122">
        <f>'2Year'!D14+'4Year'!D14</f>
        <v>0</v>
      </c>
      <c r="E14" s="40">
        <f>IF(ISBLANK(D14),"  ",IF(F14&gt;0,D14/F14,IF(D14&gt;0,1,0)))</f>
        <v>0</v>
      </c>
      <c r="F14" s="131">
        <f>D14+B14</f>
        <v>0</v>
      </c>
      <c r="G14" s="41">
        <f>IF(ISBLANK(F14),"  ",IF(F84&gt;0,F14/F84,IF(F14&gt;0,1,0)))</f>
        <v>0</v>
      </c>
      <c r="H14" s="112">
        <f>'2Year'!H14+'4Year'!H14</f>
        <v>0</v>
      </c>
      <c r="I14" s="39">
        <f>IF(ISBLANK(H14),"  ",IF(L14&gt;0,H14/L14,IF(H14&gt;0,1,0)))</f>
        <v>0</v>
      </c>
      <c r="J14" s="122">
        <f>'2Year'!J14+'4Year'!J14</f>
        <v>0</v>
      </c>
      <c r="K14" s="40">
        <f>IF(ISBLANK(J14),"  ",IF(L14&gt;0,J14/L14,IF(J14&gt;0,1,0)))</f>
        <v>0</v>
      </c>
      <c r="L14" s="131">
        <f t="shared" si="1"/>
        <v>0</v>
      </c>
      <c r="M14" s="41">
        <f>IF(ISBLANK(L14),"  ",IF(L84&gt;0,L14/L84,IF(L14&gt;0,1,0)))</f>
        <v>0</v>
      </c>
    </row>
    <row r="15" spans="1:15" ht="15" customHeight="1" x14ac:dyDescent="0.2">
      <c r="A15" s="169" t="s">
        <v>14</v>
      </c>
      <c r="B15" s="112">
        <f>'2Year'!B15+'4Year'!B15</f>
        <v>70316245.810000002</v>
      </c>
      <c r="C15" s="42">
        <f t="shared" si="0"/>
        <v>0.99893689653198825</v>
      </c>
      <c r="D15" s="122">
        <f>'2Year'!D15+'4Year'!D15</f>
        <v>74833</v>
      </c>
      <c r="E15" s="43">
        <f>IF(ISBLANK(D15),"  ",IF(F15&gt;0,D15/F15,IF(D15&gt;0,1,0)))</f>
        <v>1.0631034680117584E-3</v>
      </c>
      <c r="F15" s="132">
        <f>D15+B15</f>
        <v>70391078.810000002</v>
      </c>
      <c r="G15" s="44">
        <f>IF(ISBLANK(F15),"  ",IF(F84&gt;0,F15/F84,IF(F15&gt;0,1,0)))</f>
        <v>1.5531792245694379E-2</v>
      </c>
      <c r="H15" s="112">
        <f>'2Year'!H15+'4Year'!H15</f>
        <v>62271773</v>
      </c>
      <c r="I15" s="42">
        <f>IF(ISBLANK(H15),"  ",IF(L15&gt;0,H15/L15,IF(H15&gt;0,1,0)))</f>
        <v>0.99441088964376656</v>
      </c>
      <c r="J15" s="122">
        <f>'2Year'!J15+'4Year'!J15</f>
        <v>350000</v>
      </c>
      <c r="K15" s="43">
        <f>IF(ISBLANK(J15),"  ",IF(L15&gt;0,J15/L15,IF(J15&gt;0,1,0)))</f>
        <v>5.589110356233446E-3</v>
      </c>
      <c r="L15" s="132">
        <f t="shared" si="1"/>
        <v>62621773</v>
      </c>
      <c r="M15" s="44">
        <f>IF(ISBLANK(L15),"  ",IF(L84&gt;0,L15/L84,IF(L15&gt;0,1,0)))</f>
        <v>1.3850310244744443E-2</v>
      </c>
    </row>
    <row r="16" spans="1:15" ht="15" customHeight="1" x14ac:dyDescent="0.2">
      <c r="A16" s="170" t="s">
        <v>15</v>
      </c>
      <c r="B16" s="112">
        <f>'2Year'!B16+'4Year'!B16</f>
        <v>2044525</v>
      </c>
      <c r="C16" s="35">
        <f t="shared" si="0"/>
        <v>1</v>
      </c>
      <c r="D16" s="122">
        <f>'2Year'!D16+'4Year'!D16</f>
        <v>0</v>
      </c>
      <c r="E16" s="36">
        <f>IF(ISBLANK(D16),"  ",IF(F16&gt;0,D16/F16,IF(D16&gt;0,1,0)))</f>
        <v>0</v>
      </c>
      <c r="F16" s="132">
        <f t="shared" ref="F16:F46" si="2">D16+B16</f>
        <v>2044525</v>
      </c>
      <c r="G16" s="37">
        <f>IF(ISBLANK(F16),"  ",IF(F84&gt;0,F16/F84,IF(F16&gt;0,1,0)))</f>
        <v>4.5112446176371224E-4</v>
      </c>
      <c r="H16" s="112">
        <f>'2Year'!H16+'4Year'!H16</f>
        <v>3000000</v>
      </c>
      <c r="I16" s="35">
        <f t="shared" ref="I16:I34" si="3">IF(ISBLANK(H16),"  ",IF(L16&gt;0,H16/L16,IF(H16&gt;0,1,0)))</f>
        <v>1</v>
      </c>
      <c r="J16" s="122">
        <f>'2Year'!J16+'4Year'!J16</f>
        <v>0</v>
      </c>
      <c r="K16" s="36">
        <f t="shared" ref="K16:K34" si="4">IF(ISBLANK(J16),"  ",IF(L16&gt;0,J16/L16,IF(J16&gt;0,1,0)))</f>
        <v>0</v>
      </c>
      <c r="L16" s="132">
        <f t="shared" si="1"/>
        <v>3000000</v>
      </c>
      <c r="M16" s="37">
        <f>IF(ISBLANK(L16),"  ",IF(L84&gt;0,L16/L84,IF(L16&gt;0,1,0)))</f>
        <v>6.635221065081203E-4</v>
      </c>
    </row>
    <row r="17" spans="1:13" ht="15" customHeight="1" x14ac:dyDescent="0.2">
      <c r="A17" s="171" t="s">
        <v>16</v>
      </c>
      <c r="B17" s="112">
        <f>'2Year'!B17+'4Year'!B17</f>
        <v>31263289.98</v>
      </c>
      <c r="C17" s="39">
        <f t="shared" si="0"/>
        <v>1</v>
      </c>
      <c r="D17" s="122">
        <f>'2Year'!D17+'4Year'!D17</f>
        <v>0</v>
      </c>
      <c r="E17" s="36">
        <f t="shared" ref="E17:E34" si="5">IF(ISBLANK(D17),"  ",IF(F17&gt;0,D17/F17,IF(D17&gt;0,1,0)))</f>
        <v>0</v>
      </c>
      <c r="F17" s="133">
        <f t="shared" si="2"/>
        <v>31263289.98</v>
      </c>
      <c r="G17" s="41">
        <f>IF(ISBLANK(F17),"  ",IF(F84&gt;0,F17/F84,IF(F17&gt;0,1,0)))</f>
        <v>6.8982452477667714E-3</v>
      </c>
      <c r="H17" s="112">
        <f>'2Year'!H17+'4Year'!H17</f>
        <v>32360348</v>
      </c>
      <c r="I17" s="39">
        <f t="shared" si="3"/>
        <v>1</v>
      </c>
      <c r="J17" s="122">
        <f>'2Year'!J17+'4Year'!J17</f>
        <v>0</v>
      </c>
      <c r="K17" s="40">
        <f t="shared" si="4"/>
        <v>0</v>
      </c>
      <c r="L17" s="133">
        <f t="shared" si="1"/>
        <v>32360348</v>
      </c>
      <c r="M17" s="41">
        <f>IF(ISBLANK(L17),"  ",IF(L84&gt;0,L17/L84,IF(L17&gt;0,1,0)))</f>
        <v>7.1572687574319458E-3</v>
      </c>
    </row>
    <row r="18" spans="1:13" ht="15" customHeight="1" x14ac:dyDescent="0.2">
      <c r="A18" s="171" t="s">
        <v>17</v>
      </c>
      <c r="B18" s="112">
        <f>'2Year'!B18+'4Year'!B18</f>
        <v>0</v>
      </c>
      <c r="C18" s="39">
        <f t="shared" si="0"/>
        <v>0</v>
      </c>
      <c r="D18" s="122">
        <f>'2Year'!D18+'4Year'!D18</f>
        <v>0</v>
      </c>
      <c r="E18" s="36">
        <f t="shared" si="5"/>
        <v>0</v>
      </c>
      <c r="F18" s="133">
        <f t="shared" si="2"/>
        <v>0</v>
      </c>
      <c r="G18" s="41">
        <f>IF(ISBLANK(F18),"  ",IF(F84&gt;0,F18/F84,IF(F18&gt;0,1,0)))</f>
        <v>0</v>
      </c>
      <c r="H18" s="112">
        <f>'2Year'!H18+'4Year'!H18</f>
        <v>0</v>
      </c>
      <c r="I18" s="39">
        <f t="shared" si="3"/>
        <v>0</v>
      </c>
      <c r="J18" s="122">
        <f>'2Year'!J18+'4Year'!J18</f>
        <v>0</v>
      </c>
      <c r="K18" s="40">
        <f t="shared" si="4"/>
        <v>0</v>
      </c>
      <c r="L18" s="133">
        <f t="shared" si="1"/>
        <v>0</v>
      </c>
      <c r="M18" s="41">
        <f>IF(ISBLANK(L18),"  ",IF(L84&gt;0,L18/L84,IF(L18&gt;0,1,0)))</f>
        <v>0</v>
      </c>
    </row>
    <row r="19" spans="1:13" ht="15" customHeight="1" x14ac:dyDescent="0.2">
      <c r="A19" s="171" t="s">
        <v>18</v>
      </c>
      <c r="B19" s="112">
        <f>'2Year'!B19+'4Year'!B19</f>
        <v>458160</v>
      </c>
      <c r="C19" s="39">
        <f t="shared" si="0"/>
        <v>1</v>
      </c>
      <c r="D19" s="122">
        <f>'2Year'!D19+'4Year'!D19</f>
        <v>0</v>
      </c>
      <c r="E19" s="36">
        <f t="shared" si="5"/>
        <v>0</v>
      </c>
      <c r="F19" s="133">
        <f t="shared" si="2"/>
        <v>458160</v>
      </c>
      <c r="G19" s="41">
        <f>IF(ISBLANK(F19),"  ",IF(F84&gt;0,F19/F84,IF(F19&gt;0,1,0)))</f>
        <v>1.0109300859694178E-4</v>
      </c>
      <c r="H19" s="112">
        <f>'2Year'!H19+'4Year'!H19</f>
        <v>909034</v>
      </c>
      <c r="I19" s="39">
        <f t="shared" si="3"/>
        <v>1</v>
      </c>
      <c r="J19" s="122">
        <f>'2Year'!J19+'4Year'!J19</f>
        <v>0</v>
      </c>
      <c r="K19" s="40">
        <f t="shared" si="4"/>
        <v>0</v>
      </c>
      <c r="L19" s="133">
        <f t="shared" si="1"/>
        <v>909034</v>
      </c>
      <c r="M19" s="41">
        <f>IF(ISBLANK(L19),"  ",IF(L84&gt;0,L19/L84,IF(L19&gt;0,1,0)))</f>
        <v>2.0105471818916752E-4</v>
      </c>
    </row>
    <row r="20" spans="1:13" ht="15" customHeight="1" x14ac:dyDescent="0.2">
      <c r="A20" s="171" t="s">
        <v>19</v>
      </c>
      <c r="B20" s="112">
        <f>'2Year'!B20+'4Year'!B20</f>
        <v>2435245.83</v>
      </c>
      <c r="C20" s="39">
        <f t="shared" si="0"/>
        <v>1</v>
      </c>
      <c r="D20" s="122">
        <f>'2Year'!D20+'4Year'!D20</f>
        <v>0</v>
      </c>
      <c r="E20" s="36">
        <f t="shared" si="5"/>
        <v>0</v>
      </c>
      <c r="F20" s="133">
        <f>D20+B20</f>
        <v>2435245.83</v>
      </c>
      <c r="G20" s="41">
        <f>IF(ISBLANK(F20),"  ",IF(F84&gt;0,F20/F84,IF(F20&gt;0,1,0)))</f>
        <v>5.3733701682350411E-4</v>
      </c>
      <c r="H20" s="112">
        <f>'2Year'!H20+'4Year'!H20</f>
        <v>1936098</v>
      </c>
      <c r="I20" s="39">
        <f t="shared" si="3"/>
        <v>1</v>
      </c>
      <c r="J20" s="122">
        <f>'2Year'!J20+'4Year'!J20</f>
        <v>0</v>
      </c>
      <c r="K20" s="40">
        <f t="shared" si="4"/>
        <v>0</v>
      </c>
      <c r="L20" s="133">
        <f t="shared" si="1"/>
        <v>1936098</v>
      </c>
      <c r="M20" s="41">
        <f>IF(ISBLANK(L20),"  ",IF(L84&gt;0,L20/L84,IF(L20&gt;0,1,0)))</f>
        <v>4.2821460778871953E-4</v>
      </c>
    </row>
    <row r="21" spans="1:13" ht="15" customHeight="1" x14ac:dyDescent="0.2">
      <c r="A21" s="171" t="s">
        <v>20</v>
      </c>
      <c r="B21" s="112">
        <f>'2Year'!B21+'4Year'!B21</f>
        <v>50000</v>
      </c>
      <c r="C21" s="39">
        <f t="shared" si="0"/>
        <v>1</v>
      </c>
      <c r="D21" s="122">
        <f>'2Year'!D21+'4Year'!D21</f>
        <v>0</v>
      </c>
      <c r="E21" s="36">
        <f t="shared" si="5"/>
        <v>0</v>
      </c>
      <c r="F21" s="133">
        <f t="shared" si="2"/>
        <v>50000</v>
      </c>
      <c r="G21" s="41">
        <f>IF(ISBLANK(F21),"  ",IF(F84&gt;0,F21/F84,IF(F21&gt;0,1,0)))</f>
        <v>1.1032500501674282E-5</v>
      </c>
      <c r="H21" s="112">
        <f>'2Year'!H21+'4Year'!H21</f>
        <v>50000</v>
      </c>
      <c r="I21" s="39">
        <f t="shared" si="3"/>
        <v>1</v>
      </c>
      <c r="J21" s="122">
        <f>'2Year'!J21+'4Year'!J21</f>
        <v>0</v>
      </c>
      <c r="K21" s="40">
        <f t="shared" si="4"/>
        <v>0</v>
      </c>
      <c r="L21" s="133">
        <f t="shared" si="1"/>
        <v>50000</v>
      </c>
      <c r="M21" s="41">
        <f>IF(ISBLANK(L21),"  ",IF(L84&gt;0,L21/L84,IF(L21&gt;0,1,0)))</f>
        <v>1.1058701775135338E-5</v>
      </c>
    </row>
    <row r="22" spans="1:13" ht="15" customHeight="1" x14ac:dyDescent="0.2">
      <c r="A22" s="171" t="s">
        <v>21</v>
      </c>
      <c r="B22" s="112">
        <f>'2Year'!B22+'4Year'!B22</f>
        <v>0</v>
      </c>
      <c r="C22" s="39">
        <f t="shared" si="0"/>
        <v>0</v>
      </c>
      <c r="D22" s="122">
        <f>'2Year'!D22+'4Year'!D22</f>
        <v>0</v>
      </c>
      <c r="E22" s="36">
        <f t="shared" si="5"/>
        <v>0</v>
      </c>
      <c r="F22" s="133">
        <f t="shared" si="2"/>
        <v>0</v>
      </c>
      <c r="G22" s="41">
        <f>IF(ISBLANK(F22),"  ",IF(F84&gt;0,F22/F84,IF(F22&gt;0,1,0)))</f>
        <v>0</v>
      </c>
      <c r="H22" s="112">
        <f>'2Year'!H22+'4Year'!H22</f>
        <v>0</v>
      </c>
      <c r="I22" s="39">
        <f t="shared" si="3"/>
        <v>0</v>
      </c>
      <c r="J22" s="122">
        <f>'2Year'!J22+'4Year'!J22</f>
        <v>0</v>
      </c>
      <c r="K22" s="40">
        <f t="shared" si="4"/>
        <v>0</v>
      </c>
      <c r="L22" s="133">
        <f t="shared" si="1"/>
        <v>0</v>
      </c>
      <c r="M22" s="41">
        <f>IF(ISBLANK(L22),"  ",IF(L84&gt;0,L22/L84,IF(L22&gt;0,1,0)))</f>
        <v>0</v>
      </c>
    </row>
    <row r="23" spans="1:13" ht="15" customHeight="1" x14ac:dyDescent="0.2">
      <c r="A23" s="171" t="s">
        <v>22</v>
      </c>
      <c r="B23" s="112">
        <f>'2Year'!B23+'4Year'!B23</f>
        <v>750000</v>
      </c>
      <c r="C23" s="39">
        <f t="shared" si="0"/>
        <v>1</v>
      </c>
      <c r="D23" s="122">
        <f>'2Year'!D23+'4Year'!D23</f>
        <v>0</v>
      </c>
      <c r="E23" s="36">
        <f t="shared" si="5"/>
        <v>0</v>
      </c>
      <c r="F23" s="133">
        <f t="shared" si="2"/>
        <v>750000</v>
      </c>
      <c r="G23" s="41">
        <f>IF(ISBLANK(F23),"  ",IF(F84&gt;0,F23/F84,IF(F23&gt;0,1,0)))</f>
        <v>1.6548750752511424E-4</v>
      </c>
      <c r="H23" s="112">
        <f>'2Year'!H23+'4Year'!H23</f>
        <v>750000</v>
      </c>
      <c r="I23" s="39">
        <f t="shared" si="3"/>
        <v>1</v>
      </c>
      <c r="J23" s="122">
        <f>'2Year'!J23+'4Year'!J23</f>
        <v>0</v>
      </c>
      <c r="K23" s="40">
        <f t="shared" si="4"/>
        <v>0</v>
      </c>
      <c r="L23" s="133">
        <f t="shared" si="1"/>
        <v>750000</v>
      </c>
      <c r="M23" s="41">
        <f>IF(ISBLANK(L23),"  ",IF(L84&gt;0,L23/L84,IF(L23&gt;0,1,0)))</f>
        <v>1.6588052662703007E-4</v>
      </c>
    </row>
    <row r="24" spans="1:13" ht="15" customHeight="1" x14ac:dyDescent="0.2">
      <c r="A24" s="171" t="s">
        <v>23</v>
      </c>
      <c r="B24" s="112">
        <f>'2Year'!B24+'4Year'!B24</f>
        <v>0</v>
      </c>
      <c r="C24" s="39">
        <f t="shared" si="0"/>
        <v>0</v>
      </c>
      <c r="D24" s="122">
        <f>'2Year'!D24+'4Year'!D24</f>
        <v>0</v>
      </c>
      <c r="E24" s="36">
        <f t="shared" si="5"/>
        <v>0</v>
      </c>
      <c r="F24" s="133">
        <f t="shared" si="2"/>
        <v>0</v>
      </c>
      <c r="G24" s="41">
        <f>IF(ISBLANK(F24),"  ",IF(F84&gt;0,F24/F84,IF(F24&gt;0,1,0)))</f>
        <v>0</v>
      </c>
      <c r="H24" s="112">
        <f>'2Year'!H24+'4Year'!H24</f>
        <v>0</v>
      </c>
      <c r="I24" s="39">
        <f t="shared" si="3"/>
        <v>0</v>
      </c>
      <c r="J24" s="122">
        <f>'2Year'!J24+'4Year'!J24</f>
        <v>0</v>
      </c>
      <c r="K24" s="40">
        <f t="shared" si="4"/>
        <v>0</v>
      </c>
      <c r="L24" s="133">
        <f t="shared" si="1"/>
        <v>0</v>
      </c>
      <c r="M24" s="41">
        <f>IF(ISBLANK(L24),"  ",IF(L84&gt;0,L24/L84,IF(L24&gt;0,1,0)))</f>
        <v>0</v>
      </c>
    </row>
    <row r="25" spans="1:13" ht="15" customHeight="1" x14ac:dyDescent="0.2">
      <c r="A25" s="171" t="s">
        <v>24</v>
      </c>
      <c r="B25" s="112">
        <f>'2Year'!B25+'4Year'!B25</f>
        <v>0</v>
      </c>
      <c r="C25" s="39">
        <f t="shared" si="0"/>
        <v>0</v>
      </c>
      <c r="D25" s="122">
        <f>'2Year'!D25+'4Year'!D25</f>
        <v>0</v>
      </c>
      <c r="E25" s="36">
        <f t="shared" si="5"/>
        <v>0</v>
      </c>
      <c r="F25" s="133">
        <f t="shared" si="2"/>
        <v>0</v>
      </c>
      <c r="G25" s="41">
        <f>IF(ISBLANK(F25),"  ",IF(F84&gt;0,F25/F84,IF(F25&gt;0,1,0)))</f>
        <v>0</v>
      </c>
      <c r="H25" s="112">
        <f>'2Year'!H25+'4Year'!H25</f>
        <v>0</v>
      </c>
      <c r="I25" s="39">
        <f t="shared" si="3"/>
        <v>0</v>
      </c>
      <c r="J25" s="122">
        <f>'2Year'!J25+'4Year'!J25</f>
        <v>0</v>
      </c>
      <c r="K25" s="40">
        <f t="shared" si="4"/>
        <v>0</v>
      </c>
      <c r="L25" s="133">
        <f t="shared" si="1"/>
        <v>0</v>
      </c>
      <c r="M25" s="41">
        <f>IF(ISBLANK(L25),"  ",IF(L84&gt;0,L25/L84,IF(L25&gt;0,1,0)))</f>
        <v>0</v>
      </c>
    </row>
    <row r="26" spans="1:13" ht="15" customHeight="1" x14ac:dyDescent="0.2">
      <c r="A26" s="171" t="s">
        <v>25</v>
      </c>
      <c r="B26" s="112">
        <f>'2Year'!B26+'4Year'!B26</f>
        <v>33004000</v>
      </c>
      <c r="C26" s="39">
        <f t="shared" si="0"/>
        <v>1</v>
      </c>
      <c r="D26" s="122">
        <f>'2Year'!D26+'4Year'!D26</f>
        <v>0</v>
      </c>
      <c r="E26" s="36">
        <f t="shared" si="5"/>
        <v>0</v>
      </c>
      <c r="F26" s="133">
        <f t="shared" si="2"/>
        <v>33004000</v>
      </c>
      <c r="G26" s="41">
        <f>IF(ISBLANK(F26),"  ",IF(F84&gt;0,F26/F84,IF(F26&gt;0,1,0)))</f>
        <v>7.28233293114516E-3</v>
      </c>
      <c r="H26" s="112">
        <f>'2Year'!H26+'4Year'!H26</f>
        <v>10000000</v>
      </c>
      <c r="I26" s="39">
        <f t="shared" si="3"/>
        <v>0.96618357487922701</v>
      </c>
      <c r="J26" s="122">
        <f>'2Year'!J26+'4Year'!J26</f>
        <v>350000</v>
      </c>
      <c r="K26" s="40">
        <f t="shared" si="4"/>
        <v>3.3816425120772944E-2</v>
      </c>
      <c r="L26" s="133">
        <f t="shared" si="1"/>
        <v>10350000</v>
      </c>
      <c r="M26" s="41">
        <f>IF(ISBLANK(L26),"  ",IF(L84&gt;0,L26/L84,IF(L26&gt;0,1,0)))</f>
        <v>2.2891512674530147E-3</v>
      </c>
    </row>
    <row r="27" spans="1:13" ht="15" customHeight="1" x14ac:dyDescent="0.2">
      <c r="A27" s="171" t="s">
        <v>26</v>
      </c>
      <c r="B27" s="112">
        <f>'2Year'!B27+'4Year'!B27</f>
        <v>0</v>
      </c>
      <c r="C27" s="39">
        <f t="shared" si="0"/>
        <v>0</v>
      </c>
      <c r="D27" s="122">
        <f>'2Year'!D27+'4Year'!D27</f>
        <v>0</v>
      </c>
      <c r="E27" s="36">
        <f t="shared" si="5"/>
        <v>0</v>
      </c>
      <c r="F27" s="133">
        <f t="shared" si="2"/>
        <v>0</v>
      </c>
      <c r="G27" s="41">
        <f>IF(ISBLANK(F27),"  ",IF(F84&gt;0,F27/F84,IF(F27&gt;0,1,0)))</f>
        <v>0</v>
      </c>
      <c r="H27" s="112">
        <f>'2Year'!H27+'4Year'!H27</f>
        <v>0</v>
      </c>
      <c r="I27" s="39">
        <f t="shared" si="3"/>
        <v>0</v>
      </c>
      <c r="J27" s="122">
        <f>'2Year'!J27+'4Year'!J27</f>
        <v>0</v>
      </c>
      <c r="K27" s="40">
        <f t="shared" si="4"/>
        <v>0</v>
      </c>
      <c r="L27" s="133">
        <f t="shared" si="1"/>
        <v>0</v>
      </c>
      <c r="M27" s="41">
        <f>IF(ISBLANK(L27),"  ",IF(L84&gt;0,L27/L84,IF(L27&gt;0,1,0)))</f>
        <v>0</v>
      </c>
    </row>
    <row r="28" spans="1:13" ht="15" customHeight="1" x14ac:dyDescent="0.2">
      <c r="A28" s="172" t="s">
        <v>27</v>
      </c>
      <c r="B28" s="112">
        <f>'2Year'!B28+'4Year'!B28</f>
        <v>288717</v>
      </c>
      <c r="C28" s="39">
        <f t="shared" si="0"/>
        <v>1</v>
      </c>
      <c r="D28" s="122">
        <f>'2Year'!D28+'4Year'!D28</f>
        <v>0</v>
      </c>
      <c r="E28" s="36">
        <f t="shared" si="5"/>
        <v>0</v>
      </c>
      <c r="F28" s="133">
        <f t="shared" si="2"/>
        <v>288717</v>
      </c>
      <c r="G28" s="41">
        <f>IF(ISBLANK(F28),"  ",IF(F84&gt;0,F28/F84,IF(F28&gt;0,1,0)))</f>
        <v>6.3705408946837874E-5</v>
      </c>
      <c r="H28" s="112">
        <f>'2Year'!H28+'4Year'!H28</f>
        <v>332771</v>
      </c>
      <c r="I28" s="39">
        <f t="shared" si="3"/>
        <v>1</v>
      </c>
      <c r="J28" s="122">
        <f>'2Year'!J28+'4Year'!J28</f>
        <v>0</v>
      </c>
      <c r="K28" s="40">
        <f t="shared" si="4"/>
        <v>0</v>
      </c>
      <c r="L28" s="133">
        <f t="shared" si="1"/>
        <v>332771</v>
      </c>
      <c r="M28" s="41">
        <f>IF(ISBLANK(L28),"  ",IF(L84&gt;0,L28/L84,IF(L28&gt;0,1,0)))</f>
        <v>7.3600304968271231E-5</v>
      </c>
    </row>
    <row r="29" spans="1:13" ht="15" customHeight="1" x14ac:dyDescent="0.2">
      <c r="A29" s="172" t="s">
        <v>28</v>
      </c>
      <c r="B29" s="112">
        <f>'2Year'!B29+'4Year'!B29</f>
        <v>0</v>
      </c>
      <c r="C29" s="39">
        <f t="shared" si="0"/>
        <v>0</v>
      </c>
      <c r="D29" s="122">
        <f>'2Year'!D29+'4Year'!D29</f>
        <v>0</v>
      </c>
      <c r="E29" s="36">
        <f t="shared" si="5"/>
        <v>0</v>
      </c>
      <c r="F29" s="133">
        <f t="shared" si="2"/>
        <v>0</v>
      </c>
      <c r="G29" s="41">
        <f>IF(ISBLANK(F29),"  ",IF(F84&gt;0,F29/F84,IF(F29&gt;0,1,0)))</f>
        <v>0</v>
      </c>
      <c r="H29" s="112">
        <f>'2Year'!H29+'4Year'!H29</f>
        <v>0</v>
      </c>
      <c r="I29" s="39">
        <f t="shared" si="3"/>
        <v>0</v>
      </c>
      <c r="J29" s="122">
        <f>'2Year'!J29+'4Year'!J29</f>
        <v>0</v>
      </c>
      <c r="K29" s="40">
        <f t="shared" si="4"/>
        <v>0</v>
      </c>
      <c r="L29" s="133">
        <f t="shared" si="1"/>
        <v>0</v>
      </c>
      <c r="M29" s="41">
        <f>IF(ISBLANK(L29),"  ",IF(L84&gt;0,L29/L84,IF(L29&gt;0,1,0)))</f>
        <v>0</v>
      </c>
    </row>
    <row r="30" spans="1:13" ht="15" customHeight="1" x14ac:dyDescent="0.2">
      <c r="A30" s="172" t="s">
        <v>71</v>
      </c>
      <c r="B30" s="112">
        <f>'2Year'!B30+'4Year'!B30</f>
        <v>0</v>
      </c>
      <c r="C30" s="39">
        <f t="shared" si="0"/>
        <v>0</v>
      </c>
      <c r="D30" s="122">
        <f>'2Year'!D30+'4Year'!D30</f>
        <v>0</v>
      </c>
      <c r="E30" s="36">
        <f>IF(ISBLANK(D30),"  ",IF(F30&gt;0,D30/F30,IF(D30&gt;0,1,0)))</f>
        <v>0</v>
      </c>
      <c r="F30" s="133">
        <f t="shared" si="2"/>
        <v>0</v>
      </c>
      <c r="G30" s="41">
        <f>IF(ISBLANK(F30),"  ",IF(F84&gt;0,F30/F84,IF(F30&gt;0,1,0)))</f>
        <v>0</v>
      </c>
      <c r="H30" s="112">
        <f>'2Year'!H30+'4Year'!H30</f>
        <v>0</v>
      </c>
      <c r="I30" s="39">
        <f t="shared" si="3"/>
        <v>0</v>
      </c>
      <c r="J30" s="122">
        <f>'2Year'!J30+'4Year'!J30</f>
        <v>0</v>
      </c>
      <c r="K30" s="40">
        <f>IF(ISBLANK(J30),"  ",IF(L30&gt;0,J30/L30,IF(J30&gt;0,1,0)))</f>
        <v>0</v>
      </c>
      <c r="L30" s="133">
        <f t="shared" si="1"/>
        <v>0</v>
      </c>
      <c r="M30" s="41">
        <f>IF(ISBLANK(L30),"  ",IF(L84&gt;0,L30/L84,IF(L30&gt;0,1,0)))</f>
        <v>0</v>
      </c>
    </row>
    <row r="31" spans="1:13" ht="15" customHeight="1" x14ac:dyDescent="0.2">
      <c r="A31" s="172" t="s">
        <v>182</v>
      </c>
      <c r="B31" s="112">
        <f>'2Year'!B31+'4Year'!B31</f>
        <v>0</v>
      </c>
      <c r="C31" s="39">
        <f t="shared" si="0"/>
        <v>0</v>
      </c>
      <c r="D31" s="122">
        <f>'2Year'!D31+'4Year'!D31</f>
        <v>0</v>
      </c>
      <c r="E31" s="36">
        <f>IF(ISBLANK(D31),"  ",IF(F31&gt;0,D31/F31,IF(D31&gt;0,1,0)))</f>
        <v>0</v>
      </c>
      <c r="F31" s="133">
        <f t="shared" si="2"/>
        <v>0</v>
      </c>
      <c r="G31" s="41">
        <f>IF(ISBLANK(F31),"  ",IF(F84&gt;0,F31/F84,IF(F31&gt;0,1,0)))</f>
        <v>0</v>
      </c>
      <c r="H31" s="112">
        <f>'2Year'!H31+'4Year'!H31</f>
        <v>0</v>
      </c>
      <c r="I31" s="39">
        <f t="shared" si="3"/>
        <v>0</v>
      </c>
      <c r="J31" s="122">
        <f>'2Year'!J31+'4Year'!J31</f>
        <v>0</v>
      </c>
      <c r="K31" s="40">
        <f>IF(ISBLANK(J31),"  ",IF(L31&gt;0,J31/L31,IF(J31&gt;0,1,0)))</f>
        <v>0</v>
      </c>
      <c r="L31" s="133">
        <f t="shared" si="1"/>
        <v>0</v>
      </c>
      <c r="M31" s="41">
        <f>IF(ISBLANK(L31),"  ",IF(L84&gt;0,L31/L84,IF(L31&gt;0,1,0)))</f>
        <v>0</v>
      </c>
    </row>
    <row r="32" spans="1:13" ht="15" customHeight="1" x14ac:dyDescent="0.2">
      <c r="A32" s="173" t="s">
        <v>183</v>
      </c>
      <c r="B32" s="112">
        <f>'2Year'!B32+'4Year'!B32</f>
        <v>0</v>
      </c>
      <c r="C32" s="39">
        <f t="shared" si="0"/>
        <v>0</v>
      </c>
      <c r="D32" s="122">
        <f>'2Year'!D32+'4Year'!D32</f>
        <v>0</v>
      </c>
      <c r="E32" s="36">
        <f>IF(ISBLANK(D32),"  ",IF(F32&gt;0,D32/F32,IF(D32&gt;0,1,0)))</f>
        <v>0</v>
      </c>
      <c r="F32" s="133">
        <f t="shared" si="2"/>
        <v>0</v>
      </c>
      <c r="G32" s="41">
        <f>IF(ISBLANK(F32),"  ",IF(F84&gt;0,F32/F84,IF(F32&gt;0,1,0)))</f>
        <v>0</v>
      </c>
      <c r="H32" s="112">
        <f>'2Year'!H32+'4Year'!H32</f>
        <v>0</v>
      </c>
      <c r="I32" s="39">
        <f t="shared" si="3"/>
        <v>0</v>
      </c>
      <c r="J32" s="122">
        <f>'2Year'!J32+'4Year'!J32</f>
        <v>0</v>
      </c>
      <c r="K32" s="40">
        <f>IF(ISBLANK(J32),"  ",IF(L32&gt;0,J32/L32,IF(J32&gt;0,1,0)))</f>
        <v>0</v>
      </c>
      <c r="L32" s="133">
        <f t="shared" si="1"/>
        <v>0</v>
      </c>
      <c r="M32" s="41">
        <f>IF(ISBLANK(L32),"  ",IF(L84&gt;0,L32/L84,IF(L32&gt;0,1,0)))</f>
        <v>0</v>
      </c>
    </row>
    <row r="33" spans="1:13" ht="15" customHeight="1" x14ac:dyDescent="0.2">
      <c r="A33" s="172" t="s">
        <v>175</v>
      </c>
      <c r="B33" s="112">
        <f>'2Year'!B33+'4Year'!B33</f>
        <v>22308</v>
      </c>
      <c r="C33" s="39">
        <f>IF(ISBLANK(B33),"  ",IF(F33&gt;0,B33/F33,IF(B33&gt;0,1,0)))</f>
        <v>1</v>
      </c>
      <c r="D33" s="122">
        <f>'2Year'!D33+'4Year'!D33</f>
        <v>0</v>
      </c>
      <c r="E33" s="36">
        <f>IF(ISBLANK(D33),"  ",IF(F33&gt;0,D33/F33,IF(D33&gt;0,1,0)))</f>
        <v>0</v>
      </c>
      <c r="F33" s="133">
        <f t="shared" si="2"/>
        <v>22308</v>
      </c>
      <c r="G33" s="41">
        <f>IF(ISBLANK(F33),"  ",IF(F84&gt;0,F33/F84,IF(F33&gt;0,1,0)))</f>
        <v>4.9222604238269976E-6</v>
      </c>
      <c r="H33" s="112">
        <f>'2Year'!H33+'4Year'!H33</f>
        <v>33522</v>
      </c>
      <c r="I33" s="39">
        <f>IF(ISBLANK(H33),"  ",IF(L33&gt;0,H33/L33,IF(H33&gt;0,1,0)))</f>
        <v>1</v>
      </c>
      <c r="J33" s="122">
        <f>'2Year'!J33+'4Year'!J33</f>
        <v>0</v>
      </c>
      <c r="K33" s="40">
        <f>IF(ISBLANK(J33),"  ",IF(L33&gt;0,J33/L33,IF(J33&gt;0,1,0)))</f>
        <v>0</v>
      </c>
      <c r="L33" s="133">
        <f t="shared" si="1"/>
        <v>33522</v>
      </c>
      <c r="M33" s="41">
        <f>IF(ISBLANK(L33),"  ",IF(L84&gt;0,L33/L84,IF(L33&gt;0,1,0)))</f>
        <v>7.4141960181217354E-6</v>
      </c>
    </row>
    <row r="34" spans="1:13" ht="15" customHeight="1" x14ac:dyDescent="0.2">
      <c r="A34" s="171" t="s">
        <v>184</v>
      </c>
      <c r="B34" s="112">
        <f>'2Year'!B34+'4Year'!B34</f>
        <v>0</v>
      </c>
      <c r="C34" s="39">
        <f t="shared" si="0"/>
        <v>0</v>
      </c>
      <c r="D34" s="122">
        <f>'2Year'!D34+'4Year'!D34</f>
        <v>0</v>
      </c>
      <c r="E34" s="36">
        <f t="shared" si="5"/>
        <v>0</v>
      </c>
      <c r="F34" s="133">
        <f t="shared" si="2"/>
        <v>0</v>
      </c>
      <c r="G34" s="41">
        <f>IF(ISBLANK(F34),"  ",IF(F84&gt;0,F34/F84,IF(F34&gt;0,1,0)))</f>
        <v>0</v>
      </c>
      <c r="H34" s="112">
        <f>'2Year'!H34+'4Year'!H34</f>
        <v>200000</v>
      </c>
      <c r="I34" s="39">
        <f t="shared" si="3"/>
        <v>1</v>
      </c>
      <c r="J34" s="122">
        <f>'2Year'!J34+'4Year'!J34</f>
        <v>0</v>
      </c>
      <c r="K34" s="40">
        <f t="shared" si="4"/>
        <v>0</v>
      </c>
      <c r="L34" s="133">
        <f t="shared" si="1"/>
        <v>200000</v>
      </c>
      <c r="M34" s="41">
        <f>IF(ISBLANK(L34),"  ",IF(L84&gt;0,L34/L84,IF(L34&gt;0,1,0)))</f>
        <v>4.4234807100541352E-5</v>
      </c>
    </row>
    <row r="35" spans="1:13" ht="15" customHeight="1" x14ac:dyDescent="0.2">
      <c r="A35" s="171" t="s">
        <v>185</v>
      </c>
      <c r="B35" s="112">
        <f>'2Year'!B35+'4Year'!B35</f>
        <v>0</v>
      </c>
      <c r="C35" s="39">
        <f t="shared" ref="C35:C38" si="6">IF(ISBLANK(B35),"  ",IF(F35&gt;0,B35/F35,IF(B35&gt;0,1,0)))</f>
        <v>0</v>
      </c>
      <c r="D35" s="122">
        <f>'2Year'!D35+'4Year'!D35</f>
        <v>74833</v>
      </c>
      <c r="E35" s="36">
        <f t="shared" ref="E35:E38" si="7">IF(ISBLANK(D35),"  ",IF(F35&gt;0,D35/F35,IF(D35&gt;0,1,0)))</f>
        <v>1</v>
      </c>
      <c r="F35" s="133">
        <f t="shared" ref="F35:F37" si="8">D35+B35</f>
        <v>74833</v>
      </c>
      <c r="G35" s="41">
        <f>IF(ISBLANK(F35),"  ",IF(F85&gt;0,F35/F85,IF(F35&gt;0,1,0)))</f>
        <v>1</v>
      </c>
      <c r="H35" s="112">
        <f>'2Year'!H35+'4Year'!H35</f>
        <v>0</v>
      </c>
      <c r="I35" s="39">
        <f t="shared" ref="I35:I37" si="9">IF(ISBLANK(H35),"  ",IF(L35&gt;0,H35/L35,IF(H35&gt;0,1,0)))</f>
        <v>0</v>
      </c>
      <c r="J35" s="122">
        <f>'2Year'!J35+'4Year'!J35</f>
        <v>0</v>
      </c>
      <c r="K35" s="40">
        <f t="shared" ref="K35:K37" si="10">IF(ISBLANK(J35),"  ",IF(L35&gt;0,J35/L35,IF(J35&gt;0,1,0)))</f>
        <v>0</v>
      </c>
      <c r="L35" s="133">
        <f t="shared" ref="L35:L37" si="11">J35+H35</f>
        <v>0</v>
      </c>
      <c r="M35" s="41">
        <f>IF(ISBLANK(L35),"  ",IF(L85&gt;0,L35/L85,IF(L35&gt;0,1,0)))</f>
        <v>0</v>
      </c>
    </row>
    <row r="36" spans="1:13" s="212" customFormat="1" ht="15" customHeight="1" x14ac:dyDescent="0.2">
      <c r="A36" s="203" t="s">
        <v>193</v>
      </c>
      <c r="B36" s="204">
        <f>'2Year'!B36+'4Year'!B36</f>
        <v>1100000</v>
      </c>
      <c r="C36" s="205">
        <f t="shared" si="6"/>
        <v>1</v>
      </c>
      <c r="D36" s="206">
        <f>'2Year'!D36+'4Year'!D36</f>
        <v>0</v>
      </c>
      <c r="E36" s="207">
        <f t="shared" si="7"/>
        <v>0</v>
      </c>
      <c r="F36" s="208">
        <f t="shared" si="8"/>
        <v>1100000</v>
      </c>
      <c r="G36" s="209">
        <f>IF(ISBLANK(F36),"  ",IF(F84&gt;0,F36/F84,IF(F36&gt;0,1,0)))</f>
        <v>2.4271501103683422E-4</v>
      </c>
      <c r="H36" s="204">
        <f>'2Year'!H36+'4Year'!H36</f>
        <v>3700000</v>
      </c>
      <c r="I36" s="205">
        <f t="shared" si="9"/>
        <v>1</v>
      </c>
      <c r="J36" s="206">
        <f>'2Year'!J36+'4Year'!J36</f>
        <v>0</v>
      </c>
      <c r="K36" s="211">
        <f t="shared" si="10"/>
        <v>0</v>
      </c>
      <c r="L36" s="208">
        <f t="shared" si="11"/>
        <v>3700000</v>
      </c>
      <c r="M36" s="209">
        <f>IF(ISBLANK(L36),"  ",IF(L84&gt;0,L36/L84,IF(L36&gt;0,1,0)))</f>
        <v>8.1834393136001496E-4</v>
      </c>
    </row>
    <row r="37" spans="1:13" s="212" customFormat="1" ht="15" customHeight="1" x14ac:dyDescent="0.2">
      <c r="A37" s="203" t="s">
        <v>194</v>
      </c>
      <c r="B37" s="204">
        <f>'2Year'!B37+'4Year'!B37</f>
        <v>0</v>
      </c>
      <c r="C37" s="205">
        <f t="shared" si="6"/>
        <v>0</v>
      </c>
      <c r="D37" s="206">
        <f>'2Year'!D37+'4Year'!D37</f>
        <v>0</v>
      </c>
      <c r="E37" s="207">
        <f t="shared" si="7"/>
        <v>0</v>
      </c>
      <c r="F37" s="208">
        <f t="shared" si="8"/>
        <v>0</v>
      </c>
      <c r="G37" s="209">
        <f>IF(ISBLANK(F37),"  ",IF(F85&gt;0,F37/F85,IF(F37&gt;0,1,0)))</f>
        <v>0</v>
      </c>
      <c r="H37" s="204">
        <f>'2Year'!H37+'4Year'!H37</f>
        <v>1000000</v>
      </c>
      <c r="I37" s="205">
        <f t="shared" si="9"/>
        <v>1</v>
      </c>
      <c r="J37" s="206">
        <f>'2Year'!J37+'4Year'!J37</f>
        <v>0</v>
      </c>
      <c r="K37" s="211">
        <f t="shared" si="10"/>
        <v>0</v>
      </c>
      <c r="L37" s="208">
        <f t="shared" si="11"/>
        <v>1000000</v>
      </c>
      <c r="M37" s="209">
        <f>IF(ISBLANK(L37),"  ",IF(L85&gt;0,L37/L85,IF(L37&gt;0,1,0)))</f>
        <v>1</v>
      </c>
    </row>
    <row r="38" spans="1:13" ht="15" customHeight="1" x14ac:dyDescent="0.2">
      <c r="A38" s="171" t="s">
        <v>187</v>
      </c>
      <c r="B38" s="112">
        <f>'2Year'!B38+'4Year'!B38</f>
        <v>0</v>
      </c>
      <c r="C38" s="39">
        <f t="shared" si="6"/>
        <v>0</v>
      </c>
      <c r="D38" s="122">
        <f>'2Year'!D38+'4Year'!D38</f>
        <v>0</v>
      </c>
      <c r="E38" s="36">
        <f t="shared" si="7"/>
        <v>0</v>
      </c>
      <c r="F38" s="133">
        <f t="shared" ref="F38" si="12">D38+B38</f>
        <v>0</v>
      </c>
      <c r="G38" s="41">
        <f>IF(ISBLANK(F38),"  ",IF(F86&gt;0,F38/F86,IF(F38&gt;0,1,0)))</f>
        <v>0</v>
      </c>
      <c r="H38" s="112">
        <f>'2Year'!H38+'4Year'!H38</f>
        <v>0</v>
      </c>
      <c r="I38" s="39">
        <f t="shared" ref="I38" si="13">IF(ISBLANK(H38),"  ",IF(L38&gt;0,H38/L38,IF(H38&gt;0,1,0)))</f>
        <v>0</v>
      </c>
      <c r="J38" s="122">
        <f>'2Year'!J38+'4Year'!J38</f>
        <v>0</v>
      </c>
      <c r="K38" s="40">
        <f t="shared" ref="K38" si="14">IF(ISBLANK(J38),"  ",IF(L38&gt;0,J38/L38,IF(J38&gt;0,1,0)))</f>
        <v>0</v>
      </c>
      <c r="L38" s="133">
        <f t="shared" ref="L38" si="15">J38+H38</f>
        <v>0</v>
      </c>
      <c r="M38" s="41">
        <f>IF(ISBLANK(L38),"  ",IF(L86&gt;0,L38/L86,IF(L38&gt;0,1,0)))</f>
        <v>0</v>
      </c>
    </row>
    <row r="39" spans="1:13" ht="15" customHeight="1" x14ac:dyDescent="0.2">
      <c r="A39" s="171" t="s">
        <v>192</v>
      </c>
      <c r="B39" s="112">
        <f>'2Year'!B39+'4Year'!B39</f>
        <v>0</v>
      </c>
      <c r="C39" s="39">
        <f t="shared" ref="C39" si="16">IF(ISBLANK(B39),"  ",IF(F39&gt;0,B39/F39,IF(B39&gt;0,1,0)))</f>
        <v>0</v>
      </c>
      <c r="D39" s="122">
        <f>'2Year'!D39+'4Year'!D39</f>
        <v>0</v>
      </c>
      <c r="E39" s="36">
        <f t="shared" ref="E39" si="17">IF(ISBLANK(D39),"  ",IF(F39&gt;0,D39/F39,IF(D39&gt;0,1,0)))</f>
        <v>0</v>
      </c>
      <c r="F39" s="133">
        <f t="shared" ref="F39" si="18">D39+B39</f>
        <v>0</v>
      </c>
      <c r="G39" s="41">
        <f>IF(ISBLANK(F39),"  ",IF(F87&gt;0,F39/F87,IF(F39&gt;0,1,0)))</f>
        <v>0</v>
      </c>
      <c r="H39" s="112">
        <f>'2Year'!H39+'4Year'!H39</f>
        <v>8000000</v>
      </c>
      <c r="I39" s="39">
        <f t="shared" ref="I39" si="19">IF(ISBLANK(H39),"  ",IF(L39&gt;0,H39/L39,IF(H39&gt;0,1,0)))</f>
        <v>1</v>
      </c>
      <c r="J39" s="122">
        <f>'2Year'!J39+'4Year'!J39</f>
        <v>0</v>
      </c>
      <c r="K39" s="40">
        <f t="shared" ref="K39" si="20">IF(ISBLANK(J39),"  ",IF(L39&gt;0,J39/L39,IF(J39&gt;0,1,0)))</f>
        <v>0</v>
      </c>
      <c r="L39" s="133">
        <f t="shared" ref="L39" si="21">J39+H39</f>
        <v>8000000</v>
      </c>
      <c r="M39" s="41">
        <f>IF(ISBLANK(L39),"  ",IF(L87&gt;0,L39/L87,IF(L39&gt;0,1,0)))</f>
        <v>1</v>
      </c>
    </row>
    <row r="40" spans="1:13" ht="15" customHeight="1" x14ac:dyDescent="0.2">
      <c r="A40" s="171" t="s">
        <v>188</v>
      </c>
      <c r="B40" s="112">
        <f>'2Year'!B40+'4Year'!B40</f>
        <v>0</v>
      </c>
      <c r="C40" s="39">
        <f t="shared" ref="C40" si="22">IF(ISBLANK(B40),"  ",IF(F40&gt;0,B40/F40,IF(B40&gt;0,1,0)))</f>
        <v>0</v>
      </c>
      <c r="D40" s="122">
        <f>'2Year'!D40+'4Year'!D40</f>
        <v>0</v>
      </c>
      <c r="E40" s="36">
        <f t="shared" ref="E40" si="23">IF(ISBLANK(D40),"  ",IF(F40&gt;0,D40/F40,IF(D40&gt;0,1,0)))</f>
        <v>0</v>
      </c>
      <c r="F40" s="133">
        <f t="shared" ref="F40" si="24">D40+B40</f>
        <v>0</v>
      </c>
      <c r="G40" s="41">
        <f>IF(ISBLANK(F40),"  ",IF(F87&gt;0,F40/F87,IF(F40&gt;0,1,0)))</f>
        <v>0</v>
      </c>
      <c r="H40" s="112">
        <f>'2Year'!H40+'4Year'!H40</f>
        <v>0</v>
      </c>
      <c r="I40" s="39">
        <f t="shared" ref="I40" si="25">IF(ISBLANK(H40),"  ",IF(L40&gt;0,H40/L40,IF(H40&gt;0,1,0)))</f>
        <v>0</v>
      </c>
      <c r="J40" s="122">
        <f>'2Year'!J40+'4Year'!J40</f>
        <v>0</v>
      </c>
      <c r="K40" s="40">
        <f t="shared" ref="K40" si="26">IF(ISBLANK(J40),"  ",IF(L40&gt;0,J40/L40,IF(J40&gt;0,1,0)))</f>
        <v>0</v>
      </c>
      <c r="L40" s="133">
        <f t="shared" ref="L40" si="27">J40+H40</f>
        <v>0</v>
      </c>
      <c r="M40" s="41">
        <f>IF(ISBLANK(L40),"  ",IF(L87&gt;0,L40/L87,IF(L40&gt;0,1,0)))</f>
        <v>0</v>
      </c>
    </row>
    <row r="41" spans="1:13" ht="15" customHeight="1" x14ac:dyDescent="0.2">
      <c r="A41" s="171" t="s">
        <v>189</v>
      </c>
      <c r="B41" s="112">
        <f>'2Year'!B41+'4Year'!B41</f>
        <v>0</v>
      </c>
      <c r="C41" s="39">
        <f t="shared" ref="C41" si="28">IF(ISBLANK(B41),"  ",IF(F41&gt;0,B41/F41,IF(B41&gt;0,1,0)))</f>
        <v>0</v>
      </c>
      <c r="D41" s="122">
        <f>'2Year'!D41+'4Year'!D41</f>
        <v>0</v>
      </c>
      <c r="E41" s="36">
        <f t="shared" ref="E41" si="29">IF(ISBLANK(D41),"  ",IF(F41&gt;0,D41/F41,IF(D41&gt;0,1,0)))</f>
        <v>0</v>
      </c>
      <c r="F41" s="133">
        <f t="shared" ref="F41" si="30">D41+B41</f>
        <v>0</v>
      </c>
      <c r="G41" s="41">
        <f>IF(ISBLANK(F41),"  ",IF(F88&gt;0,F41/F88,IF(F41&gt;0,1,0)))</f>
        <v>0</v>
      </c>
      <c r="H41" s="112">
        <f>'2Year'!H41+'4Year'!H41</f>
        <v>0</v>
      </c>
      <c r="I41" s="39">
        <f t="shared" ref="I41" si="31">IF(ISBLANK(H41),"  ",IF(L41&gt;0,H41/L41,IF(H41&gt;0,1,0)))</f>
        <v>0</v>
      </c>
      <c r="J41" s="122">
        <f>'2Year'!J41+'4Year'!J41</f>
        <v>0</v>
      </c>
      <c r="K41" s="40">
        <f t="shared" ref="K41" si="32">IF(ISBLANK(J41),"  ",IF(L41&gt;0,J41/L41,IF(J41&gt;0,1,0)))</f>
        <v>0</v>
      </c>
      <c r="L41" s="133">
        <f t="shared" ref="L41" si="33">J41+H41</f>
        <v>0</v>
      </c>
      <c r="M41" s="41">
        <f>IF(ISBLANK(L41),"  ",IF(L88&gt;0,L41/L88,IF(L41&gt;0,1,0)))</f>
        <v>0</v>
      </c>
    </row>
    <row r="42" spans="1:13" ht="15" customHeight="1" x14ac:dyDescent="0.25">
      <c r="A42" s="47" t="s">
        <v>29</v>
      </c>
      <c r="B42" s="159"/>
      <c r="C42" s="48" t="s">
        <v>4</v>
      </c>
      <c r="D42" s="127"/>
      <c r="E42" s="49" t="s">
        <v>4</v>
      </c>
      <c r="F42" s="133"/>
      <c r="G42" s="50" t="s">
        <v>4</v>
      </c>
      <c r="H42" s="142"/>
      <c r="I42" s="48" t="s">
        <v>4</v>
      </c>
      <c r="J42" s="127"/>
      <c r="K42" s="49" t="s">
        <v>4</v>
      </c>
      <c r="L42" s="133"/>
      <c r="M42" s="50" t="s">
        <v>4</v>
      </c>
    </row>
    <row r="43" spans="1:13" ht="15" customHeight="1" x14ac:dyDescent="0.2">
      <c r="A43" s="45" t="s">
        <v>30</v>
      </c>
      <c r="B43" s="112">
        <f>'2Year'!B43+'4Year'!B43</f>
        <v>0</v>
      </c>
      <c r="C43" s="35">
        <f t="shared" si="0"/>
        <v>0</v>
      </c>
      <c r="D43" s="122">
        <f>'2Year'!D43+'4Year'!D43</f>
        <v>0</v>
      </c>
      <c r="E43" s="36">
        <f>IF(ISBLANK(D43),"  ",IF(F43&gt;0,D43/F43,IF(D43&gt;0,1,0)))</f>
        <v>0</v>
      </c>
      <c r="F43" s="132">
        <f t="shared" si="2"/>
        <v>0</v>
      </c>
      <c r="G43" s="37">
        <f>IF(ISBLANK(F43),"  ",IF(F84&gt;0,F43/F84,IF(F43&gt;0,1,0)))</f>
        <v>0</v>
      </c>
      <c r="H43" s="112">
        <f>'2Year'!H43+'4Year'!H43</f>
        <v>0</v>
      </c>
      <c r="I43" s="35">
        <f>IF(ISBLANK(H43),"  ",IF(L43&gt;0,H43/L43,IF(H43&gt;0,1,0)))</f>
        <v>0</v>
      </c>
      <c r="J43" s="122">
        <f>'2Year'!J43+'4Year'!J43</f>
        <v>0</v>
      </c>
      <c r="K43" s="36">
        <f>IF(ISBLANK(J43),"  ",IF(L43&gt;0,J43/L43,IF(J43&gt;0,1,0)))</f>
        <v>0</v>
      </c>
      <c r="L43" s="132">
        <f>J43+H43</f>
        <v>0</v>
      </c>
      <c r="M43" s="37">
        <f>IF(ISBLANK(L43),"  ",IF(L84&gt;0,L43/L84,IF(L43&gt;0,1,0)))</f>
        <v>0</v>
      </c>
    </row>
    <row r="44" spans="1:13" ht="15" customHeight="1" x14ac:dyDescent="0.25">
      <c r="A44" s="47" t="s">
        <v>31</v>
      </c>
      <c r="B44" s="165"/>
      <c r="C44" s="48" t="s">
        <v>4</v>
      </c>
      <c r="D44" s="123"/>
      <c r="E44" s="49" t="s">
        <v>4</v>
      </c>
      <c r="F44" s="133"/>
      <c r="G44" s="50" t="s">
        <v>4</v>
      </c>
      <c r="H44" s="165"/>
      <c r="I44" s="48" t="s">
        <v>4</v>
      </c>
      <c r="J44" s="123"/>
      <c r="K44" s="49" t="s">
        <v>4</v>
      </c>
      <c r="L44" s="133"/>
      <c r="M44" s="50" t="s">
        <v>4</v>
      </c>
    </row>
    <row r="45" spans="1:13" ht="15" customHeight="1" x14ac:dyDescent="0.2">
      <c r="A45" s="45" t="s">
        <v>30</v>
      </c>
      <c r="B45" s="112">
        <f>'2Year'!B45+'4Year'!B45</f>
        <v>0</v>
      </c>
      <c r="C45" s="35">
        <f t="shared" si="0"/>
        <v>0</v>
      </c>
      <c r="D45" s="122">
        <f>'2Year'!D45+'4Year'!D45</f>
        <v>0</v>
      </c>
      <c r="E45" s="36">
        <f>IF(ISBLANK(D45),"  ",IF(F45&gt;0,D45/F45,IF(D45&gt;0,1,0)))</f>
        <v>0</v>
      </c>
      <c r="F45" s="132">
        <f t="shared" si="2"/>
        <v>0</v>
      </c>
      <c r="G45" s="37">
        <f>IF(ISBLANK(F45),"  ",IF(F84&gt;0,F45/F84,IF(F45&gt;0,1,0)))</f>
        <v>0</v>
      </c>
      <c r="H45" s="112">
        <f>'2Year'!H45+'4Year'!H45</f>
        <v>0</v>
      </c>
      <c r="I45" s="35">
        <f>IF(ISBLANK(H45),"  ",IF(L45&gt;0,H45/L45,IF(H45&gt;0,1,0)))</f>
        <v>0</v>
      </c>
      <c r="J45" s="122">
        <f>'2Year'!J45+'4Year'!J45</f>
        <v>0</v>
      </c>
      <c r="K45" s="36">
        <f>IF(ISBLANK(J45),"  ",IF(L45&gt;0,J45/L45,IF(J45&gt;0,1,0)))</f>
        <v>0</v>
      </c>
      <c r="L45" s="132">
        <f>J45+H45</f>
        <v>0</v>
      </c>
      <c r="M45" s="37">
        <f>IF(ISBLANK(L45),"  ",IF(L84&gt;0,L45/L84,IF(L45&gt;0,1,0)))</f>
        <v>0</v>
      </c>
    </row>
    <row r="46" spans="1:13" ht="15" customHeight="1" x14ac:dyDescent="0.2">
      <c r="A46" s="46" t="s">
        <v>32</v>
      </c>
      <c r="B46" s="114"/>
      <c r="C46" s="39" t="str">
        <f t="shared" si="0"/>
        <v xml:space="preserve">  </v>
      </c>
      <c r="D46" s="124"/>
      <c r="E46" s="36" t="str">
        <f>IF(ISBLANK(D46),"  ",IF(F46&gt;0,D46/F46,IF(D46&gt;0,1,0)))</f>
        <v xml:space="preserve">  </v>
      </c>
      <c r="F46" s="133">
        <f t="shared" si="2"/>
        <v>0</v>
      </c>
      <c r="G46" s="41">
        <f>IF(ISBLANK(F46),"  ",IF(F84&gt;0,F46/F84,IF(F46&gt;0,1,0)))</f>
        <v>0</v>
      </c>
      <c r="H46" s="114"/>
      <c r="I46" s="39" t="str">
        <f>IF(ISBLANK(H46),"  ",IF(L46&gt;0,H46/L46,IF(H46&gt;0,1,0)))</f>
        <v xml:space="preserve">  </v>
      </c>
      <c r="J46" s="124"/>
      <c r="K46" s="40" t="str">
        <f>IF(ISBLANK(J46),"  ",IF(L46&gt;0,J46/L46,IF(J46&gt;0,1,0)))</f>
        <v xml:space="preserve">  </v>
      </c>
      <c r="L46" s="133">
        <f>J46+H46</f>
        <v>0</v>
      </c>
      <c r="M46" s="41">
        <f>IF(ISBLANK(L46),"  ",IF(L84&gt;0,L46/L84,IF(L46&gt;0,1,0)))</f>
        <v>0</v>
      </c>
    </row>
    <row r="47" spans="1:13" s="55" customFormat="1" ht="15" customHeight="1" x14ac:dyDescent="0.25">
      <c r="A47" s="47" t="s">
        <v>33</v>
      </c>
      <c r="B47" s="115">
        <f>SUM(B13:B15,B43,B45,B46)</f>
        <v>800122940.80999994</v>
      </c>
      <c r="C47" s="59">
        <f t="shared" si="0"/>
        <v>0.99990648186929632</v>
      </c>
      <c r="D47" s="128">
        <f>SUM(D13:D15,D43,D45,D46)</f>
        <v>74833</v>
      </c>
      <c r="E47" s="52">
        <f>IF(ISBLANK(D47),"  ",IF(F47&gt;0,D47/F47,IF(D47&gt;0,1,0)))</f>
        <v>9.3518130703733313E-5</v>
      </c>
      <c r="F47" s="115">
        <f>SUM(F13:F15,F43,F45:F46)</f>
        <v>800197773.80999994</v>
      </c>
      <c r="G47" s="53">
        <f>IF(ISBLANK(F47),"  ",IF(F84&gt;0,F47/F84,IF(F47&gt;0,1,0)))</f>
        <v>0.17656364681994938</v>
      </c>
      <c r="H47" s="115">
        <f>SUM(H13:H15,H43,H45:H46)</f>
        <v>730243184</v>
      </c>
      <c r="I47" s="59">
        <f>IF(ISBLANK(H47),"  ",IF(L47&gt;0,H47/L47,IF(H47&gt;0,1,0)))</f>
        <v>0.99952093722243107</v>
      </c>
      <c r="J47" s="128">
        <f>SUM(J13:J15,J43,J45:J46)</f>
        <v>350000</v>
      </c>
      <c r="K47" s="54">
        <f>IF(ISBLANK(J47),"  ",IF(L47&gt;0,J47/L47,IF(J47&gt;0,1,0)))</f>
        <v>4.7906277756897334E-4</v>
      </c>
      <c r="L47" s="115">
        <f>SUM(L13:L15,L43,L45:L46)</f>
        <v>730593184</v>
      </c>
      <c r="M47" s="53">
        <f>IF(ISBLANK(L47),"  ",IF(L84&gt;0,L47/L84,IF(L47&gt;0,1,0)))</f>
        <v>0.16158824281605158</v>
      </c>
    </row>
    <row r="48" spans="1:13" ht="15" customHeight="1" x14ac:dyDescent="0.25">
      <c r="A48" s="56" t="s">
        <v>34</v>
      </c>
      <c r="B48" s="116"/>
      <c r="C48" s="48" t="s">
        <v>4</v>
      </c>
      <c r="D48" s="124"/>
      <c r="E48" s="49" t="s">
        <v>4</v>
      </c>
      <c r="F48" s="133"/>
      <c r="G48" s="50" t="s">
        <v>4</v>
      </c>
      <c r="H48" s="116"/>
      <c r="I48" s="48" t="s">
        <v>4</v>
      </c>
      <c r="J48" s="124"/>
      <c r="K48" s="49" t="s">
        <v>4</v>
      </c>
      <c r="L48" s="133"/>
      <c r="M48" s="50" t="s">
        <v>4</v>
      </c>
    </row>
    <row r="49" spans="1:13" ht="15" customHeight="1" x14ac:dyDescent="0.2">
      <c r="A49" s="7" t="s">
        <v>35</v>
      </c>
      <c r="B49" s="112">
        <f>'2Year'!B49+'4Year'!B49</f>
        <v>0</v>
      </c>
      <c r="C49" s="35">
        <f t="shared" si="0"/>
        <v>0</v>
      </c>
      <c r="D49" s="122">
        <f>'2Year'!D49+'4Year'!D49</f>
        <v>0</v>
      </c>
      <c r="E49" s="36">
        <f t="shared" ref="E49:E55" si="34">IF(ISBLANK(D49),"  ",IF(F49&gt;0,D49/F49,IF(D49&gt;0,1,0)))</f>
        <v>0</v>
      </c>
      <c r="F49" s="132">
        <f>D49+B49</f>
        <v>0</v>
      </c>
      <c r="G49" s="37">
        <f>IF(ISBLANK(F49),"  ",IF(D84&gt;0,F49/D84,IF(F49&gt;0,1,0)))</f>
        <v>0</v>
      </c>
      <c r="H49" s="112">
        <f>'2Year'!H49+'4Year'!H49</f>
        <v>0</v>
      </c>
      <c r="I49" s="35">
        <f t="shared" ref="I49:I55" si="35">IF(ISBLANK(H49),"  ",IF(L49&gt;0,H49/L49,IF(H49&gt;0,1,0)))</f>
        <v>0</v>
      </c>
      <c r="J49" s="122">
        <f>'2Year'!J49+'4Year'!J49</f>
        <v>0</v>
      </c>
      <c r="K49" s="36">
        <f t="shared" ref="K49:K55" si="36">IF(ISBLANK(J49),"  ",IF(L49&gt;0,J49/L49,IF(J49&gt;0,1,0)))</f>
        <v>0</v>
      </c>
      <c r="L49" s="132">
        <f>J49+H49</f>
        <v>0</v>
      </c>
      <c r="M49" s="37">
        <f>IF(ISBLANK(L49),"  ",IF(J84&gt;0,L49/J84,IF(L49&gt;0,1,0)))</f>
        <v>0</v>
      </c>
    </row>
    <row r="50" spans="1:13" ht="15" customHeight="1" x14ac:dyDescent="0.2">
      <c r="A50" s="58" t="s">
        <v>36</v>
      </c>
      <c r="B50" s="112">
        <f>'2Year'!B50+'4Year'!B50</f>
        <v>0</v>
      </c>
      <c r="C50" s="39">
        <f t="shared" si="0"/>
        <v>0</v>
      </c>
      <c r="D50" s="122">
        <f>'2Year'!D50+'4Year'!D50</f>
        <v>0</v>
      </c>
      <c r="E50" s="40">
        <f t="shared" si="34"/>
        <v>0</v>
      </c>
      <c r="F50" s="133">
        <f>D50+B50</f>
        <v>0</v>
      </c>
      <c r="G50" s="41">
        <f>IF(ISBLANK(F50),"  ",IF(D84&gt;0,F50/D84,IF(F50&gt;0,1,0)))</f>
        <v>0</v>
      </c>
      <c r="H50" s="112">
        <f>'2Year'!H50+'4Year'!H50</f>
        <v>0</v>
      </c>
      <c r="I50" s="39">
        <f t="shared" si="35"/>
        <v>0</v>
      </c>
      <c r="J50" s="122">
        <f>'2Year'!J50+'4Year'!J50</f>
        <v>0</v>
      </c>
      <c r="K50" s="40">
        <f t="shared" si="36"/>
        <v>0</v>
      </c>
      <c r="L50" s="133">
        <f>J50+H50</f>
        <v>0</v>
      </c>
      <c r="M50" s="41">
        <f>IF(ISBLANK(L50),"  ",IF(J84&gt;0,L50/J84,IF(L50&gt;0,1,0)))</f>
        <v>0</v>
      </c>
    </row>
    <row r="51" spans="1:13" ht="15" customHeight="1" x14ac:dyDescent="0.2">
      <c r="A51" s="7" t="s">
        <v>37</v>
      </c>
      <c r="B51" s="112">
        <f>'2Year'!B51+'4Year'!B51</f>
        <v>0</v>
      </c>
      <c r="C51" s="39">
        <f t="shared" si="0"/>
        <v>0</v>
      </c>
      <c r="D51" s="122">
        <f>'2Year'!D51+'4Year'!D51</f>
        <v>0</v>
      </c>
      <c r="E51" s="40">
        <f t="shared" si="34"/>
        <v>0</v>
      </c>
      <c r="F51" s="133">
        <f>D51+B51</f>
        <v>0</v>
      </c>
      <c r="G51" s="41">
        <f>IF(ISBLANK(F51),"  ",IF(D84&gt;0,F51/D84,IF(F51&gt;0,1,0)))</f>
        <v>0</v>
      </c>
      <c r="H51" s="112">
        <f>'2Year'!H51+'4Year'!H51</f>
        <v>0</v>
      </c>
      <c r="I51" s="39">
        <f t="shared" si="35"/>
        <v>0</v>
      </c>
      <c r="J51" s="122">
        <f>'2Year'!J51+'4Year'!J51</f>
        <v>0</v>
      </c>
      <c r="K51" s="40">
        <f t="shared" si="36"/>
        <v>0</v>
      </c>
      <c r="L51" s="133">
        <f>J51+H51</f>
        <v>0</v>
      </c>
      <c r="M51" s="41">
        <f>IF(ISBLANK(L51),"  ",IF(J84&gt;0,L51/J84,IF(L51&gt;0,1,0)))</f>
        <v>0</v>
      </c>
    </row>
    <row r="52" spans="1:13" ht="15" customHeight="1" x14ac:dyDescent="0.2">
      <c r="A52" s="25" t="s">
        <v>38</v>
      </c>
      <c r="B52" s="112">
        <f>'2Year'!B52+'4Year'!B52</f>
        <v>13274142</v>
      </c>
      <c r="C52" s="39">
        <f t="shared" si="0"/>
        <v>0.87002027032474138</v>
      </c>
      <c r="D52" s="122">
        <f>'2Year'!D52+'4Year'!D52</f>
        <v>1983137</v>
      </c>
      <c r="E52" s="40">
        <f t="shared" si="34"/>
        <v>0.12997972967525862</v>
      </c>
      <c r="F52" s="133">
        <f>D52+B52</f>
        <v>15257279</v>
      </c>
      <c r="G52" s="41">
        <f>IF(ISBLANK(F52),"  ",IF(D84&gt;0,F52/D84,IF(F52&gt;0,1,0)))</f>
        <v>6.8305689260392821E-3</v>
      </c>
      <c r="H52" s="112">
        <f>'2Year'!H52+'4Year'!H52</f>
        <v>12961975</v>
      </c>
      <c r="I52" s="39">
        <f t="shared" si="35"/>
        <v>0.86690721459874032</v>
      </c>
      <c r="J52" s="122">
        <f>'2Year'!J52+'4Year'!J52</f>
        <v>1990000</v>
      </c>
      <c r="K52" s="40">
        <f t="shared" si="36"/>
        <v>0.13309278540125971</v>
      </c>
      <c r="L52" s="133">
        <f>J52+H52</f>
        <v>14951975</v>
      </c>
      <c r="M52" s="41">
        <f>IF(ISBLANK(L52),"  ",IF(J84&gt;0,L52/J84,IF(L52&gt;0,1,0)))</f>
        <v>6.9260565245739146E-3</v>
      </c>
    </row>
    <row r="53" spans="1:13" ht="15" customHeight="1" x14ac:dyDescent="0.2">
      <c r="A53" s="58" t="s">
        <v>39</v>
      </c>
      <c r="B53" s="112">
        <f>'2Year'!B53+'4Year'!B53</f>
        <v>224000</v>
      </c>
      <c r="C53" s="39">
        <f t="shared" si="0"/>
        <v>7.6131331985627493E-2</v>
      </c>
      <c r="D53" s="122">
        <f>'2Year'!D53+'4Year'!D53</f>
        <v>2718284</v>
      </c>
      <c r="E53" s="40">
        <f t="shared" si="34"/>
        <v>0.92386866801437251</v>
      </c>
      <c r="F53" s="133">
        <f>D53+B53</f>
        <v>2942284</v>
      </c>
      <c r="G53" s="41">
        <f>IF(ISBLANK(F53),"  ",IF(F84&gt;0,F53/F84,IF(F53&gt;0,1,0)))</f>
        <v>6.4921499412136428E-4</v>
      </c>
      <c r="H53" s="112">
        <f>'2Year'!H53+'4Year'!H53</f>
        <v>259923</v>
      </c>
      <c r="I53" s="39">
        <f t="shared" si="35"/>
        <v>6.7321466913481565E-2</v>
      </c>
      <c r="J53" s="122">
        <f>'2Year'!J53+'4Year'!J53</f>
        <v>3601000</v>
      </c>
      <c r="K53" s="40">
        <f t="shared" si="36"/>
        <v>0.93267853308651838</v>
      </c>
      <c r="L53" s="133">
        <f>J53+H53</f>
        <v>3860923</v>
      </c>
      <c r="M53" s="41">
        <f>IF(ISBLANK(L53),"  ",IF(L84&gt;0,L53/L84,IF(L53&gt;0,1,0)))</f>
        <v>8.5393592067521706E-4</v>
      </c>
    </row>
    <row r="54" spans="1:13" s="55" customFormat="1" ht="15" customHeight="1" x14ac:dyDescent="0.25">
      <c r="A54" s="56" t="s">
        <v>40</v>
      </c>
      <c r="B54" s="117">
        <f>B53+B52+B51+B50+B49</f>
        <v>13498142</v>
      </c>
      <c r="C54" s="59">
        <f t="shared" si="0"/>
        <v>0.74167396217150927</v>
      </c>
      <c r="D54" s="125">
        <f>D53+D52+D51+D50+D49</f>
        <v>4701421</v>
      </c>
      <c r="E54" s="54">
        <f t="shared" si="34"/>
        <v>0.25832603782849073</v>
      </c>
      <c r="F54" s="134">
        <f>F53+F52+F51+F50+F49</f>
        <v>18199563</v>
      </c>
      <c r="G54" s="53">
        <f>IF(ISBLANK(F54),"  ",IF(F84&gt;0,F54/F84,IF(F54&gt;0,1,0)))</f>
        <v>4.0157337585550543E-3</v>
      </c>
      <c r="H54" s="117">
        <f>H53+H52+H51+H50+H49</f>
        <v>13221898</v>
      </c>
      <c r="I54" s="59">
        <f t="shared" si="35"/>
        <v>0.70281027410024766</v>
      </c>
      <c r="J54" s="125">
        <f>J53+J52+J51+J50+J49</f>
        <v>5591000</v>
      </c>
      <c r="K54" s="54">
        <f t="shared" si="36"/>
        <v>0.2971897258997524</v>
      </c>
      <c r="L54" s="134">
        <f>L53+L52+L51+L50+L49</f>
        <v>18812898</v>
      </c>
      <c r="M54" s="53">
        <f>IF(ISBLANK(L54),"  ",IF(L84&gt;0,L54/L84,IF(L54&gt;0,1,0)))</f>
        <v>4.1609245701608013E-3</v>
      </c>
    </row>
    <row r="55" spans="1:13" s="55" customFormat="1" ht="15" customHeight="1" x14ac:dyDescent="0.25">
      <c r="A55" s="60" t="s">
        <v>41</v>
      </c>
      <c r="B55" s="118">
        <f>'2Year'!B55+'4Year'!B55</f>
        <v>1256353</v>
      </c>
      <c r="C55" s="59">
        <f t="shared" si="0"/>
        <v>1</v>
      </c>
      <c r="D55" s="126">
        <f>'2Year'!D55+'4Year'!D55</f>
        <v>0</v>
      </c>
      <c r="E55" s="54">
        <f t="shared" si="34"/>
        <v>0</v>
      </c>
      <c r="F55" s="135">
        <f>D55+B55</f>
        <v>1256353</v>
      </c>
      <c r="G55" s="53">
        <f>IF(ISBLANK(F55),"  ",IF(F84&gt;0,F55/F84,IF(F55&gt;0,1,0)))</f>
        <v>2.7721430205559979E-4</v>
      </c>
      <c r="H55" s="118">
        <f>'2Year'!H55+'4Year'!H55</f>
        <v>0</v>
      </c>
      <c r="I55" s="59">
        <f t="shared" si="35"/>
        <v>0</v>
      </c>
      <c r="J55" s="126">
        <f>'2Year'!J55+'4Year'!J55</f>
        <v>0</v>
      </c>
      <c r="K55" s="54">
        <f t="shared" si="36"/>
        <v>0</v>
      </c>
      <c r="L55" s="135">
        <f>J55+H55</f>
        <v>0</v>
      </c>
      <c r="M55" s="53">
        <f>IF(ISBLANK(L55),"  ",IF(L84&gt;0,L55/L84,IF(L55&gt;0,1,0)))</f>
        <v>0</v>
      </c>
    </row>
    <row r="56" spans="1:13" ht="15" customHeight="1" x14ac:dyDescent="0.25">
      <c r="A56" s="9" t="s">
        <v>42</v>
      </c>
      <c r="B56" s="119"/>
      <c r="C56" s="61" t="s">
        <v>4</v>
      </c>
      <c r="D56" s="127"/>
      <c r="E56" s="62" t="s">
        <v>4</v>
      </c>
      <c r="F56" s="132"/>
      <c r="G56" s="63" t="s">
        <v>4</v>
      </c>
      <c r="H56" s="119"/>
      <c r="I56" s="61" t="s">
        <v>4</v>
      </c>
      <c r="J56" s="127"/>
      <c r="K56" s="62" t="s">
        <v>4</v>
      </c>
      <c r="L56" s="132"/>
      <c r="M56" s="63" t="s">
        <v>4</v>
      </c>
    </row>
    <row r="57" spans="1:13" ht="15" customHeight="1" x14ac:dyDescent="0.2">
      <c r="A57" s="7" t="s">
        <v>43</v>
      </c>
      <c r="B57" s="112">
        <f>'2Year'!B57+'4Year'!B57</f>
        <v>995130849.01999998</v>
      </c>
      <c r="C57" s="35">
        <f t="shared" si="0"/>
        <v>0.93434999183197709</v>
      </c>
      <c r="D57" s="122">
        <f>'2Year'!D57+'4Year'!D57</f>
        <v>69920638.88000001</v>
      </c>
      <c r="E57" s="36">
        <f t="shared" ref="E57:E75" si="37">IF(ISBLANK(D57),"  ",IF(F57&gt;0,D57/F57,IF(D57&gt;0,1,0)))</f>
        <v>6.5650008168022966E-2</v>
      </c>
      <c r="F57" s="136">
        <f t="shared" ref="F57:F62" si="38">D57+B57</f>
        <v>1065051487.9</v>
      </c>
      <c r="G57" s="37">
        <f>IF(ISBLANK(F57),"  ",IF(F84&gt;0,F57/F84,IF(F57&gt;0,1,0)))</f>
        <v>0.23500362149131382</v>
      </c>
      <c r="H57" s="112">
        <f>'2Year'!H57+'4Year'!H57</f>
        <v>1056680689.11</v>
      </c>
      <c r="I57" s="35">
        <f t="shared" ref="I57:I75" si="39">IF(ISBLANK(H57),"  ",IF(L57&gt;0,H57/L57,IF(H57&gt;0,1,0)))</f>
        <v>0.9385880968725242</v>
      </c>
      <c r="J57" s="122">
        <f>'2Year'!J57+'4Year'!J57</f>
        <v>69138712</v>
      </c>
      <c r="K57" s="36">
        <f t="shared" ref="K57:K75" si="40">IF(ISBLANK(J57),"  ",IF(L57&gt;0,J57/L57,IF(J57&gt;0,1,0)))</f>
        <v>6.1411903127475666E-2</v>
      </c>
      <c r="L57" s="136">
        <f t="shared" ref="L57:L74" si="41">J57+H57</f>
        <v>1125819401.1100001</v>
      </c>
      <c r="M57" s="37">
        <f>IF(ISBLANK(L57),"  ",IF(L84&gt;0,L57/L84,IF(L57&gt;0,1,0)))</f>
        <v>0.24900202019073922</v>
      </c>
    </row>
    <row r="58" spans="1:13" ht="15" customHeight="1" x14ac:dyDescent="0.2">
      <c r="A58" s="25" t="s">
        <v>44</v>
      </c>
      <c r="B58" s="112">
        <f>'2Year'!B58+'4Year'!B58</f>
        <v>180280083.38</v>
      </c>
      <c r="C58" s="39">
        <f t="shared" si="0"/>
        <v>1</v>
      </c>
      <c r="D58" s="122">
        <f>'2Year'!D58+'4Year'!D58</f>
        <v>0</v>
      </c>
      <c r="E58" s="40">
        <f t="shared" si="37"/>
        <v>0</v>
      </c>
      <c r="F58" s="137">
        <f t="shared" si="38"/>
        <v>180280083.38</v>
      </c>
      <c r="G58" s="41">
        <f>IF(ISBLANK(F58),"  ",IF(F84&gt;0,F58/F84,IF(F58&gt;0,1,0)))</f>
        <v>3.9778802206634628E-2</v>
      </c>
      <c r="H58" s="112">
        <f>'2Year'!H58+'4Year'!H58</f>
        <v>204162112.96000001</v>
      </c>
      <c r="I58" s="39">
        <f t="shared" si="39"/>
        <v>1</v>
      </c>
      <c r="J58" s="122">
        <f>'2Year'!J58+'4Year'!J58</f>
        <v>0</v>
      </c>
      <c r="K58" s="40">
        <f t="shared" si="40"/>
        <v>0</v>
      </c>
      <c r="L58" s="137">
        <f t="shared" si="41"/>
        <v>204162112.96000001</v>
      </c>
      <c r="M58" s="41">
        <f>IF(ISBLANK(L58),"  ",IF(L84&gt;0,L58/L84,IF(L58&gt;0,1,0)))</f>
        <v>4.5155358420122665E-2</v>
      </c>
    </row>
    <row r="59" spans="1:13" ht="15" customHeight="1" x14ac:dyDescent="0.2">
      <c r="A59" s="64" t="s">
        <v>45</v>
      </c>
      <c r="B59" s="112">
        <f>'2Year'!B59+'4Year'!B59</f>
        <v>39491478.61999999</v>
      </c>
      <c r="C59" s="39">
        <f t="shared" si="0"/>
        <v>0.84438896506587002</v>
      </c>
      <c r="D59" s="122">
        <f>'2Year'!D59+'4Year'!D59</f>
        <v>7277818.7700000005</v>
      </c>
      <c r="E59" s="40">
        <f t="shared" si="37"/>
        <v>0.15561103493412992</v>
      </c>
      <c r="F59" s="138">
        <f t="shared" si="38"/>
        <v>46769297.389999993</v>
      </c>
      <c r="G59" s="41">
        <f>IF(ISBLANK(F59),"  ",IF(F84&gt;0,F59/F84,IF(F59&gt;0,1,0)))</f>
        <v>1.0319645938362572E-2</v>
      </c>
      <c r="H59" s="112">
        <f>'2Year'!H59+'4Year'!H59</f>
        <v>40831627.450000003</v>
      </c>
      <c r="I59" s="39">
        <f t="shared" si="39"/>
        <v>0.84443771180022431</v>
      </c>
      <c r="J59" s="122">
        <f>'2Year'!J59+'4Year'!J59</f>
        <v>7522001.1000000006</v>
      </c>
      <c r="K59" s="40">
        <f t="shared" si="40"/>
        <v>0.15556228819977566</v>
      </c>
      <c r="L59" s="138">
        <f t="shared" si="41"/>
        <v>48353628.550000004</v>
      </c>
      <c r="M59" s="41">
        <f>IF(ISBLANK(L59),"  ",IF(L84&gt;0,L59/L84,IF(L59&gt;0,1,0)))</f>
        <v>1.0694567157602397E-2</v>
      </c>
    </row>
    <row r="60" spans="1:13" ht="15" customHeight="1" x14ac:dyDescent="0.2">
      <c r="A60" s="64" t="s">
        <v>46</v>
      </c>
      <c r="B60" s="112">
        <f>'2Year'!B60+'4Year'!B60</f>
        <v>18539899.120000001</v>
      </c>
      <c r="C60" s="39">
        <f t="shared" si="0"/>
        <v>0.95406393855961125</v>
      </c>
      <c r="D60" s="122">
        <f>'2Year'!D60+'4Year'!D60</f>
        <v>892655</v>
      </c>
      <c r="E60" s="40">
        <f t="shared" si="37"/>
        <v>4.5936061440388774E-2</v>
      </c>
      <c r="F60" s="138">
        <f t="shared" si="38"/>
        <v>19432554.120000001</v>
      </c>
      <c r="G60" s="41">
        <f>IF(ISBLANK(F60),"  ",IF(F84&gt;0,F60/F84,IF(F60&gt;0,1,0)))</f>
        <v>4.2877932615542529E-3</v>
      </c>
      <c r="H60" s="112">
        <f>'2Year'!H60+'4Year'!H60</f>
        <v>19072049.48</v>
      </c>
      <c r="I60" s="39">
        <f t="shared" si="39"/>
        <v>0.95600148899251658</v>
      </c>
      <c r="J60" s="122">
        <f>'2Year'!J60+'4Year'!J60</f>
        <v>877762</v>
      </c>
      <c r="K60" s="40">
        <f t="shared" si="40"/>
        <v>4.3998511007483462E-2</v>
      </c>
      <c r="L60" s="138">
        <f t="shared" si="41"/>
        <v>19949811.48</v>
      </c>
      <c r="M60" s="41">
        <f>IF(ISBLANK(L60),"  ",IF(L84&gt;0,L60/L84,IF(L60&gt;0,1,0)))</f>
        <v>4.4123803125498268E-3</v>
      </c>
    </row>
    <row r="61" spans="1:13" ht="15" customHeight="1" x14ac:dyDescent="0.2">
      <c r="A61" s="64" t="s">
        <v>47</v>
      </c>
      <c r="B61" s="112">
        <f>'2Year'!B61+'4Year'!B61</f>
        <v>0</v>
      </c>
      <c r="C61" s="39">
        <f>IF(ISBLANK(B61),"  ",IF(F61&gt;0,B61/F61,IF(B61&gt;0,1,0)))</f>
        <v>0</v>
      </c>
      <c r="D61" s="122">
        <f>'2Year'!D61+'4Year'!D61</f>
        <v>18113731.789999999</v>
      </c>
      <c r="E61" s="40">
        <f>IF(ISBLANK(D61),"  ",IF(F61&gt;0,D61/F61,IF(D61&gt;0,1,0)))</f>
        <v>1</v>
      </c>
      <c r="F61" s="138">
        <f t="shared" si="38"/>
        <v>18113731.789999999</v>
      </c>
      <c r="G61" s="41">
        <f>IF(ISBLANK(F61),"  ",IF(F84&gt;0,F61/F84,IF(F61&gt;0,1,0)))</f>
        <v>3.996795101207368E-3</v>
      </c>
      <c r="H61" s="112">
        <f>'2Year'!H61+'4Year'!H61</f>
        <v>0</v>
      </c>
      <c r="I61" s="39">
        <f>IF(ISBLANK(H61),"  ",IF(L61&gt;0,H61/L61,IF(H61&gt;0,1,0)))</f>
        <v>0</v>
      </c>
      <c r="J61" s="122">
        <f>'2Year'!J61+'4Year'!J61</f>
        <v>17772920</v>
      </c>
      <c r="K61" s="40">
        <f>IF(ISBLANK(J61),"  ",IF(L61&gt;0,J61/L61,IF(J61&gt;0,1,0)))</f>
        <v>1</v>
      </c>
      <c r="L61" s="138">
        <f t="shared" si="41"/>
        <v>17772920</v>
      </c>
      <c r="M61" s="41">
        <f>IF(ISBLANK(L61),"  ",IF(L84&gt;0,L61/L84,IF(L61&gt;0,1,0)))</f>
        <v>3.9309084390667668E-3</v>
      </c>
    </row>
    <row r="62" spans="1:13" ht="15" customHeight="1" x14ac:dyDescent="0.2">
      <c r="A62" s="25" t="s">
        <v>48</v>
      </c>
      <c r="B62" s="112">
        <f>'2Year'!B62+'4Year'!B62</f>
        <v>169084190.59999999</v>
      </c>
      <c r="C62" s="39">
        <f t="shared" si="0"/>
        <v>0.4816411507961279</v>
      </c>
      <c r="D62" s="122">
        <f>'2Year'!D62+'4Year'!D62</f>
        <v>181974248.49000001</v>
      </c>
      <c r="E62" s="40">
        <f t="shared" si="37"/>
        <v>0.51835884920387199</v>
      </c>
      <c r="F62" s="137">
        <f t="shared" si="38"/>
        <v>351058439.09000003</v>
      </c>
      <c r="G62" s="41">
        <f>IF(ISBLANK(F62),"  ",IF(F84&gt;0,F62/F84,IF(F62&gt;0,1,0)))</f>
        <v>7.7461048107548322E-2</v>
      </c>
      <c r="H62" s="112">
        <f>'2Year'!H62+'4Year'!H62</f>
        <v>169601776.72</v>
      </c>
      <c r="I62" s="39">
        <f t="shared" si="39"/>
        <v>0.49130348178040018</v>
      </c>
      <c r="J62" s="122">
        <f>'2Year'!J62+'4Year'!J62</f>
        <v>175605987.94999999</v>
      </c>
      <c r="K62" s="40">
        <f t="shared" si="40"/>
        <v>0.50869651821959994</v>
      </c>
      <c r="L62" s="137">
        <f t="shared" si="41"/>
        <v>345207764.66999996</v>
      </c>
      <c r="M62" s="41">
        <f>IF(ISBLANK(L62),"  ",IF(L84&gt;0,L62/L84,IF(L62&gt;0,1,0)))</f>
        <v>7.6350994398932615E-2</v>
      </c>
    </row>
    <row r="63" spans="1:13" s="55" customFormat="1" ht="15" customHeight="1" x14ac:dyDescent="0.25">
      <c r="A63" s="60" t="s">
        <v>49</v>
      </c>
      <c r="B63" s="117">
        <f>B62+B60+B59+B58+B57</f>
        <v>1402526500.74</v>
      </c>
      <c r="C63" s="59">
        <f t="shared" si="0"/>
        <v>0.83448672154260739</v>
      </c>
      <c r="D63" s="125">
        <f>D62+D60+D59+D58+D57+D61</f>
        <v>278179092.93000007</v>
      </c>
      <c r="E63" s="54">
        <f t="shared" si="37"/>
        <v>0.16551327845739261</v>
      </c>
      <c r="F63" s="139">
        <f>F62+F60+F59+F58+F57+F61</f>
        <v>1680705593.6700001</v>
      </c>
      <c r="G63" s="53">
        <f>IF(ISBLANK(F63),"  ",IF(F84&gt;0,F63/F84,IF(F63&gt;0,1,0)))</f>
        <v>0.37084770610662099</v>
      </c>
      <c r="H63" s="117">
        <f>H62+H60+H59+H58+H57</f>
        <v>1490348255.72</v>
      </c>
      <c r="I63" s="59">
        <f t="shared" si="39"/>
        <v>0.84618028247050903</v>
      </c>
      <c r="J63" s="125">
        <f>J62+J60+J59+J58+J57+J61</f>
        <v>270917383.04999995</v>
      </c>
      <c r="K63" s="54">
        <f t="shared" si="40"/>
        <v>0.153819717529491</v>
      </c>
      <c r="L63" s="137">
        <f t="shared" si="41"/>
        <v>1761265638.77</v>
      </c>
      <c r="M63" s="53">
        <f>IF(ISBLANK(L63),"  ",IF(L84&gt;0,L63/L84,IF(L63&gt;0,1,0)))</f>
        <v>0.38954622891901347</v>
      </c>
    </row>
    <row r="64" spans="1:13" ht="15" customHeight="1" x14ac:dyDescent="0.2">
      <c r="A64" s="34" t="s">
        <v>50</v>
      </c>
      <c r="B64" s="112">
        <f>'2Year'!B64+'4Year'!B64</f>
        <v>0</v>
      </c>
      <c r="C64" s="39">
        <f t="shared" si="0"/>
        <v>0</v>
      </c>
      <c r="D64" s="122">
        <f>'2Year'!D64+'4Year'!D64</f>
        <v>0</v>
      </c>
      <c r="E64" s="40">
        <f t="shared" si="37"/>
        <v>0</v>
      </c>
      <c r="F64" s="140">
        <f t="shared" ref="F64:F74" si="42">D64+B64</f>
        <v>0</v>
      </c>
      <c r="G64" s="41">
        <f>IF(ISBLANK(F64),"  ",IF(F84&gt;0,F64/F84,IF(F64&gt;0,1,0)))</f>
        <v>0</v>
      </c>
      <c r="H64" s="112">
        <f>'2Year'!H64+'4Year'!H64</f>
        <v>0</v>
      </c>
      <c r="I64" s="39">
        <f t="shared" si="39"/>
        <v>0</v>
      </c>
      <c r="J64" s="122">
        <f>'2Year'!J64+'4Year'!J64</f>
        <v>0</v>
      </c>
      <c r="K64" s="40">
        <f t="shared" si="40"/>
        <v>0</v>
      </c>
      <c r="L64" s="140">
        <f t="shared" si="41"/>
        <v>0</v>
      </c>
      <c r="M64" s="41">
        <f>IF(ISBLANK(L64),"  ",IF(L84&gt;0,L64/L84,IF(L64&gt;0,1,0)))</f>
        <v>0</v>
      </c>
    </row>
    <row r="65" spans="1:13" ht="15" customHeight="1" x14ac:dyDescent="0.2">
      <c r="A65" s="65" t="s">
        <v>51</v>
      </c>
      <c r="B65" s="112">
        <f>'2Year'!B65+'4Year'!B65</f>
        <v>0</v>
      </c>
      <c r="C65" s="39">
        <f t="shared" si="0"/>
        <v>0</v>
      </c>
      <c r="D65" s="122">
        <f>'2Year'!D65+'4Year'!D65</f>
        <v>0</v>
      </c>
      <c r="E65" s="40">
        <f t="shared" si="37"/>
        <v>0</v>
      </c>
      <c r="F65" s="133">
        <f t="shared" si="42"/>
        <v>0</v>
      </c>
      <c r="G65" s="41">
        <f>IF(ISBLANK(F65),"  ",IF(F84&gt;0,F65/F84,IF(F65&gt;0,1,0)))</f>
        <v>0</v>
      </c>
      <c r="H65" s="112">
        <f>'2Year'!H65+'4Year'!H65</f>
        <v>0</v>
      </c>
      <c r="I65" s="39">
        <f t="shared" si="39"/>
        <v>0</v>
      </c>
      <c r="J65" s="122">
        <f>'2Year'!J65+'4Year'!J65</f>
        <v>0</v>
      </c>
      <c r="K65" s="40">
        <f t="shared" si="40"/>
        <v>0</v>
      </c>
      <c r="L65" s="133">
        <f t="shared" si="41"/>
        <v>0</v>
      </c>
      <c r="M65" s="41">
        <f>IF(ISBLANK(L65),"  ",IF(L84&gt;0,L65/L84,IF(L65&gt;0,1,0)))</f>
        <v>0</v>
      </c>
    </row>
    <row r="66" spans="1:13" ht="15" customHeight="1" x14ac:dyDescent="0.2">
      <c r="A66" s="7" t="s">
        <v>52</v>
      </c>
      <c r="B66" s="112">
        <f>'2Year'!B66+'4Year'!B66</f>
        <v>3559970.0699999994</v>
      </c>
      <c r="C66" s="39">
        <f t="shared" si="0"/>
        <v>8.5544743025375916E-2</v>
      </c>
      <c r="D66" s="122">
        <f>'2Year'!D66+'4Year'!D66</f>
        <v>38055329.059999995</v>
      </c>
      <c r="E66" s="40">
        <f t="shared" si="37"/>
        <v>0.91445525697462404</v>
      </c>
      <c r="F66" s="133">
        <f t="shared" si="42"/>
        <v>41615299.129999995</v>
      </c>
      <c r="G66" s="41">
        <f>IF(ISBLANK(F66),"  ",IF(F84&gt;0,F66/F84,IF(F66&gt;0,1,0)))</f>
        <v>9.1824161705810047E-3</v>
      </c>
      <c r="H66" s="112">
        <f>'2Year'!H66+'4Year'!H66</f>
        <v>2383259.7999999998</v>
      </c>
      <c r="I66" s="39">
        <f t="shared" si="39"/>
        <v>6.0366687828756468E-2</v>
      </c>
      <c r="J66" s="122">
        <f>'2Year'!J66+'4Year'!J66</f>
        <v>37096458</v>
      </c>
      <c r="K66" s="40">
        <f t="shared" si="40"/>
        <v>0.93963331217124357</v>
      </c>
      <c r="L66" s="133">
        <f t="shared" si="41"/>
        <v>39479717.799999997</v>
      </c>
      <c r="M66" s="41">
        <f>IF(ISBLANK(L66),"  ",IF(L84&gt;0,L66/L84,IF(L66&gt;0,1,0)))</f>
        <v>8.7318885063340426E-3</v>
      </c>
    </row>
    <row r="67" spans="1:13" ht="15" customHeight="1" x14ac:dyDescent="0.2">
      <c r="A67" s="58" t="s">
        <v>53</v>
      </c>
      <c r="B67" s="112">
        <f>'2Year'!B67+'4Year'!B67</f>
        <v>1328555</v>
      </c>
      <c r="C67" s="39">
        <f t="shared" si="0"/>
        <v>6.5855974128697075E-3</v>
      </c>
      <c r="D67" s="122">
        <f>'2Year'!D67+'4Year'!D67</f>
        <v>200407888.44</v>
      </c>
      <c r="E67" s="40">
        <f t="shared" si="37"/>
        <v>0.99341440258713032</v>
      </c>
      <c r="F67" s="133">
        <f t="shared" si="42"/>
        <v>201736443.44</v>
      </c>
      <c r="G67" s="41">
        <f>IF(ISBLANK(F67),"  ",IF(F84&gt;0,F67/F84,IF(F67&gt;0,1,0)))</f>
        <v>4.4513148269155707E-2</v>
      </c>
      <c r="H67" s="112">
        <f>'2Year'!H67+'4Year'!H67</f>
        <v>1269151</v>
      </c>
      <c r="I67" s="39">
        <f t="shared" si="39"/>
        <v>6.6039249241987537E-3</v>
      </c>
      <c r="J67" s="122">
        <f>'2Year'!J67+'4Year'!J67</f>
        <v>190912167.62</v>
      </c>
      <c r="K67" s="40">
        <f t="shared" si="40"/>
        <v>0.9933960750758013</v>
      </c>
      <c r="L67" s="133">
        <f t="shared" si="41"/>
        <v>192181318.62</v>
      </c>
      <c r="M67" s="41">
        <f>IF(ISBLANK(L67),"  ",IF(L84&gt;0,L67/L84,IF(L67&gt;0,1,0)))</f>
        <v>4.2505517787416881E-2</v>
      </c>
    </row>
    <row r="68" spans="1:13" ht="15" customHeight="1" x14ac:dyDescent="0.2">
      <c r="A68" s="65" t="s">
        <v>54</v>
      </c>
      <c r="B68" s="112">
        <f>'2Year'!B68+'4Year'!B68</f>
        <v>189765</v>
      </c>
      <c r="C68" s="39">
        <f t="shared" si="0"/>
        <v>0.96659586497761341</v>
      </c>
      <c r="D68" s="122">
        <f>'2Year'!D68+'4Year'!D68</f>
        <v>6558</v>
      </c>
      <c r="E68" s="40">
        <f t="shared" si="37"/>
        <v>3.340413502238658E-2</v>
      </c>
      <c r="F68" s="133">
        <f t="shared" si="42"/>
        <v>196323</v>
      </c>
      <c r="G68" s="41">
        <f>IF(ISBLANK(F68),"  ",IF(F84&gt;0,F68/F84,IF(F68&gt;0,1,0)))</f>
        <v>4.3318671919804004E-5</v>
      </c>
      <c r="H68" s="112">
        <f>'2Year'!H68+'4Year'!H68</f>
        <v>190000</v>
      </c>
      <c r="I68" s="39">
        <f t="shared" si="39"/>
        <v>0.96663580215508904</v>
      </c>
      <c r="J68" s="122">
        <f>'2Year'!J68+'4Year'!J68</f>
        <v>6558</v>
      </c>
      <c r="K68" s="40">
        <f t="shared" si="40"/>
        <v>3.3364197844910917E-2</v>
      </c>
      <c r="L68" s="133">
        <f t="shared" si="41"/>
        <v>196558</v>
      </c>
      <c r="M68" s="41">
        <f>IF(ISBLANK(L68),"  ",IF(L84&gt;0,L68/L84,IF(L68&gt;0,1,0)))</f>
        <v>4.3473526070341032E-5</v>
      </c>
    </row>
    <row r="69" spans="1:13" ht="15" customHeight="1" x14ac:dyDescent="0.2">
      <c r="A69" s="65" t="s">
        <v>55</v>
      </c>
      <c r="B69" s="112">
        <f>'2Year'!B69+'4Year'!B69</f>
        <v>0</v>
      </c>
      <c r="C69" s="39">
        <f t="shared" si="0"/>
        <v>0</v>
      </c>
      <c r="D69" s="122">
        <f>'2Year'!D69+'4Year'!D69</f>
        <v>281772159.42000002</v>
      </c>
      <c r="E69" s="40">
        <f t="shared" si="37"/>
        <v>1</v>
      </c>
      <c r="F69" s="133">
        <f t="shared" si="42"/>
        <v>281772159.42000002</v>
      </c>
      <c r="G69" s="41">
        <f>IF(ISBLANK(F69),"  ",IF(F84&gt;0,F69/F84,IF(F69&gt;0,1,0)))</f>
        <v>6.2173029803179923E-2</v>
      </c>
      <c r="H69" s="112">
        <f>'2Year'!H69+'4Year'!H69</f>
        <v>0</v>
      </c>
      <c r="I69" s="39">
        <f t="shared" si="39"/>
        <v>0</v>
      </c>
      <c r="J69" s="122">
        <f>'2Year'!J69+'4Year'!J69</f>
        <v>279835839.13999999</v>
      </c>
      <c r="K69" s="40">
        <f t="shared" si="40"/>
        <v>1</v>
      </c>
      <c r="L69" s="133">
        <f t="shared" si="41"/>
        <v>279835839.13999999</v>
      </c>
      <c r="M69" s="41">
        <f>IF(ISBLANK(L69),"  ",IF(L84&gt;0,L69/L84,IF(L69&gt;0,1,0)))</f>
        <v>6.1892421820880096E-2</v>
      </c>
    </row>
    <row r="70" spans="1:13" ht="15" customHeight="1" x14ac:dyDescent="0.2">
      <c r="A70" s="34" t="s">
        <v>56</v>
      </c>
      <c r="B70" s="112">
        <f>'2Year'!B70+'4Year'!B70</f>
        <v>0</v>
      </c>
      <c r="C70" s="39">
        <f t="shared" si="0"/>
        <v>0</v>
      </c>
      <c r="D70" s="122">
        <f>'2Year'!D70+'4Year'!D70</f>
        <v>387417702.07999998</v>
      </c>
      <c r="E70" s="40">
        <f t="shared" si="37"/>
        <v>1</v>
      </c>
      <c r="F70" s="133">
        <f t="shared" si="42"/>
        <v>387417702.07999998</v>
      </c>
      <c r="G70" s="41">
        <f>IF(ISBLANK(F70),"  ",IF(F84&gt;0,F70/F84,IF(F70&gt;0,1,0)))</f>
        <v>8.5483719851101952E-2</v>
      </c>
      <c r="H70" s="112">
        <f>'2Year'!H70+'4Year'!H70</f>
        <v>0</v>
      </c>
      <c r="I70" s="39">
        <f t="shared" si="39"/>
        <v>0</v>
      </c>
      <c r="J70" s="122">
        <f>'2Year'!J70+'4Year'!J70</f>
        <v>378841793</v>
      </c>
      <c r="K70" s="40">
        <f t="shared" si="40"/>
        <v>1</v>
      </c>
      <c r="L70" s="133">
        <f t="shared" si="41"/>
        <v>378841793</v>
      </c>
      <c r="M70" s="41">
        <f>IF(ISBLANK(L70),"  ",IF(L84&gt;0,L70/L84,IF(L70&gt;0,1,0)))</f>
        <v>8.378996817489108E-2</v>
      </c>
    </row>
    <row r="71" spans="1:13" ht="15" customHeight="1" x14ac:dyDescent="0.2">
      <c r="A71" s="34" t="s">
        <v>57</v>
      </c>
      <c r="B71" s="112">
        <f>'2Year'!B71+'4Year'!B71</f>
        <v>0</v>
      </c>
      <c r="C71" s="39">
        <f t="shared" si="0"/>
        <v>0</v>
      </c>
      <c r="D71" s="122">
        <f>'2Year'!D71+'4Year'!D71</f>
        <v>11035126.790000001</v>
      </c>
      <c r="E71" s="40">
        <f t="shared" si="37"/>
        <v>1</v>
      </c>
      <c r="F71" s="133">
        <f t="shared" si="42"/>
        <v>11035126.790000001</v>
      </c>
      <c r="G71" s="41">
        <f>IF(ISBLANK(F71),"  ",IF(F84&gt;0,F71/F84,IF(F71&gt;0,1,0)))</f>
        <v>2.4349008369342865E-3</v>
      </c>
      <c r="H71" s="112">
        <f>'2Year'!H71+'4Year'!H71</f>
        <v>0</v>
      </c>
      <c r="I71" s="39">
        <f t="shared" si="39"/>
        <v>0</v>
      </c>
      <c r="J71" s="122">
        <f>'2Year'!J71+'4Year'!J71</f>
        <v>10476409.800000001</v>
      </c>
      <c r="K71" s="40">
        <f t="shared" si="40"/>
        <v>1</v>
      </c>
      <c r="L71" s="133">
        <f t="shared" si="41"/>
        <v>10476409.800000001</v>
      </c>
      <c r="M71" s="41">
        <f>IF(ISBLANK(L71),"  ",IF(L84&gt;0,L71/L84,IF(L71&gt;0,1,0)))</f>
        <v>2.3171098330461051E-3</v>
      </c>
    </row>
    <row r="72" spans="1:13" ht="15" customHeight="1" x14ac:dyDescent="0.2">
      <c r="A72" s="7" t="s">
        <v>58</v>
      </c>
      <c r="B72" s="112">
        <f>'2Year'!B72+'4Year'!B72</f>
        <v>80509</v>
      </c>
      <c r="C72" s="39">
        <f t="shared" si="0"/>
        <v>5.7589261814667463E-4</v>
      </c>
      <c r="D72" s="122">
        <f>'2Year'!D72+'4Year'!D72</f>
        <v>139718122.66</v>
      </c>
      <c r="E72" s="40">
        <f t="shared" si="37"/>
        <v>0.99942410738185328</v>
      </c>
      <c r="F72" s="133">
        <f t="shared" si="42"/>
        <v>139798631.66</v>
      </c>
      <c r="G72" s="41">
        <f>IF(ISBLANK(F72),"  ",IF(F84&gt;0,F72/F84,IF(F72&gt;0,1,0)))</f>
        <v>3.0846569478446564E-2</v>
      </c>
      <c r="H72" s="112">
        <f>'2Year'!H72+'4Year'!H72</f>
        <v>0</v>
      </c>
      <c r="I72" s="39">
        <f t="shared" si="39"/>
        <v>0</v>
      </c>
      <c r="J72" s="122">
        <f>'2Year'!J72+'4Year'!J72</f>
        <v>129179998.73</v>
      </c>
      <c r="K72" s="40">
        <f t="shared" si="40"/>
        <v>1</v>
      </c>
      <c r="L72" s="133">
        <f t="shared" si="41"/>
        <v>129179998.73</v>
      </c>
      <c r="M72" s="41">
        <f>IF(ISBLANK(L72),"  ",IF(L84&gt;0,L72/L84,IF(L72&gt;0,1,0)))</f>
        <v>2.8571261625348635E-2</v>
      </c>
    </row>
    <row r="73" spans="1:13" ht="15" customHeight="1" x14ac:dyDescent="0.2">
      <c r="A73" s="58" t="s">
        <v>59</v>
      </c>
      <c r="B73" s="112">
        <f>'2Year'!B73+'4Year'!B73</f>
        <v>75825249.120000005</v>
      </c>
      <c r="C73" s="39">
        <f t="shared" si="0"/>
        <v>0.42024014384588471</v>
      </c>
      <c r="D73" s="122">
        <f>'2Year'!D73+'4Year'!D73</f>
        <v>104607891.86000001</v>
      </c>
      <c r="E73" s="40">
        <f t="shared" si="37"/>
        <v>0.57975985615411529</v>
      </c>
      <c r="F73" s="133">
        <f t="shared" si="42"/>
        <v>180433140.98000002</v>
      </c>
      <c r="G73" s="41">
        <f>IF(ISBLANK(F73),"  ",IF(F84&gt;0,F73/F84,IF(F73&gt;0,1,0)))</f>
        <v>3.9812574367610334E-2</v>
      </c>
      <c r="H73" s="112">
        <f>'2Year'!H73+'4Year'!H73</f>
        <v>124870022.89</v>
      </c>
      <c r="I73" s="39">
        <f t="shared" si="39"/>
        <v>0.55806304326870615</v>
      </c>
      <c r="J73" s="122">
        <f>'2Year'!J73+'4Year'!J73</f>
        <v>98886100</v>
      </c>
      <c r="K73" s="40">
        <f t="shared" si="40"/>
        <v>0.44193695673129391</v>
      </c>
      <c r="L73" s="133">
        <f t="shared" si="41"/>
        <v>223756122.88999999</v>
      </c>
      <c r="M73" s="41">
        <f>IF(ISBLANK(L73),"  ",IF(L84&gt;0,L73/L84,IF(L73&gt;0,1,0)))</f>
        <v>4.9489044668020871E-2</v>
      </c>
    </row>
    <row r="74" spans="1:13" ht="15" customHeight="1" x14ac:dyDescent="0.2">
      <c r="A74" s="34" t="s">
        <v>186</v>
      </c>
      <c r="B74" s="112">
        <f>'2Year'!B74+'4Year'!B74</f>
        <v>0</v>
      </c>
      <c r="C74" s="39">
        <f t="shared" si="0"/>
        <v>0</v>
      </c>
      <c r="D74" s="122">
        <f>'2Year'!D74+'4Year'!D74</f>
        <v>0</v>
      </c>
      <c r="E74" s="40">
        <f t="shared" si="37"/>
        <v>0</v>
      </c>
      <c r="F74" s="133">
        <f t="shared" si="42"/>
        <v>0</v>
      </c>
      <c r="G74" s="41">
        <f>IF(ISBLANK(F74),"  ",IF(F85&gt;0,F74/F85,IF(F74&gt;0,1,0)))</f>
        <v>0</v>
      </c>
      <c r="H74" s="112">
        <f>'2Year'!H74+'4Year'!H74</f>
        <v>0</v>
      </c>
      <c r="I74" s="39">
        <f t="shared" si="39"/>
        <v>0</v>
      </c>
      <c r="J74" s="122">
        <f>'2Year'!J74+'4Year'!J74</f>
        <v>0</v>
      </c>
      <c r="K74" s="40">
        <f t="shared" si="40"/>
        <v>0</v>
      </c>
      <c r="L74" s="133">
        <f t="shared" si="41"/>
        <v>0</v>
      </c>
      <c r="M74" s="41">
        <f>IF(ISBLANK(L74),"  ",IF(L85&gt;0,L74/L85,IF(L74&gt;0,1,0)))</f>
        <v>0</v>
      </c>
    </row>
    <row r="75" spans="1:13" s="55" customFormat="1" ht="15" customHeight="1" x14ac:dyDescent="0.25">
      <c r="A75" s="66" t="s">
        <v>60</v>
      </c>
      <c r="B75" s="115">
        <f>B74+B73+B72+B71+B70+B69+B68+B67+B66+B65+B64+B63-1</f>
        <v>1483510547.9300001</v>
      </c>
      <c r="C75" s="59">
        <f>IF(ISBLANK(B75),"  ",IF(F75&gt;0,B75/F75,IF(B75&gt;0,1,0)))</f>
        <v>0.5072333102447012</v>
      </c>
      <c r="D75" s="128">
        <f>D74+D73+D72+D71+D70+D69+D68+D67+D66+D65+D64+D63</f>
        <v>1441199871.24</v>
      </c>
      <c r="E75" s="54">
        <f t="shared" si="37"/>
        <v>0.49276668941338458</v>
      </c>
      <c r="F75" s="115">
        <f>F74+F73+F72+F71+F70+F69+F68+F67+F66+F65+F64+F63</f>
        <v>2924710420.1700001</v>
      </c>
      <c r="G75" s="53">
        <f>IF(ISBLANK(F75),"  ",IF(F84&gt;0,F75/F84,IF(F75&gt;0,1,0)))</f>
        <v>0.64533738355555059</v>
      </c>
      <c r="H75" s="115">
        <f>H74+H73+H72+H71+H70+H69+H68+H67+H66+H65+H64+H63</f>
        <v>1619060689.4100001</v>
      </c>
      <c r="I75" s="59">
        <f t="shared" si="39"/>
        <v>0.53696388161286779</v>
      </c>
      <c r="J75" s="128">
        <f>J74+J73+J72+J71+J70+J69+J68+J67+J66+J65+J64+J63</f>
        <v>1396152707.3399999</v>
      </c>
      <c r="K75" s="54">
        <f t="shared" si="40"/>
        <v>0.46303611838713216</v>
      </c>
      <c r="L75" s="115">
        <f>L74+L73+L72+L71+L70+L69+L68+L67+L66+L65+L64+L63</f>
        <v>3015213396.75</v>
      </c>
      <c r="M75" s="53">
        <f>IF(ISBLANK(L75),"  ",IF(L84&gt;0,L75/L84,IF(L75&gt;0,1,0)))</f>
        <v>0.66688691486102147</v>
      </c>
    </row>
    <row r="76" spans="1:13" ht="15" customHeight="1" x14ac:dyDescent="0.25">
      <c r="A76" s="9" t="s">
        <v>61</v>
      </c>
      <c r="B76" s="116"/>
      <c r="C76" s="48" t="s">
        <v>4</v>
      </c>
      <c r="D76" s="124"/>
      <c r="E76" s="49" t="s">
        <v>4</v>
      </c>
      <c r="F76" s="133"/>
      <c r="G76" s="50" t="s">
        <v>4</v>
      </c>
      <c r="H76" s="116"/>
      <c r="I76" s="48" t="s">
        <v>4</v>
      </c>
      <c r="J76" s="124"/>
      <c r="K76" s="49" t="s">
        <v>4</v>
      </c>
      <c r="L76" s="133"/>
      <c r="M76" s="50" t="s">
        <v>4</v>
      </c>
    </row>
    <row r="77" spans="1:13" ht="15" customHeight="1" x14ac:dyDescent="0.2">
      <c r="A77" s="7" t="s">
        <v>62</v>
      </c>
      <c r="B77" s="112">
        <f>'2Year'!B77+'4Year'!B77</f>
        <v>0</v>
      </c>
      <c r="C77" s="35">
        <f t="shared" si="0"/>
        <v>0</v>
      </c>
      <c r="D77" s="122">
        <f>'2Year'!D77+'4Year'!D77</f>
        <v>3595176.12</v>
      </c>
      <c r="E77" s="36">
        <f>IF(ISBLANK(D77),"  ",IF(F77&gt;0,D77/F77,IF(D77&gt;0,1,0)))</f>
        <v>1</v>
      </c>
      <c r="F77" s="132">
        <f>D77+B77</f>
        <v>3595176.12</v>
      </c>
      <c r="G77" s="37">
        <f>IF(ISBLANK(F77),"  ",IF(F84&gt;0,F77/F84,IF(F77&gt;0,1,0)))</f>
        <v>7.9327564695014805E-4</v>
      </c>
      <c r="H77" s="112">
        <f>'2Year'!H77+'4Year'!H77</f>
        <v>0</v>
      </c>
      <c r="I77" s="35">
        <f>IF(ISBLANK(H77),"  ",IF(L77&gt;0,H77/L77,IF(H77&gt;0,1,0)))</f>
        <v>0</v>
      </c>
      <c r="J77" s="122">
        <f>'2Year'!J77+'4Year'!J77</f>
        <v>9900037</v>
      </c>
      <c r="K77" s="36">
        <f>IF(ISBLANK(J77),"  ",IF(L77&gt;0,J77/L77,IF(J77&gt;0,1,0)))</f>
        <v>1</v>
      </c>
      <c r="L77" s="132">
        <f>J77+H77</f>
        <v>9900037</v>
      </c>
      <c r="M77" s="37">
        <f>IF(ISBLANK(L77),"  ",IF(L84&gt;0,L77/L84,IF(L77&gt;0,1,0)))</f>
        <v>2.1896311349161104E-3</v>
      </c>
    </row>
    <row r="78" spans="1:13" ht="15" customHeight="1" x14ac:dyDescent="0.2">
      <c r="A78" s="25" t="s">
        <v>63</v>
      </c>
      <c r="B78" s="112">
        <f>'2Year'!B78+'4Year'!B78</f>
        <v>0</v>
      </c>
      <c r="C78" s="39">
        <f t="shared" si="0"/>
        <v>0</v>
      </c>
      <c r="D78" s="122">
        <f>'2Year'!D78+'4Year'!D78</f>
        <v>0</v>
      </c>
      <c r="E78" s="40">
        <f>IF(ISBLANK(D78),"  ",IF(F78&gt;0,D78/F78,IF(D78&gt;0,1,0)))</f>
        <v>0</v>
      </c>
      <c r="F78" s="133">
        <f>D78+B78</f>
        <v>0</v>
      </c>
      <c r="G78" s="41">
        <f>IF(ISBLANK(F78),"  ",IF(F84&gt;0,F78/F84,IF(F78&gt;0,1,0)))</f>
        <v>0</v>
      </c>
      <c r="H78" s="112">
        <f>'2Year'!H78+'4Year'!H78</f>
        <v>0</v>
      </c>
      <c r="I78" s="39">
        <f>IF(ISBLANK(H78),"  ",IF(L78&gt;0,H78/L78,IF(H78&gt;0,1,0)))</f>
        <v>0</v>
      </c>
      <c r="J78" s="122">
        <f>'2Year'!J78+'4Year'!J78</f>
        <v>0</v>
      </c>
      <c r="K78" s="40">
        <f>IF(ISBLANK(J78),"  ",IF(L78&gt;0,J78/L78,IF(J78&gt;0,1,0)))</f>
        <v>0</v>
      </c>
      <c r="L78" s="133">
        <f>J78+H78</f>
        <v>0</v>
      </c>
      <c r="M78" s="41">
        <f>IF(ISBLANK(L78),"  ",IF(L84&gt;0,L78/L84,IF(L78&gt;0,1,0)))</f>
        <v>0</v>
      </c>
    </row>
    <row r="79" spans="1:13" ht="15" customHeight="1" x14ac:dyDescent="0.25">
      <c r="A79" s="56" t="s">
        <v>64</v>
      </c>
      <c r="B79" s="116"/>
      <c r="C79" s="48" t="s">
        <v>4</v>
      </c>
      <c r="D79" s="124"/>
      <c r="E79" s="49" t="s">
        <v>4</v>
      </c>
      <c r="F79" s="133"/>
      <c r="G79" s="50" t="s">
        <v>4</v>
      </c>
      <c r="H79" s="116"/>
      <c r="I79" s="48" t="s">
        <v>4</v>
      </c>
      <c r="J79" s="124"/>
      <c r="K79" s="49" t="s">
        <v>4</v>
      </c>
      <c r="L79" s="133"/>
      <c r="M79" s="50" t="s">
        <v>4</v>
      </c>
    </row>
    <row r="80" spans="1:13" ht="15" customHeight="1" x14ac:dyDescent="0.2">
      <c r="A80" s="7" t="s">
        <v>65</v>
      </c>
      <c r="B80" s="112">
        <f>'2Year'!B80+'4Year'!B80</f>
        <v>0</v>
      </c>
      <c r="C80" s="35">
        <f t="shared" si="0"/>
        <v>0</v>
      </c>
      <c r="D80" s="122">
        <f>'2Year'!D80+'4Year'!D80</f>
        <v>424692274.34000003</v>
      </c>
      <c r="E80" s="36">
        <f>IF(ISBLANK(D80),"  ",IF(F80&gt;0,D80/F80,IF(D80&gt;0,1,0)))</f>
        <v>1</v>
      </c>
      <c r="F80" s="132">
        <f>D80+B80</f>
        <v>424692274.34000003</v>
      </c>
      <c r="G80" s="37">
        <f>IF(ISBLANK(F80),"  ",IF(F84&gt;0,F80/F84,IF(F80&gt;0,1,0)))</f>
        <v>9.3708354594264853E-2</v>
      </c>
      <c r="H80" s="112">
        <f>'2Year'!H80+'4Year'!H80</f>
        <v>0</v>
      </c>
      <c r="I80" s="35">
        <f>IF(ISBLANK(H80),"  ",IF(L80&gt;0,H80/L80,IF(H80&gt;0,1,0)))</f>
        <v>0</v>
      </c>
      <c r="J80" s="122">
        <f>'2Year'!J80+'4Year'!J80</f>
        <v>398274395.69</v>
      </c>
      <c r="K80" s="36">
        <f>IF(ISBLANK(J80),"  ",IF(L80&gt;0,J80/L80,IF(J80&gt;0,1,0)))</f>
        <v>1</v>
      </c>
      <c r="L80" s="132">
        <f>J80+H80</f>
        <v>398274395.69</v>
      </c>
      <c r="M80" s="37">
        <f>IF(ISBLANK(L80),"  ",IF(L84&gt;0,L80/L84,IF(L80&gt;0,1,0)))</f>
        <v>8.8087955332159143E-2</v>
      </c>
    </row>
    <row r="81" spans="1:13" ht="15" customHeight="1" x14ac:dyDescent="0.2">
      <c r="A81" s="25" t="s">
        <v>66</v>
      </c>
      <c r="B81" s="112">
        <f>'2Year'!B81+'4Year'!B81</f>
        <v>0</v>
      </c>
      <c r="C81" s="39">
        <f t="shared" si="0"/>
        <v>0</v>
      </c>
      <c r="D81" s="122">
        <f>'2Year'!D81+'4Year'!D81</f>
        <v>359412588.78999996</v>
      </c>
      <c r="E81" s="40">
        <f>IF(ISBLANK(D81),"  ",IF(F81&gt;0,D81/F81,IF(D81&gt;0,1,0)))</f>
        <v>1</v>
      </c>
      <c r="F81" s="133">
        <f>D81+B81</f>
        <v>359412588.78999996</v>
      </c>
      <c r="G81" s="41">
        <f>IF(ISBLANK(F81),"  ",IF(F84&gt;0,F81/F84,IF(F81&gt;0,1,0)))</f>
        <v>7.9304391322674542E-2</v>
      </c>
      <c r="H81" s="112">
        <f>'2Year'!H81+'4Year'!H81</f>
        <v>0</v>
      </c>
      <c r="I81" s="39">
        <f>IF(ISBLANK(H81),"  ",IF(L81&gt;0,H81/L81,IF(H81&gt;0,1,0)))</f>
        <v>0</v>
      </c>
      <c r="J81" s="122">
        <f>'2Year'!J81+'4Year'!J81</f>
        <v>348532462.73000002</v>
      </c>
      <c r="K81" s="40">
        <f>IF(ISBLANK(J81),"  ",IF(L81&gt;0,J81/L81,IF(J81&gt;0,1,0)))</f>
        <v>1</v>
      </c>
      <c r="L81" s="133">
        <f>J81+H81</f>
        <v>348532462.73000002</v>
      </c>
      <c r="M81" s="41">
        <f>IF(ISBLANK(L81),"  ",IF(L84&gt;0,L81/L84,IF(L81&gt;0,1,0)))</f>
        <v>7.708633128569084E-2</v>
      </c>
    </row>
    <row r="82" spans="1:13" s="55" customFormat="1" ht="15" customHeight="1" x14ac:dyDescent="0.25">
      <c r="A82" s="56" t="s">
        <v>67</v>
      </c>
      <c r="B82" s="120">
        <f>B81+B80+B78+B77</f>
        <v>0</v>
      </c>
      <c r="C82" s="59">
        <f t="shared" si="0"/>
        <v>0</v>
      </c>
      <c r="D82" s="129">
        <f>D81+D80+D78+D77</f>
        <v>787700039.25</v>
      </c>
      <c r="E82" s="54">
        <f>IF(ISBLANK(D82),"  ",IF(F82&gt;0,D82/F82,IF(D82&gt;0,1,0)))</f>
        <v>1</v>
      </c>
      <c r="F82" s="134">
        <f>F81+F80+F79+F78+F77</f>
        <v>787700039.25</v>
      </c>
      <c r="G82" s="53">
        <f>IF(ISBLANK(F82),"  ",IF(F84&gt;0,F82/F84,IF(F82&gt;0,1,0)))</f>
        <v>0.17380602156388955</v>
      </c>
      <c r="H82" s="120">
        <f>H81+H80+H78+H77</f>
        <v>0</v>
      </c>
      <c r="I82" s="59">
        <f>IF(ISBLANK(H82),"  ",IF(L82&gt;0,H82/L82,IF(H82&gt;0,1,0)))</f>
        <v>0</v>
      </c>
      <c r="J82" s="129">
        <f>J81+J80+J78+J77</f>
        <v>756706895.42000008</v>
      </c>
      <c r="K82" s="54">
        <f>IF(ISBLANK(J82),"  ",IF(L82&gt;0,J82/L82,IF(J82&gt;0,1,0)))</f>
        <v>1</v>
      </c>
      <c r="L82" s="134">
        <f>L81+L80+L79+L78+L77</f>
        <v>756706895.42000008</v>
      </c>
      <c r="M82" s="53">
        <f>IF(ISBLANK(L82),"  ",IF(L84&gt;0,L82/L84,IF(L82&gt;0,1,0)))</f>
        <v>0.1673639177527661</v>
      </c>
    </row>
    <row r="83" spans="1:13" s="55" customFormat="1" ht="15" customHeight="1" x14ac:dyDescent="0.25">
      <c r="A83" s="56" t="s">
        <v>68</v>
      </c>
      <c r="B83" s="118">
        <f>'2Year'!B83+'4Year'!B83</f>
        <v>0</v>
      </c>
      <c r="C83" s="59">
        <f>IF(ISBLANK(B83),"  ",IF(F83&gt;0,B83/F83,IF(B83&gt;0,1,0)))</f>
        <v>0</v>
      </c>
      <c r="D83" s="126">
        <f>'2Year'!D83+'4Year'!D83</f>
        <v>0</v>
      </c>
      <c r="E83" s="54">
        <f>IF(ISBLANK(D83),"  ",IF(F83&gt;0,D83/F83,IF(D83&gt;0,1,0)))</f>
        <v>0</v>
      </c>
      <c r="F83" s="141">
        <f>D83+B83</f>
        <v>0</v>
      </c>
      <c r="G83" s="53">
        <f>IF(ISBLANK(F83),"  ",IF(F84&gt;0,F83/F84,IF(F83&gt;0,1,0)))</f>
        <v>0</v>
      </c>
      <c r="H83" s="118">
        <f>'2Year'!H83+'4Year'!H83</f>
        <v>0</v>
      </c>
      <c r="I83" s="59">
        <f>IF(ISBLANK(H83),"  ",IF(L83&gt;0,H83/L83,IF(H83&gt;0,1,0)))</f>
        <v>0</v>
      </c>
      <c r="J83" s="126">
        <f>'2Year'!J83+'4Year'!J83</f>
        <v>0</v>
      </c>
      <c r="K83" s="54">
        <f>IF(ISBLANK(J83),"  ",IF(L83&gt;0,J83/L83,IF(J83&gt;0,1,0)))</f>
        <v>0</v>
      </c>
      <c r="L83" s="141">
        <f>J83+H83</f>
        <v>0</v>
      </c>
      <c r="M83" s="53">
        <f>IF(ISBLANK(L83),"  ",IF(L84&gt;0,L83/L84,IF(L83&gt;0,1,0)))</f>
        <v>0</v>
      </c>
    </row>
    <row r="84" spans="1:13" s="55" customFormat="1" ht="15" customHeight="1" thickBot="1" x14ac:dyDescent="0.3">
      <c r="A84" s="67" t="s">
        <v>69</v>
      </c>
      <c r="B84" s="121">
        <f>B82+B75+B54+B47+B55+B83</f>
        <v>2298387983.7399998</v>
      </c>
      <c r="C84" s="68">
        <f t="shared" si="0"/>
        <v>0.50713933167307379</v>
      </c>
      <c r="D84" s="121">
        <f>D82+D75+D54+D47+D55+D83</f>
        <v>2233676164.4899998</v>
      </c>
      <c r="E84" s="69">
        <f>IF(ISBLANK(D84),"  ",IF(F84&gt;0,D84/F84,IF(D84&gt;0,1,0)))</f>
        <v>0.49286066810627621</v>
      </c>
      <c r="F84" s="121">
        <f>F82+F75+F54+F47+F55+F83</f>
        <v>4532064149.2299995</v>
      </c>
      <c r="G84" s="70">
        <f>IF(ISBLANK(F84),"  ",IF(F84&gt;0,F84/F84,IF(F84&gt;0,1,0)))</f>
        <v>1</v>
      </c>
      <c r="H84" s="121">
        <f>H82+H75+H54+H47+H55+H83</f>
        <v>2362525771.4099998</v>
      </c>
      <c r="I84" s="68">
        <f>IF(ISBLANK(H84),"  ",IF(L84&gt;0,H84/L84,IF(H84&gt;0,1,0)))</f>
        <v>0.522529358841895</v>
      </c>
      <c r="J84" s="121">
        <f>J82+J75+J54+J47+J55+J83</f>
        <v>2158800602.7600002</v>
      </c>
      <c r="K84" s="69">
        <f>IF(ISBLANK(J84),"  ",IF(L84&gt;0,J84/L84,IF(J84&gt;0,1,0)))</f>
        <v>0.47747064115810506</v>
      </c>
      <c r="L84" s="121">
        <f>L82+L75+L54+L47+L55+L83</f>
        <v>4521326374.1700001</v>
      </c>
      <c r="M84" s="70">
        <f>IF(ISBLANK(L84),"  ",IF(L84&gt;0,L84/L84,IF(L84&gt;0,1,0)))</f>
        <v>1</v>
      </c>
    </row>
    <row r="85" spans="1:13" ht="15" thickTop="1" x14ac:dyDescent="0.2"/>
    <row r="86" spans="1:13" x14ac:dyDescent="0.2">
      <c r="A86" s="2" t="s">
        <v>4</v>
      </c>
    </row>
    <row r="87" spans="1:13" x14ac:dyDescent="0.2">
      <c r="A87" s="2" t="s">
        <v>70</v>
      </c>
    </row>
  </sheetData>
  <hyperlinks>
    <hyperlink ref="O2" location="Home!A1" tooltip="Home" display="Home" xr:uid="{00000000-0004-0000-04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O87"/>
  <sheetViews>
    <sheetView zoomScale="75" zoomScaleNormal="75" workbookViewId="0">
      <pane xSplit="1" ySplit="10" topLeftCell="B11" activePane="bottomRight" state="frozen"/>
      <selection activeCell="K38" sqref="K38"/>
      <selection pane="topRight" activeCell="K38" sqref="K38"/>
      <selection pane="bottomLeft" activeCell="K38" sqref="K38"/>
      <selection pane="bottomRight" activeCell="K38" sqref="K38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93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190</v>
      </c>
      <c r="C6" s="11"/>
      <c r="D6" s="12"/>
      <c r="E6" s="11"/>
      <c r="F6" s="12"/>
      <c r="G6" s="13"/>
      <c r="H6" s="10" t="s">
        <v>191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v>9894255</v>
      </c>
      <c r="C13" s="35">
        <v>1</v>
      </c>
      <c r="D13" s="122">
        <v>0</v>
      </c>
      <c r="E13" s="36">
        <v>0</v>
      </c>
      <c r="F13" s="130">
        <f>D13+B13</f>
        <v>9894255</v>
      </c>
      <c r="G13" s="37">
        <f>IF(ISBLANK(F13),"  ",IF(F84&gt;0,F13/F84,IF(F13&gt;0,1,0)))</f>
        <v>0.26324659775711379</v>
      </c>
      <c r="H13" s="112">
        <v>9740115</v>
      </c>
      <c r="I13" s="35">
        <v>1</v>
      </c>
      <c r="J13" s="122">
        <v>0</v>
      </c>
      <c r="K13" s="36">
        <v>0</v>
      </c>
      <c r="L13" s="130">
        <f t="shared" ref="L13:L34" si="0">J13+H13</f>
        <v>9740115</v>
      </c>
      <c r="M13" s="38">
        <f>IF(ISBLANK(L13),"  ",IF(L84&gt;0,L13/L84,IF(L13&gt;0,1,0)))</f>
        <v>0.25078223694856722</v>
      </c>
    </row>
    <row r="14" spans="1:15" ht="15" customHeight="1" x14ac:dyDescent="0.2">
      <c r="A14" s="7" t="s">
        <v>13</v>
      </c>
      <c r="B14" s="142">
        <v>0</v>
      </c>
      <c r="C14" s="39">
        <v>0</v>
      </c>
      <c r="D14" s="127">
        <v>0</v>
      </c>
      <c r="E14" s="40">
        <v>0</v>
      </c>
      <c r="F14" s="131">
        <f>D14+B14</f>
        <v>0</v>
      </c>
      <c r="G14" s="41">
        <f>IF(ISBLANK(F14),"  ",IF(F84&gt;0,F14/F84,IF(F14&gt;0,1,0)))</f>
        <v>0</v>
      </c>
      <c r="H14" s="142">
        <v>0</v>
      </c>
      <c r="I14" s="39">
        <v>0</v>
      </c>
      <c r="J14" s="127">
        <v>0</v>
      </c>
      <c r="K14" s="40">
        <v>0</v>
      </c>
      <c r="L14" s="131">
        <f t="shared" si="0"/>
        <v>0</v>
      </c>
      <c r="M14" s="41">
        <f>IF(ISBLANK(L14),"  ",IF(L84&gt;0,L14/L84,IF(L14&gt;0,1,0)))</f>
        <v>0</v>
      </c>
    </row>
    <row r="15" spans="1:15" ht="15" customHeight="1" x14ac:dyDescent="0.2">
      <c r="A15" s="169" t="s">
        <v>14</v>
      </c>
      <c r="B15" s="116">
        <v>221995</v>
      </c>
      <c r="C15" s="42">
        <v>1</v>
      </c>
      <c r="D15" s="124">
        <v>0</v>
      </c>
      <c r="E15" s="43">
        <v>0</v>
      </c>
      <c r="F15" s="132">
        <f>D15+B15</f>
        <v>221995</v>
      </c>
      <c r="G15" s="44">
        <f>IF(ISBLANK(F15),"  ",IF(F84&gt;0,F15/F84,IF(F15&gt;0,1,0)))</f>
        <v>5.9064000744968141E-3</v>
      </c>
      <c r="H15" s="116">
        <v>217352</v>
      </c>
      <c r="I15" s="42">
        <v>1</v>
      </c>
      <c r="J15" s="124">
        <v>0</v>
      </c>
      <c r="K15" s="43">
        <v>0</v>
      </c>
      <c r="L15" s="132">
        <f t="shared" si="0"/>
        <v>217352</v>
      </c>
      <c r="M15" s="44">
        <f>IF(ISBLANK(L15),"  ",IF(L84&gt;0,L15/L84,IF(L15&gt;0,1,0)))</f>
        <v>5.5962399586909376E-3</v>
      </c>
    </row>
    <row r="16" spans="1:15" ht="15" customHeight="1" x14ac:dyDescent="0.2">
      <c r="A16" s="170" t="s">
        <v>15</v>
      </c>
      <c r="B16" s="142">
        <v>0</v>
      </c>
      <c r="C16" s="35">
        <v>0</v>
      </c>
      <c r="D16" s="127">
        <v>0</v>
      </c>
      <c r="E16" s="36">
        <v>0</v>
      </c>
      <c r="F16" s="132">
        <f t="shared" ref="F16:F46" si="1">D16+B16</f>
        <v>0</v>
      </c>
      <c r="G16" s="37">
        <f>IF(ISBLANK(F16),"  ",IF(F84&gt;0,F16/F84,IF(F16&gt;0,1,0)))</f>
        <v>0</v>
      </c>
      <c r="H16" s="142">
        <v>0</v>
      </c>
      <c r="I16" s="35">
        <v>0</v>
      </c>
      <c r="J16" s="127">
        <v>0</v>
      </c>
      <c r="K16" s="36">
        <v>0</v>
      </c>
      <c r="L16" s="132">
        <f t="shared" si="0"/>
        <v>0</v>
      </c>
      <c r="M16" s="37">
        <f>IF(ISBLANK(L16),"  ",IF(L84&gt;0,L16/L84,IF(L16&gt;0,1,0)))</f>
        <v>0</v>
      </c>
    </row>
    <row r="17" spans="1:13" ht="15" customHeight="1" x14ac:dyDescent="0.2">
      <c r="A17" s="171" t="s">
        <v>16</v>
      </c>
      <c r="B17" s="114">
        <v>221995</v>
      </c>
      <c r="C17" s="39">
        <v>1</v>
      </c>
      <c r="D17" s="124">
        <v>0</v>
      </c>
      <c r="E17" s="36">
        <v>0</v>
      </c>
      <c r="F17" s="133">
        <f t="shared" si="1"/>
        <v>221995</v>
      </c>
      <c r="G17" s="41">
        <f>IF(ISBLANK(F17),"  ",IF(F84&gt;0,F17/F84,IF(F17&gt;0,1,0)))</f>
        <v>5.9064000744968141E-3</v>
      </c>
      <c r="H17" s="114">
        <v>217352</v>
      </c>
      <c r="I17" s="39">
        <v>1</v>
      </c>
      <c r="J17" s="124">
        <v>0</v>
      </c>
      <c r="K17" s="40">
        <v>0</v>
      </c>
      <c r="L17" s="133">
        <f t="shared" si="0"/>
        <v>217352</v>
      </c>
      <c r="M17" s="41">
        <f>IF(ISBLANK(L17),"  ",IF(L84&gt;0,L17/L84,IF(L17&gt;0,1,0)))</f>
        <v>5.5962399586909376E-3</v>
      </c>
    </row>
    <row r="18" spans="1:13" ht="15" customHeight="1" x14ac:dyDescent="0.2">
      <c r="A18" s="171" t="s">
        <v>17</v>
      </c>
      <c r="B18" s="114">
        <v>0</v>
      </c>
      <c r="C18" s="39">
        <v>0</v>
      </c>
      <c r="D18" s="124">
        <v>0</v>
      </c>
      <c r="E18" s="36">
        <v>0</v>
      </c>
      <c r="F18" s="133">
        <f t="shared" si="1"/>
        <v>0</v>
      </c>
      <c r="G18" s="41">
        <f>IF(ISBLANK(F18),"  ",IF(F84&gt;0,F18/F84,IF(F18&gt;0,1,0)))</f>
        <v>0</v>
      </c>
      <c r="H18" s="114">
        <v>0</v>
      </c>
      <c r="I18" s="39">
        <v>0</v>
      </c>
      <c r="J18" s="124">
        <v>0</v>
      </c>
      <c r="K18" s="40">
        <v>0</v>
      </c>
      <c r="L18" s="133">
        <f t="shared" si="0"/>
        <v>0</v>
      </c>
      <c r="M18" s="41">
        <f>IF(ISBLANK(L18),"  ",IF(L84&gt;0,L18/L84,IF(L18&gt;0,1,0)))</f>
        <v>0</v>
      </c>
    </row>
    <row r="19" spans="1:13" ht="15" customHeight="1" x14ac:dyDescent="0.2">
      <c r="A19" s="171" t="s">
        <v>18</v>
      </c>
      <c r="B19" s="114">
        <v>0</v>
      </c>
      <c r="C19" s="39">
        <v>0</v>
      </c>
      <c r="D19" s="124">
        <v>0</v>
      </c>
      <c r="E19" s="36">
        <v>0</v>
      </c>
      <c r="F19" s="133">
        <f t="shared" si="1"/>
        <v>0</v>
      </c>
      <c r="G19" s="41">
        <f>IF(ISBLANK(F19),"  ",IF(F84&gt;0,F19/F84,IF(F19&gt;0,1,0)))</f>
        <v>0</v>
      </c>
      <c r="H19" s="114">
        <v>0</v>
      </c>
      <c r="I19" s="39">
        <v>0</v>
      </c>
      <c r="J19" s="124">
        <v>0</v>
      </c>
      <c r="K19" s="40">
        <v>0</v>
      </c>
      <c r="L19" s="133">
        <f t="shared" si="0"/>
        <v>0</v>
      </c>
      <c r="M19" s="41">
        <f>IF(ISBLANK(L19),"  ",IF(L84&gt;0,L19/L84,IF(L19&gt;0,1,0)))</f>
        <v>0</v>
      </c>
    </row>
    <row r="20" spans="1:13" ht="15" customHeight="1" x14ac:dyDescent="0.2">
      <c r="A20" s="171" t="s">
        <v>19</v>
      </c>
      <c r="B20" s="114">
        <v>0</v>
      </c>
      <c r="C20" s="39">
        <v>0</v>
      </c>
      <c r="D20" s="124">
        <v>0</v>
      </c>
      <c r="E20" s="36">
        <v>0</v>
      </c>
      <c r="F20" s="133">
        <f>D20+B20</f>
        <v>0</v>
      </c>
      <c r="G20" s="41">
        <f>IF(ISBLANK(F20),"  ",IF(F84&gt;0,F20/F84,IF(F20&gt;0,1,0)))</f>
        <v>0</v>
      </c>
      <c r="H20" s="114">
        <v>0</v>
      </c>
      <c r="I20" s="39">
        <v>0</v>
      </c>
      <c r="J20" s="124">
        <v>0</v>
      </c>
      <c r="K20" s="40">
        <v>0</v>
      </c>
      <c r="L20" s="133">
        <f t="shared" si="0"/>
        <v>0</v>
      </c>
      <c r="M20" s="41">
        <f>IF(ISBLANK(L20),"  ",IF(L84&gt;0,L20/L84,IF(L20&gt;0,1,0)))</f>
        <v>0</v>
      </c>
    </row>
    <row r="21" spans="1:13" ht="15" customHeight="1" x14ac:dyDescent="0.2">
      <c r="A21" s="171" t="s">
        <v>20</v>
      </c>
      <c r="B21" s="114">
        <v>0</v>
      </c>
      <c r="C21" s="39">
        <v>0</v>
      </c>
      <c r="D21" s="124">
        <v>0</v>
      </c>
      <c r="E21" s="36">
        <v>0</v>
      </c>
      <c r="F21" s="133">
        <f t="shared" si="1"/>
        <v>0</v>
      </c>
      <c r="G21" s="41">
        <f>IF(ISBLANK(F21),"  ",IF(F84&gt;0,F21/F84,IF(F21&gt;0,1,0)))</f>
        <v>0</v>
      </c>
      <c r="H21" s="114">
        <v>0</v>
      </c>
      <c r="I21" s="39">
        <v>0</v>
      </c>
      <c r="J21" s="124">
        <v>0</v>
      </c>
      <c r="K21" s="40">
        <v>0</v>
      </c>
      <c r="L21" s="133">
        <f t="shared" si="0"/>
        <v>0</v>
      </c>
      <c r="M21" s="41">
        <f>IF(ISBLANK(L21),"  ",IF(L84&gt;0,L21/L84,IF(L21&gt;0,1,0)))</f>
        <v>0</v>
      </c>
    </row>
    <row r="22" spans="1:13" ht="15" customHeight="1" x14ac:dyDescent="0.2">
      <c r="A22" s="171" t="s">
        <v>21</v>
      </c>
      <c r="B22" s="114">
        <v>0</v>
      </c>
      <c r="C22" s="39">
        <v>0</v>
      </c>
      <c r="D22" s="124">
        <v>0</v>
      </c>
      <c r="E22" s="36">
        <v>0</v>
      </c>
      <c r="F22" s="133">
        <f t="shared" si="1"/>
        <v>0</v>
      </c>
      <c r="G22" s="41">
        <f>IF(ISBLANK(F22),"  ",IF(F84&gt;0,F22/F84,IF(F22&gt;0,1,0)))</f>
        <v>0</v>
      </c>
      <c r="H22" s="114">
        <v>0</v>
      </c>
      <c r="I22" s="39">
        <v>0</v>
      </c>
      <c r="J22" s="124">
        <v>0</v>
      </c>
      <c r="K22" s="40">
        <v>0</v>
      </c>
      <c r="L22" s="133">
        <f t="shared" si="0"/>
        <v>0</v>
      </c>
      <c r="M22" s="41">
        <f>IF(ISBLANK(L22),"  ",IF(L84&gt;0,L22/L84,IF(L22&gt;0,1,0)))</f>
        <v>0</v>
      </c>
    </row>
    <row r="23" spans="1:13" ht="15" customHeight="1" x14ac:dyDescent="0.2">
      <c r="A23" s="171" t="s">
        <v>22</v>
      </c>
      <c r="B23" s="114">
        <v>0</v>
      </c>
      <c r="C23" s="39">
        <v>0</v>
      </c>
      <c r="D23" s="124">
        <v>0</v>
      </c>
      <c r="E23" s="36">
        <v>0</v>
      </c>
      <c r="F23" s="133">
        <f t="shared" si="1"/>
        <v>0</v>
      </c>
      <c r="G23" s="41">
        <f>IF(ISBLANK(F23),"  ",IF(F84&gt;0,F23/F84,IF(F23&gt;0,1,0)))</f>
        <v>0</v>
      </c>
      <c r="H23" s="114">
        <v>0</v>
      </c>
      <c r="I23" s="39">
        <v>0</v>
      </c>
      <c r="J23" s="124">
        <v>0</v>
      </c>
      <c r="K23" s="40">
        <v>0</v>
      </c>
      <c r="L23" s="133">
        <f t="shared" si="0"/>
        <v>0</v>
      </c>
      <c r="M23" s="41">
        <f>IF(ISBLANK(L23),"  ",IF(L84&gt;0,L23/L84,IF(L23&gt;0,1,0)))</f>
        <v>0</v>
      </c>
    </row>
    <row r="24" spans="1:13" ht="15" customHeight="1" x14ac:dyDescent="0.2">
      <c r="A24" s="171" t="s">
        <v>23</v>
      </c>
      <c r="B24" s="114">
        <v>0</v>
      </c>
      <c r="C24" s="39">
        <v>0</v>
      </c>
      <c r="D24" s="124">
        <v>0</v>
      </c>
      <c r="E24" s="36">
        <v>0</v>
      </c>
      <c r="F24" s="133">
        <f t="shared" si="1"/>
        <v>0</v>
      </c>
      <c r="G24" s="41">
        <f>IF(ISBLANK(F24),"  ",IF(F84&gt;0,F24/F84,IF(F24&gt;0,1,0)))</f>
        <v>0</v>
      </c>
      <c r="H24" s="114">
        <v>0</v>
      </c>
      <c r="I24" s="39">
        <v>0</v>
      </c>
      <c r="J24" s="124">
        <v>0</v>
      </c>
      <c r="K24" s="40">
        <v>0</v>
      </c>
      <c r="L24" s="133">
        <f t="shared" si="0"/>
        <v>0</v>
      </c>
      <c r="M24" s="41">
        <f>IF(ISBLANK(L24),"  ",IF(L84&gt;0,L24/L84,IF(L24&gt;0,1,0)))</f>
        <v>0</v>
      </c>
    </row>
    <row r="25" spans="1:13" ht="15" customHeight="1" x14ac:dyDescent="0.2">
      <c r="A25" s="171" t="s">
        <v>24</v>
      </c>
      <c r="B25" s="114">
        <v>0</v>
      </c>
      <c r="C25" s="39">
        <v>0</v>
      </c>
      <c r="D25" s="124">
        <v>0</v>
      </c>
      <c r="E25" s="36">
        <v>0</v>
      </c>
      <c r="F25" s="133">
        <f t="shared" si="1"/>
        <v>0</v>
      </c>
      <c r="G25" s="41">
        <f>IF(ISBLANK(F25),"  ",IF(F84&gt;0,F25/F84,IF(F25&gt;0,1,0)))</f>
        <v>0</v>
      </c>
      <c r="H25" s="114">
        <v>0</v>
      </c>
      <c r="I25" s="39">
        <v>0</v>
      </c>
      <c r="J25" s="124">
        <v>0</v>
      </c>
      <c r="K25" s="40">
        <v>0</v>
      </c>
      <c r="L25" s="133">
        <f t="shared" si="0"/>
        <v>0</v>
      </c>
      <c r="M25" s="41">
        <f>IF(ISBLANK(L25),"  ",IF(L84&gt;0,L25/L84,IF(L25&gt;0,1,0)))</f>
        <v>0</v>
      </c>
    </row>
    <row r="26" spans="1:13" ht="15" customHeight="1" x14ac:dyDescent="0.2">
      <c r="A26" s="171" t="s">
        <v>25</v>
      </c>
      <c r="B26" s="114">
        <v>0</v>
      </c>
      <c r="C26" s="39">
        <v>0</v>
      </c>
      <c r="D26" s="124">
        <v>0</v>
      </c>
      <c r="E26" s="36">
        <v>0</v>
      </c>
      <c r="F26" s="133">
        <f t="shared" si="1"/>
        <v>0</v>
      </c>
      <c r="G26" s="41">
        <f>IF(ISBLANK(F26),"  ",IF(F84&gt;0,F26/F84,IF(F26&gt;0,1,0)))</f>
        <v>0</v>
      </c>
      <c r="H26" s="114">
        <v>0</v>
      </c>
      <c r="I26" s="39">
        <v>0</v>
      </c>
      <c r="J26" s="124">
        <v>0</v>
      </c>
      <c r="K26" s="40">
        <v>0</v>
      </c>
      <c r="L26" s="133">
        <f t="shared" si="0"/>
        <v>0</v>
      </c>
      <c r="M26" s="41">
        <f>IF(ISBLANK(L26),"  ",IF(L84&gt;0,L26/L84,IF(L26&gt;0,1,0)))</f>
        <v>0</v>
      </c>
    </row>
    <row r="27" spans="1:13" ht="15" customHeight="1" x14ac:dyDescent="0.2">
      <c r="A27" s="171" t="s">
        <v>26</v>
      </c>
      <c r="B27" s="114">
        <v>0</v>
      </c>
      <c r="C27" s="39">
        <v>0</v>
      </c>
      <c r="D27" s="124">
        <v>0</v>
      </c>
      <c r="E27" s="36">
        <v>0</v>
      </c>
      <c r="F27" s="133">
        <f t="shared" si="1"/>
        <v>0</v>
      </c>
      <c r="G27" s="41">
        <f>IF(ISBLANK(F27),"  ",IF(F84&gt;0,F27/F84,IF(F27&gt;0,1,0)))</f>
        <v>0</v>
      </c>
      <c r="H27" s="114">
        <v>0</v>
      </c>
      <c r="I27" s="39">
        <v>0</v>
      </c>
      <c r="J27" s="124">
        <v>0</v>
      </c>
      <c r="K27" s="40">
        <v>0</v>
      </c>
      <c r="L27" s="133">
        <f t="shared" si="0"/>
        <v>0</v>
      </c>
      <c r="M27" s="41">
        <f>IF(ISBLANK(L27),"  ",IF(L84&gt;0,L27/L84,IF(L27&gt;0,1,0)))</f>
        <v>0</v>
      </c>
    </row>
    <row r="28" spans="1:13" ht="15" customHeight="1" x14ac:dyDescent="0.2">
      <c r="A28" s="172" t="s">
        <v>27</v>
      </c>
      <c r="B28" s="114">
        <v>0</v>
      </c>
      <c r="C28" s="39">
        <v>0</v>
      </c>
      <c r="D28" s="124">
        <v>0</v>
      </c>
      <c r="E28" s="36">
        <v>0</v>
      </c>
      <c r="F28" s="133">
        <f t="shared" si="1"/>
        <v>0</v>
      </c>
      <c r="G28" s="41">
        <f>IF(ISBLANK(F28),"  ",IF(F84&gt;0,F28/F84,IF(F28&gt;0,1,0)))</f>
        <v>0</v>
      </c>
      <c r="H28" s="114">
        <v>0</v>
      </c>
      <c r="I28" s="39">
        <v>0</v>
      </c>
      <c r="J28" s="124">
        <v>0</v>
      </c>
      <c r="K28" s="40">
        <v>0</v>
      </c>
      <c r="L28" s="133">
        <f t="shared" si="0"/>
        <v>0</v>
      </c>
      <c r="M28" s="41">
        <f>IF(ISBLANK(L28),"  ",IF(L84&gt;0,L28/L84,IF(L28&gt;0,1,0)))</f>
        <v>0</v>
      </c>
    </row>
    <row r="29" spans="1:13" ht="15" customHeight="1" x14ac:dyDescent="0.2">
      <c r="A29" s="172" t="s">
        <v>28</v>
      </c>
      <c r="B29" s="114">
        <v>0</v>
      </c>
      <c r="C29" s="39">
        <v>0</v>
      </c>
      <c r="D29" s="124">
        <v>0</v>
      </c>
      <c r="E29" s="36">
        <v>0</v>
      </c>
      <c r="F29" s="133">
        <f t="shared" si="1"/>
        <v>0</v>
      </c>
      <c r="G29" s="41">
        <f>IF(ISBLANK(F29),"  ",IF(F84&gt;0,F29/F84,IF(F29&gt;0,1,0)))</f>
        <v>0</v>
      </c>
      <c r="H29" s="114">
        <v>0</v>
      </c>
      <c r="I29" s="39">
        <v>0</v>
      </c>
      <c r="J29" s="124">
        <v>0</v>
      </c>
      <c r="K29" s="40">
        <v>0</v>
      </c>
      <c r="L29" s="133">
        <f t="shared" si="0"/>
        <v>0</v>
      </c>
      <c r="M29" s="41">
        <f>IF(ISBLANK(L29),"  ",IF(L84&gt;0,L29/L84,IF(L29&gt;0,1,0)))</f>
        <v>0</v>
      </c>
    </row>
    <row r="30" spans="1:13" ht="15" customHeight="1" x14ac:dyDescent="0.2">
      <c r="A30" s="172" t="s">
        <v>71</v>
      </c>
      <c r="B30" s="114">
        <v>0</v>
      </c>
      <c r="C30" s="39">
        <v>0</v>
      </c>
      <c r="D30" s="124">
        <v>0</v>
      </c>
      <c r="E30" s="36">
        <v>0</v>
      </c>
      <c r="F30" s="133">
        <f t="shared" si="1"/>
        <v>0</v>
      </c>
      <c r="G30" s="41">
        <f>IF(ISBLANK(F30),"  ",IF(F84&gt;0,F30/F84,IF(F30&gt;0,1,0)))</f>
        <v>0</v>
      </c>
      <c r="H30" s="114">
        <v>0</v>
      </c>
      <c r="I30" s="39">
        <v>0</v>
      </c>
      <c r="J30" s="124">
        <v>0</v>
      </c>
      <c r="K30" s="40">
        <v>0</v>
      </c>
      <c r="L30" s="133">
        <f t="shared" si="0"/>
        <v>0</v>
      </c>
      <c r="M30" s="41">
        <f>IF(ISBLANK(L30),"  ",IF(L84&gt;0,L30/L84,IF(L30&gt;0,1,0)))</f>
        <v>0</v>
      </c>
    </row>
    <row r="31" spans="1:13" ht="15" customHeight="1" x14ac:dyDescent="0.2">
      <c r="A31" s="172" t="s">
        <v>182</v>
      </c>
      <c r="B31" s="114">
        <v>0</v>
      </c>
      <c r="C31" s="39">
        <v>0</v>
      </c>
      <c r="D31" s="124">
        <v>0</v>
      </c>
      <c r="E31" s="36">
        <v>0</v>
      </c>
      <c r="F31" s="133">
        <f t="shared" si="1"/>
        <v>0</v>
      </c>
      <c r="G31" s="41">
        <f>IF(ISBLANK(F31),"  ",IF(F84&gt;0,F31/F84,IF(F31&gt;0,1,0)))</f>
        <v>0</v>
      </c>
      <c r="H31" s="114">
        <v>0</v>
      </c>
      <c r="I31" s="39">
        <v>0</v>
      </c>
      <c r="J31" s="124">
        <v>0</v>
      </c>
      <c r="K31" s="40">
        <v>0</v>
      </c>
      <c r="L31" s="133">
        <f t="shared" si="0"/>
        <v>0</v>
      </c>
      <c r="M31" s="41">
        <f>IF(ISBLANK(L31),"  ",IF(L84&gt;0,L31/L84,IF(L31&gt;0,1,0)))</f>
        <v>0</v>
      </c>
    </row>
    <row r="32" spans="1:13" ht="15" customHeight="1" x14ac:dyDescent="0.2">
      <c r="A32" s="173" t="s">
        <v>183</v>
      </c>
      <c r="B32" s="114">
        <v>0</v>
      </c>
      <c r="C32" s="39">
        <v>0</v>
      </c>
      <c r="D32" s="124">
        <v>0</v>
      </c>
      <c r="E32" s="36">
        <v>0</v>
      </c>
      <c r="F32" s="133">
        <f t="shared" si="1"/>
        <v>0</v>
      </c>
      <c r="G32" s="41">
        <f>IF(ISBLANK(F32),"  ",IF(F84&gt;0,F32/F84,IF(F32&gt;0,1,0)))</f>
        <v>0</v>
      </c>
      <c r="H32" s="114">
        <v>0</v>
      </c>
      <c r="I32" s="39">
        <v>0</v>
      </c>
      <c r="J32" s="124">
        <v>0</v>
      </c>
      <c r="K32" s="40">
        <v>0</v>
      </c>
      <c r="L32" s="133">
        <f t="shared" si="0"/>
        <v>0</v>
      </c>
      <c r="M32" s="41">
        <f>IF(ISBLANK(L32),"  ",IF(L84&gt;0,L32/L84,IF(L32&gt;0,1,0)))</f>
        <v>0</v>
      </c>
    </row>
    <row r="33" spans="1:13" ht="15" customHeight="1" x14ac:dyDescent="0.2">
      <c r="A33" s="172" t="s">
        <v>175</v>
      </c>
      <c r="B33" s="114">
        <v>0</v>
      </c>
      <c r="C33" s="39">
        <v>0</v>
      </c>
      <c r="D33" s="124">
        <v>0</v>
      </c>
      <c r="E33" s="36">
        <v>0</v>
      </c>
      <c r="F33" s="133">
        <f t="shared" si="1"/>
        <v>0</v>
      </c>
      <c r="G33" s="41">
        <f>IF(ISBLANK(F33),"  ",IF(F84&gt;0,F33/F84,IF(F33&gt;0,1,0)))</f>
        <v>0</v>
      </c>
      <c r="H33" s="114">
        <v>0</v>
      </c>
      <c r="I33" s="39">
        <v>0</v>
      </c>
      <c r="J33" s="124">
        <v>0</v>
      </c>
      <c r="K33" s="40">
        <v>0</v>
      </c>
      <c r="L33" s="133">
        <f t="shared" si="0"/>
        <v>0</v>
      </c>
      <c r="M33" s="41">
        <f>IF(ISBLANK(L33),"  ",IF(L84&gt;0,L33/L84,IF(L33&gt;0,1,0)))</f>
        <v>0</v>
      </c>
    </row>
    <row r="34" spans="1:13" ht="15" customHeight="1" x14ac:dyDescent="0.2">
      <c r="A34" s="171" t="s">
        <v>184</v>
      </c>
      <c r="B34" s="114">
        <v>0</v>
      </c>
      <c r="C34" s="39">
        <v>0</v>
      </c>
      <c r="D34" s="124">
        <v>0</v>
      </c>
      <c r="E34" s="36">
        <v>0</v>
      </c>
      <c r="F34" s="133">
        <f t="shared" si="1"/>
        <v>0</v>
      </c>
      <c r="G34" s="41">
        <f>IF(ISBLANK(F34),"  ",IF(F84&gt;0,F34/F84,IF(F34&gt;0,1,0)))</f>
        <v>0</v>
      </c>
      <c r="H34" s="114">
        <v>0</v>
      </c>
      <c r="I34" s="39">
        <v>0</v>
      </c>
      <c r="J34" s="124">
        <v>0</v>
      </c>
      <c r="K34" s="40">
        <v>0</v>
      </c>
      <c r="L34" s="133">
        <f t="shared" si="0"/>
        <v>0</v>
      </c>
      <c r="M34" s="41">
        <f>IF(ISBLANK(L34),"  ",IF(L84&gt;0,L34/L84,IF(L34&gt;0,1,0)))</f>
        <v>0</v>
      </c>
    </row>
    <row r="35" spans="1:13" ht="15" customHeight="1" x14ac:dyDescent="0.2">
      <c r="A35" s="171" t="s">
        <v>185</v>
      </c>
      <c r="B35" s="114">
        <v>0</v>
      </c>
      <c r="C35" s="39">
        <v>0</v>
      </c>
      <c r="D35" s="124">
        <v>0</v>
      </c>
      <c r="E35" s="36">
        <v>0</v>
      </c>
      <c r="F35" s="133">
        <f t="shared" ref="F35" si="2">D35+B35</f>
        <v>0</v>
      </c>
      <c r="G35" s="41">
        <f>IF(ISBLANK(F35),"  ",IF(F85&gt;0,F35/F85,IF(F35&gt;0,1,0)))</f>
        <v>0</v>
      </c>
      <c r="H35" s="114">
        <v>0</v>
      </c>
      <c r="I35" s="39">
        <v>0</v>
      </c>
      <c r="J35" s="124">
        <v>0</v>
      </c>
      <c r="K35" s="40">
        <v>0</v>
      </c>
      <c r="L35" s="133">
        <f t="shared" ref="L35" si="3">J35+H35</f>
        <v>0</v>
      </c>
      <c r="M35" s="41">
        <f>IF(ISBLANK(L35),"  ",IF(L85&gt;0,L35/L85,IF(L35&gt;0,1,0)))</f>
        <v>0</v>
      </c>
    </row>
    <row r="36" spans="1:13" ht="15" customHeight="1" x14ac:dyDescent="0.2">
      <c r="A36" s="218" t="s">
        <v>193</v>
      </c>
      <c r="B36" s="114">
        <v>0</v>
      </c>
      <c r="C36" s="39">
        <v>0</v>
      </c>
      <c r="D36" s="124">
        <v>0</v>
      </c>
      <c r="E36" s="36">
        <v>0</v>
      </c>
      <c r="F36" s="133">
        <f t="shared" ref="F36:F37" si="4">D36+B36</f>
        <v>0</v>
      </c>
      <c r="G36" s="41">
        <f t="shared" ref="G36:G37" si="5">IF(ISBLANK(F36),"  ",IF(F86&gt;0,F36/F86,IF(F36&gt;0,1,0)))</f>
        <v>0</v>
      </c>
      <c r="H36" s="114">
        <v>0</v>
      </c>
      <c r="I36" s="39">
        <v>0</v>
      </c>
      <c r="J36" s="124">
        <v>0</v>
      </c>
      <c r="K36" s="40">
        <v>0</v>
      </c>
      <c r="L36" s="133">
        <f t="shared" ref="L36:L37" si="6">J36+H36</f>
        <v>0</v>
      </c>
      <c r="M36" s="41">
        <f t="shared" ref="M36:M37" si="7">IF(ISBLANK(L36),"  ",IF(L86&gt;0,L36/L86,IF(L36&gt;0,1,0)))</f>
        <v>0</v>
      </c>
    </row>
    <row r="37" spans="1:13" ht="15" customHeight="1" x14ac:dyDescent="0.2">
      <c r="A37" s="218" t="s">
        <v>194</v>
      </c>
      <c r="B37" s="114">
        <v>0</v>
      </c>
      <c r="C37" s="39">
        <v>0</v>
      </c>
      <c r="D37" s="124">
        <v>0</v>
      </c>
      <c r="E37" s="36">
        <v>0</v>
      </c>
      <c r="F37" s="133">
        <f t="shared" si="4"/>
        <v>0</v>
      </c>
      <c r="G37" s="41">
        <f t="shared" si="5"/>
        <v>0</v>
      </c>
      <c r="H37" s="114">
        <v>0</v>
      </c>
      <c r="I37" s="39">
        <v>0</v>
      </c>
      <c r="J37" s="124">
        <v>0</v>
      </c>
      <c r="K37" s="40">
        <v>0</v>
      </c>
      <c r="L37" s="133">
        <f t="shared" si="6"/>
        <v>0</v>
      </c>
      <c r="M37" s="41">
        <f t="shared" si="7"/>
        <v>0</v>
      </c>
    </row>
    <row r="38" spans="1:13" ht="15" customHeight="1" x14ac:dyDescent="0.2">
      <c r="A38" s="171" t="s">
        <v>187</v>
      </c>
      <c r="B38" s="114">
        <v>0</v>
      </c>
      <c r="C38" s="39">
        <v>0</v>
      </c>
      <c r="D38" s="124">
        <v>0</v>
      </c>
      <c r="E38" s="36">
        <v>0</v>
      </c>
      <c r="F38" s="133">
        <f t="shared" ref="F38" si="8">D38+B38</f>
        <v>0</v>
      </c>
      <c r="G38" s="41">
        <f>IF(ISBLANK(F38),"  ",IF(F86&gt;0,F38/F86,IF(F38&gt;0,1,0)))</f>
        <v>0</v>
      </c>
      <c r="H38" s="114">
        <v>0</v>
      </c>
      <c r="I38" s="39">
        <v>0</v>
      </c>
      <c r="J38" s="124">
        <v>0</v>
      </c>
      <c r="K38" s="40">
        <v>0</v>
      </c>
      <c r="L38" s="133">
        <f t="shared" ref="L38" si="9">J38+H38</f>
        <v>0</v>
      </c>
      <c r="M38" s="41">
        <f>IF(ISBLANK(L38),"  ",IF(L86&gt;0,L38/L86,IF(L38&gt;0,1,0)))</f>
        <v>0</v>
      </c>
    </row>
    <row r="39" spans="1:13" ht="15" customHeight="1" x14ac:dyDescent="0.2">
      <c r="A39" s="171" t="s">
        <v>192</v>
      </c>
      <c r="B39" s="114">
        <v>0</v>
      </c>
      <c r="C39" s="39">
        <v>0</v>
      </c>
      <c r="D39" s="124">
        <v>0</v>
      </c>
      <c r="E39" s="36">
        <v>0</v>
      </c>
      <c r="F39" s="133">
        <f t="shared" ref="F39" si="10">D39+B39</f>
        <v>0</v>
      </c>
      <c r="G39" s="41">
        <f>IF(ISBLANK(F39),"  ",IF(F87&gt;0,F39/F87,IF(F39&gt;0,1,0)))</f>
        <v>0</v>
      </c>
      <c r="H39" s="114">
        <v>0</v>
      </c>
      <c r="I39" s="39">
        <v>0</v>
      </c>
      <c r="J39" s="124">
        <v>0</v>
      </c>
      <c r="K39" s="40">
        <v>0</v>
      </c>
      <c r="L39" s="133">
        <f t="shared" ref="L39" si="11">J39+H39</f>
        <v>0</v>
      </c>
      <c r="M39" s="41">
        <f>IF(ISBLANK(L39),"  ",IF(L87&gt;0,L39/L87,IF(L39&gt;0,1,0)))</f>
        <v>0</v>
      </c>
    </row>
    <row r="40" spans="1:13" ht="15" customHeight="1" x14ac:dyDescent="0.2">
      <c r="A40" s="171" t="s">
        <v>188</v>
      </c>
      <c r="B40" s="114">
        <v>0</v>
      </c>
      <c r="C40" s="39">
        <v>0</v>
      </c>
      <c r="D40" s="124">
        <v>0</v>
      </c>
      <c r="E40" s="36">
        <v>0</v>
      </c>
      <c r="F40" s="133">
        <f t="shared" ref="F40:F41" si="12">D40+B40</f>
        <v>0</v>
      </c>
      <c r="G40" s="41">
        <f t="shared" ref="G40:G41" si="13">IF(ISBLANK(F40),"  ",IF(F87&gt;0,F40/F87,IF(F40&gt;0,1,0)))</f>
        <v>0</v>
      </c>
      <c r="H40" s="114">
        <v>0</v>
      </c>
      <c r="I40" s="39">
        <v>0</v>
      </c>
      <c r="J40" s="124">
        <v>0</v>
      </c>
      <c r="K40" s="40">
        <v>0</v>
      </c>
      <c r="L40" s="133">
        <f t="shared" ref="L40:L41" si="14">J40+H40</f>
        <v>0</v>
      </c>
      <c r="M40" s="41">
        <f t="shared" ref="M40:M41" si="15">IF(ISBLANK(L40),"  ",IF(L87&gt;0,L40/L87,IF(L40&gt;0,1,0)))</f>
        <v>0</v>
      </c>
    </row>
    <row r="41" spans="1:13" ht="15" customHeight="1" x14ac:dyDescent="0.2">
      <c r="A41" s="171" t="s">
        <v>189</v>
      </c>
      <c r="B41" s="114">
        <v>0</v>
      </c>
      <c r="C41" s="39">
        <v>0</v>
      </c>
      <c r="D41" s="124">
        <v>0</v>
      </c>
      <c r="E41" s="36">
        <v>0</v>
      </c>
      <c r="F41" s="133">
        <f t="shared" si="12"/>
        <v>0</v>
      </c>
      <c r="G41" s="41">
        <f t="shared" si="13"/>
        <v>0</v>
      </c>
      <c r="H41" s="114">
        <v>0</v>
      </c>
      <c r="I41" s="39">
        <v>0</v>
      </c>
      <c r="J41" s="124">
        <v>0</v>
      </c>
      <c r="K41" s="40">
        <v>0</v>
      </c>
      <c r="L41" s="133">
        <f t="shared" si="14"/>
        <v>0</v>
      </c>
      <c r="M41" s="41">
        <f t="shared" si="15"/>
        <v>0</v>
      </c>
    </row>
    <row r="42" spans="1:13" ht="15" customHeight="1" x14ac:dyDescent="0.25">
      <c r="A42" s="47" t="s">
        <v>29</v>
      </c>
      <c r="B42" s="143"/>
      <c r="C42" s="48" t="s">
        <v>4</v>
      </c>
      <c r="D42" s="124"/>
      <c r="E42" s="49"/>
      <c r="F42" s="133"/>
      <c r="G42" s="50" t="s">
        <v>4</v>
      </c>
      <c r="H42" s="143" t="s">
        <v>4</v>
      </c>
      <c r="I42" s="48" t="s">
        <v>4</v>
      </c>
      <c r="J42" s="124"/>
      <c r="K42" s="49" t="s">
        <v>4</v>
      </c>
      <c r="L42" s="133"/>
      <c r="M42" s="50" t="s">
        <v>4</v>
      </c>
    </row>
    <row r="43" spans="1:13" ht="15" customHeight="1" x14ac:dyDescent="0.2">
      <c r="A43" s="45" t="s">
        <v>30</v>
      </c>
      <c r="B43" s="142">
        <v>0</v>
      </c>
      <c r="C43" s="35">
        <v>0</v>
      </c>
      <c r="D43" s="127">
        <v>0</v>
      </c>
      <c r="E43" s="36">
        <v>0</v>
      </c>
      <c r="F43" s="132">
        <f t="shared" si="1"/>
        <v>0</v>
      </c>
      <c r="G43" s="37">
        <f>IF(ISBLANK(F43),"  ",IF(F84&gt;0,F43/F84,IF(F43&gt;0,1,0)))</f>
        <v>0</v>
      </c>
      <c r="H43" s="142">
        <v>0</v>
      </c>
      <c r="I43" s="35">
        <v>0</v>
      </c>
      <c r="J43" s="127">
        <v>0</v>
      </c>
      <c r="K43" s="36">
        <v>0</v>
      </c>
      <c r="L43" s="132">
        <f>J43+H43</f>
        <v>0</v>
      </c>
      <c r="M43" s="37">
        <f>IF(ISBLANK(L43),"  ",IF(L84&gt;0,L43/L84,IF(L43&gt;0,1,0)))</f>
        <v>0</v>
      </c>
    </row>
    <row r="44" spans="1:13" ht="15" customHeight="1" x14ac:dyDescent="0.25">
      <c r="A44" s="104" t="s">
        <v>31</v>
      </c>
      <c r="B44" s="143"/>
      <c r="C44" s="48" t="s">
        <v>4</v>
      </c>
      <c r="D44" s="124"/>
      <c r="E44" s="49"/>
      <c r="F44" s="133"/>
      <c r="G44" s="50" t="s">
        <v>4</v>
      </c>
      <c r="H44" s="143"/>
      <c r="I44" s="48" t="s">
        <v>4</v>
      </c>
      <c r="J44" s="124"/>
      <c r="K44" s="49" t="s">
        <v>4</v>
      </c>
      <c r="L44" s="133"/>
      <c r="M44" s="50" t="s">
        <v>4</v>
      </c>
    </row>
    <row r="45" spans="1:13" ht="15" customHeight="1" x14ac:dyDescent="0.2">
      <c r="A45" s="45" t="s">
        <v>30</v>
      </c>
      <c r="B45" s="142">
        <v>0</v>
      </c>
      <c r="C45" s="35">
        <v>0</v>
      </c>
      <c r="D45" s="127">
        <v>0</v>
      </c>
      <c r="E45" s="36">
        <v>0</v>
      </c>
      <c r="F45" s="132">
        <f t="shared" si="1"/>
        <v>0</v>
      </c>
      <c r="G45" s="37">
        <f>IF(ISBLANK(F45),"  ",IF(F84&gt;0,F45/F84,IF(F45&gt;0,1,0)))</f>
        <v>0</v>
      </c>
      <c r="H45" s="142">
        <v>0</v>
      </c>
      <c r="I45" s="35">
        <v>0</v>
      </c>
      <c r="J45" s="127">
        <v>0</v>
      </c>
      <c r="K45" s="36">
        <v>0</v>
      </c>
      <c r="L45" s="132">
        <f>J45+H45</f>
        <v>0</v>
      </c>
      <c r="M45" s="37">
        <f>IF(ISBLANK(L45),"  ",IF(L84&gt;0,L45/L84,IF(L45&gt;0,1,0)))</f>
        <v>0</v>
      </c>
    </row>
    <row r="46" spans="1:13" ht="15" customHeight="1" x14ac:dyDescent="0.2">
      <c r="A46" s="46" t="s">
        <v>101</v>
      </c>
      <c r="B46" s="114"/>
      <c r="C46" s="39" t="s">
        <v>10</v>
      </c>
      <c r="D46" s="124"/>
      <c r="E46" s="36"/>
      <c r="F46" s="133">
        <f t="shared" si="1"/>
        <v>0</v>
      </c>
      <c r="G46" s="41">
        <f>IF(ISBLANK(F46),"  ",IF(F84&gt;0,F46/F84,IF(F46&gt;0,1,0)))</f>
        <v>0</v>
      </c>
      <c r="H46" s="114"/>
      <c r="I46" s="39" t="s">
        <v>10</v>
      </c>
      <c r="J46" s="124"/>
      <c r="K46" s="40" t="s">
        <v>10</v>
      </c>
      <c r="L46" s="133">
        <f>J46+H46</f>
        <v>0</v>
      </c>
      <c r="M46" s="41">
        <f>IF(ISBLANK(L46),"  ",IF(L84&gt;0,L46/L84,IF(L46&gt;0,1,0)))</f>
        <v>0</v>
      </c>
    </row>
    <row r="47" spans="1:13" s="55" customFormat="1" ht="15" customHeight="1" x14ac:dyDescent="0.25">
      <c r="A47" s="47" t="s">
        <v>33</v>
      </c>
      <c r="B47" s="115">
        <v>10116250</v>
      </c>
      <c r="C47" s="59">
        <v>1</v>
      </c>
      <c r="D47" s="128">
        <v>0</v>
      </c>
      <c r="E47" s="52">
        <v>0</v>
      </c>
      <c r="F47" s="115">
        <f>F46+F45+F43+F34+F29+F28+F26+F27+F25+F24+F23+F22+F21+F20+F19+F18+F17+F16+F14+F13+F30+F31+F32+F33</f>
        <v>10116250</v>
      </c>
      <c r="G47" s="53">
        <f>IF(ISBLANK(F47),"  ",IF(F84&gt;0,F47/F84,IF(F47&gt;0,1,0)))</f>
        <v>0.26915299783161062</v>
      </c>
      <c r="H47" s="115">
        <v>9957467</v>
      </c>
      <c r="I47" s="59">
        <v>1</v>
      </c>
      <c r="J47" s="128">
        <v>0</v>
      </c>
      <c r="K47" s="54">
        <v>0</v>
      </c>
      <c r="L47" s="115">
        <f>L46+L45+L43+L34+L29+L28+L26+L27+L25+L24+L23+L22+L21+L20+L19+L18+L17+L16+L14+L13+L30+L31+L32+L33</f>
        <v>9957467</v>
      </c>
      <c r="M47" s="53">
        <f>IF(ISBLANK(L47),"  ",IF(L84&gt;0,L47/L84,IF(L47&gt;0,1,0)))</f>
        <v>0.25637847690725812</v>
      </c>
    </row>
    <row r="48" spans="1:13" ht="15" customHeight="1" x14ac:dyDescent="0.25">
      <c r="A48" s="56" t="s">
        <v>34</v>
      </c>
      <c r="B48" s="116"/>
      <c r="C48" s="48" t="s">
        <v>4</v>
      </c>
      <c r="D48" s="124"/>
      <c r="E48" s="49" t="s">
        <v>4</v>
      </c>
      <c r="F48" s="133"/>
      <c r="G48" s="50" t="s">
        <v>4</v>
      </c>
      <c r="H48" s="116"/>
      <c r="I48" s="48" t="s">
        <v>4</v>
      </c>
      <c r="J48" s="124"/>
      <c r="K48" s="49" t="s">
        <v>4</v>
      </c>
      <c r="L48" s="133"/>
      <c r="M48" s="50" t="s">
        <v>4</v>
      </c>
    </row>
    <row r="49" spans="1:13" ht="15" customHeight="1" x14ac:dyDescent="0.2">
      <c r="A49" s="7" t="s">
        <v>35</v>
      </c>
      <c r="B49" s="142">
        <v>0</v>
      </c>
      <c r="C49" s="35">
        <v>0</v>
      </c>
      <c r="D49" s="127">
        <v>0</v>
      </c>
      <c r="E49" s="36">
        <v>0</v>
      </c>
      <c r="F49" s="132">
        <f>D49+B49</f>
        <v>0</v>
      </c>
      <c r="G49" s="37">
        <f>IF(ISBLANK(F49),"  ",IF(D84&gt;0,F49/D84,IF(F49&gt;0,1,0)))</f>
        <v>0</v>
      </c>
      <c r="H49" s="142">
        <v>0</v>
      </c>
      <c r="I49" s="35">
        <v>0</v>
      </c>
      <c r="J49" s="127">
        <v>0</v>
      </c>
      <c r="K49" s="36">
        <v>0</v>
      </c>
      <c r="L49" s="132">
        <f>J49+H49</f>
        <v>0</v>
      </c>
      <c r="M49" s="37">
        <f>IF(ISBLANK(L49),"  ",IF(J84&gt;0,L49/J84,IF(L49&gt;0,1,0)))</f>
        <v>0</v>
      </c>
    </row>
    <row r="50" spans="1:13" ht="15" customHeight="1" x14ac:dyDescent="0.2">
      <c r="A50" s="58" t="s">
        <v>36</v>
      </c>
      <c r="B50" s="114">
        <v>0</v>
      </c>
      <c r="C50" s="39">
        <v>0</v>
      </c>
      <c r="D50" s="124">
        <v>0</v>
      </c>
      <c r="E50" s="40">
        <v>0</v>
      </c>
      <c r="F50" s="133">
        <f>D50+B50</f>
        <v>0</v>
      </c>
      <c r="G50" s="41">
        <f>IF(ISBLANK(F50),"  ",IF(D84&gt;0,F50/D84,IF(F50&gt;0,1,0)))</f>
        <v>0</v>
      </c>
      <c r="H50" s="114">
        <v>0</v>
      </c>
      <c r="I50" s="39">
        <v>0</v>
      </c>
      <c r="J50" s="124">
        <v>0</v>
      </c>
      <c r="K50" s="40">
        <v>0</v>
      </c>
      <c r="L50" s="133">
        <f>J50+H50</f>
        <v>0</v>
      </c>
      <c r="M50" s="41">
        <f>IF(ISBLANK(L50),"  ",IF(J84&gt;0,L50/J84,IF(L50&gt;0,1,0)))</f>
        <v>0</v>
      </c>
    </row>
    <row r="51" spans="1:13" ht="15" customHeight="1" x14ac:dyDescent="0.2">
      <c r="A51" s="7" t="s">
        <v>37</v>
      </c>
      <c r="B51" s="114">
        <v>0</v>
      </c>
      <c r="C51" s="39">
        <v>0</v>
      </c>
      <c r="D51" s="124">
        <v>0</v>
      </c>
      <c r="E51" s="40">
        <v>0</v>
      </c>
      <c r="F51" s="133">
        <f>D51+B51</f>
        <v>0</v>
      </c>
      <c r="G51" s="41">
        <f>IF(ISBLANK(F51),"  ",IF(D84&gt;0,F51/D84,IF(F51&gt;0,1,0)))</f>
        <v>0</v>
      </c>
      <c r="H51" s="114">
        <v>0</v>
      </c>
      <c r="I51" s="39">
        <v>0</v>
      </c>
      <c r="J51" s="124">
        <v>0</v>
      </c>
      <c r="K51" s="40">
        <v>0</v>
      </c>
      <c r="L51" s="133">
        <f>J51+H51</f>
        <v>0</v>
      </c>
      <c r="M51" s="41">
        <f>IF(ISBLANK(L51),"  ",IF(J84&gt;0,L51/J84,IF(L51&gt;0,1,0)))</f>
        <v>0</v>
      </c>
    </row>
    <row r="52" spans="1:13" ht="15" customHeight="1" x14ac:dyDescent="0.2">
      <c r="A52" s="25" t="s">
        <v>38</v>
      </c>
      <c r="B52" s="114">
        <v>0</v>
      </c>
      <c r="C52" s="39">
        <v>0</v>
      </c>
      <c r="D52" s="124">
        <v>0</v>
      </c>
      <c r="E52" s="40">
        <v>0</v>
      </c>
      <c r="F52" s="133">
        <f>D52+B52</f>
        <v>0</v>
      </c>
      <c r="G52" s="41">
        <f>IF(ISBLANK(F52),"  ",IF(D84&gt;0,F52/D84,IF(F52&gt;0,1,0)))</f>
        <v>0</v>
      </c>
      <c r="H52" s="114">
        <v>0</v>
      </c>
      <c r="I52" s="39">
        <v>0</v>
      </c>
      <c r="J52" s="124">
        <v>0</v>
      </c>
      <c r="K52" s="40">
        <v>0</v>
      </c>
      <c r="L52" s="133">
        <f>J52+H52</f>
        <v>0</v>
      </c>
      <c r="M52" s="41">
        <f>IF(ISBLANK(L52),"  ",IF(J84&gt;0,L52/J84,IF(L52&gt;0,1,0)))</f>
        <v>0</v>
      </c>
    </row>
    <row r="53" spans="1:13" ht="15" customHeight="1" x14ac:dyDescent="0.2">
      <c r="A53" s="58" t="s">
        <v>39</v>
      </c>
      <c r="B53" s="114">
        <v>0</v>
      </c>
      <c r="C53" s="39">
        <v>0</v>
      </c>
      <c r="D53" s="124">
        <v>0</v>
      </c>
      <c r="E53" s="40">
        <v>0</v>
      </c>
      <c r="F53" s="133">
        <f>D53+B53</f>
        <v>0</v>
      </c>
      <c r="G53" s="41">
        <f>IF(ISBLANK(F53),"  ",IF(F84&gt;0,F53/F84,IF(F53&gt;0,1,0)))</f>
        <v>0</v>
      </c>
      <c r="H53" s="114">
        <v>0</v>
      </c>
      <c r="I53" s="39">
        <v>0</v>
      </c>
      <c r="J53" s="124">
        <v>0</v>
      </c>
      <c r="K53" s="40">
        <v>0</v>
      </c>
      <c r="L53" s="133">
        <f>J53+H53</f>
        <v>0</v>
      </c>
      <c r="M53" s="41">
        <f>IF(ISBLANK(L53),"  ",IF(L84&gt;0,L53/L84,IF(L53&gt;0,1,0)))</f>
        <v>0</v>
      </c>
    </row>
    <row r="54" spans="1:13" s="55" customFormat="1" ht="15" customHeight="1" x14ac:dyDescent="0.25">
      <c r="A54" s="56" t="s">
        <v>40</v>
      </c>
      <c r="B54" s="115">
        <v>0</v>
      </c>
      <c r="C54" s="59">
        <v>0</v>
      </c>
      <c r="D54" s="128">
        <v>0</v>
      </c>
      <c r="E54" s="54">
        <v>0</v>
      </c>
      <c r="F54" s="134">
        <f>F53+F52+F51+F50+F49</f>
        <v>0</v>
      </c>
      <c r="G54" s="53">
        <f>IF(ISBLANK(F54),"  ",IF(F84&gt;0,F54/F84,IF(F54&gt;0,1,0)))</f>
        <v>0</v>
      </c>
      <c r="H54" s="115">
        <v>0</v>
      </c>
      <c r="I54" s="59">
        <v>0</v>
      </c>
      <c r="J54" s="128">
        <v>0</v>
      </c>
      <c r="K54" s="54">
        <v>0</v>
      </c>
      <c r="L54" s="134">
        <f>L53+L52+L51+L50+L49</f>
        <v>0</v>
      </c>
      <c r="M54" s="53">
        <f>IF(ISBLANK(L54),"  ",IF(L84&gt;0,L54/L84,IF(L54&gt;0,1,0)))</f>
        <v>0</v>
      </c>
    </row>
    <row r="55" spans="1:13" s="55" customFormat="1" ht="15" customHeight="1" x14ac:dyDescent="0.25">
      <c r="A55" s="60" t="s">
        <v>82</v>
      </c>
      <c r="B55" s="144">
        <v>0</v>
      </c>
      <c r="C55" s="59">
        <v>0</v>
      </c>
      <c r="D55" s="129">
        <v>0</v>
      </c>
      <c r="E55" s="54">
        <v>0</v>
      </c>
      <c r="F55" s="135">
        <f>D55+B55</f>
        <v>0</v>
      </c>
      <c r="G55" s="53">
        <f>IF(ISBLANK(F55),"  ",IF(F84&gt;0,F55/F84,IF(F55&gt;0,1,0)))</f>
        <v>0</v>
      </c>
      <c r="H55" s="144">
        <v>0</v>
      </c>
      <c r="I55" s="59">
        <v>0</v>
      </c>
      <c r="J55" s="129">
        <v>0</v>
      </c>
      <c r="K55" s="54">
        <v>0</v>
      </c>
      <c r="L55" s="135">
        <f>J55+H55</f>
        <v>0</v>
      </c>
      <c r="M55" s="53">
        <f>IF(ISBLANK(L55),"  ",IF(L84&gt;0,L55/L84,IF(L55&gt;0,1,0)))</f>
        <v>0</v>
      </c>
    </row>
    <row r="56" spans="1:13" ht="15" customHeight="1" x14ac:dyDescent="0.25">
      <c r="A56" s="9" t="s">
        <v>42</v>
      </c>
      <c r="B56" s="119"/>
      <c r="C56" s="61" t="s">
        <v>4</v>
      </c>
      <c r="D56" s="127"/>
      <c r="E56" s="62" t="s">
        <v>4</v>
      </c>
      <c r="F56" s="132"/>
      <c r="G56" s="63" t="s">
        <v>4</v>
      </c>
      <c r="H56" s="119"/>
      <c r="I56" s="61" t="s">
        <v>4</v>
      </c>
      <c r="J56" s="127"/>
      <c r="K56" s="62" t="s">
        <v>4</v>
      </c>
      <c r="L56" s="132"/>
      <c r="M56" s="63" t="s">
        <v>4</v>
      </c>
    </row>
    <row r="57" spans="1:13" ht="15" customHeight="1" x14ac:dyDescent="0.2">
      <c r="A57" s="7" t="s">
        <v>43</v>
      </c>
      <c r="B57" s="119">
        <v>7426831</v>
      </c>
      <c r="C57" s="35">
        <v>0.93501397957652355</v>
      </c>
      <c r="D57" s="127">
        <v>516185</v>
      </c>
      <c r="E57" s="36">
        <v>6.4986020423476426E-2</v>
      </c>
      <c r="F57" s="136">
        <f t="shared" ref="F57:F62" si="16">D57+B57</f>
        <v>7943016</v>
      </c>
      <c r="G57" s="37">
        <f>IF(ISBLANK(F57),"  ",IF(F84&gt;0,F57/F84,IF(F57&gt;0,1,0)))</f>
        <v>0.21133192321506963</v>
      </c>
      <c r="H57" s="119">
        <v>8839049</v>
      </c>
      <c r="I57" s="35">
        <v>0.94482393492241878</v>
      </c>
      <c r="J57" s="127">
        <v>516185</v>
      </c>
      <c r="K57" s="36">
        <v>5.5176065077581167E-2</v>
      </c>
      <c r="L57" s="136">
        <f t="shared" ref="L57:L73" si="17">J57+H57</f>
        <v>9355234</v>
      </c>
      <c r="M57" s="37">
        <f>IF(ISBLANK(L57),"  ",IF(L84&gt;0,L57/L84,IF(L57&gt;0,1,0)))</f>
        <v>0.24087256769527796</v>
      </c>
    </row>
    <row r="58" spans="1:13" ht="15" customHeight="1" x14ac:dyDescent="0.2">
      <c r="A58" s="25" t="s">
        <v>44</v>
      </c>
      <c r="B58" s="116">
        <v>0</v>
      </c>
      <c r="C58" s="39">
        <v>0</v>
      </c>
      <c r="D58" s="124">
        <v>0</v>
      </c>
      <c r="E58" s="40">
        <v>0</v>
      </c>
      <c r="F58" s="137">
        <f t="shared" si="16"/>
        <v>0</v>
      </c>
      <c r="G58" s="41">
        <f>IF(ISBLANK(F58),"  ",IF(F84&gt;0,F58/F84,IF(F58&gt;0,1,0)))</f>
        <v>0</v>
      </c>
      <c r="H58" s="116">
        <v>0</v>
      </c>
      <c r="I58" s="39">
        <v>0</v>
      </c>
      <c r="J58" s="124">
        <v>0</v>
      </c>
      <c r="K58" s="40">
        <v>0</v>
      </c>
      <c r="L58" s="137">
        <f t="shared" si="17"/>
        <v>0</v>
      </c>
      <c r="M58" s="41">
        <f>IF(ISBLANK(L58),"  ",IF(L84&gt;0,L58/L84,IF(L58&gt;0,1,0)))</f>
        <v>0</v>
      </c>
    </row>
    <row r="59" spans="1:13" ht="15" customHeight="1" x14ac:dyDescent="0.2">
      <c r="A59" s="64" t="s">
        <v>45</v>
      </c>
      <c r="B59" s="145">
        <v>0</v>
      </c>
      <c r="C59" s="39">
        <v>0</v>
      </c>
      <c r="D59" s="123">
        <v>484285</v>
      </c>
      <c r="E59" s="40">
        <v>1</v>
      </c>
      <c r="F59" s="138">
        <f t="shared" si="16"/>
        <v>484285</v>
      </c>
      <c r="G59" s="41">
        <f>IF(ISBLANK(F59),"  ",IF(F84&gt;0,F59/F84,IF(F59&gt;0,1,0)))</f>
        <v>1.2884889119474266E-2</v>
      </c>
      <c r="H59" s="145">
        <v>0</v>
      </c>
      <c r="I59" s="39">
        <v>0</v>
      </c>
      <c r="J59" s="123">
        <v>484285</v>
      </c>
      <c r="K59" s="40">
        <v>1</v>
      </c>
      <c r="L59" s="138">
        <f t="shared" si="17"/>
        <v>484285</v>
      </c>
      <c r="M59" s="41">
        <f>IF(ISBLANK(L59),"  ",IF(L84&gt;0,L59/L84,IF(L59&gt;0,1,0)))</f>
        <v>1.2469059720612833E-2</v>
      </c>
    </row>
    <row r="60" spans="1:13" ht="15" customHeight="1" x14ac:dyDescent="0.2">
      <c r="A60" s="64" t="s">
        <v>46</v>
      </c>
      <c r="B60" s="145">
        <v>207989</v>
      </c>
      <c r="C60" s="39">
        <v>1</v>
      </c>
      <c r="D60" s="123">
        <v>0</v>
      </c>
      <c r="E60" s="40">
        <v>0</v>
      </c>
      <c r="F60" s="138">
        <f t="shared" si="16"/>
        <v>207989</v>
      </c>
      <c r="G60" s="41">
        <f>IF(ISBLANK(F60),"  ",IF(F84&gt;0,F60/F84,IF(F60&gt;0,1,0)))</f>
        <v>5.5337563688124406E-3</v>
      </c>
      <c r="H60" s="145">
        <v>207989</v>
      </c>
      <c r="I60" s="39">
        <v>1</v>
      </c>
      <c r="J60" s="123">
        <v>0</v>
      </c>
      <c r="K60" s="40">
        <v>0</v>
      </c>
      <c r="L60" s="138">
        <f t="shared" si="17"/>
        <v>207989</v>
      </c>
      <c r="M60" s="41">
        <f>IF(ISBLANK(L60),"  ",IF(L84&gt;0,L60/L84,IF(L60&gt;0,1,0)))</f>
        <v>5.35516743700619E-3</v>
      </c>
    </row>
    <row r="61" spans="1:13" ht="15" customHeight="1" x14ac:dyDescent="0.2">
      <c r="A61" s="64" t="s">
        <v>47</v>
      </c>
      <c r="B61" s="145">
        <v>0</v>
      </c>
      <c r="C61" s="39">
        <v>0</v>
      </c>
      <c r="D61" s="123">
        <v>0</v>
      </c>
      <c r="E61" s="40">
        <v>0</v>
      </c>
      <c r="F61" s="138">
        <f t="shared" si="16"/>
        <v>0</v>
      </c>
      <c r="G61" s="41">
        <f>IF(ISBLANK(F61),"  ",IF(F84&gt;0,F61/F84,IF(F61&gt;0,1,0)))</f>
        <v>0</v>
      </c>
      <c r="H61" s="145">
        <v>0</v>
      </c>
      <c r="I61" s="39">
        <v>0</v>
      </c>
      <c r="J61" s="123">
        <v>0</v>
      </c>
      <c r="K61" s="40">
        <v>0</v>
      </c>
      <c r="L61" s="138">
        <f t="shared" si="17"/>
        <v>0</v>
      </c>
      <c r="M61" s="41">
        <f>IF(ISBLANK(L61),"  ",IF(L84&gt;0,L61/L84,IF(L61&gt;0,1,0)))</f>
        <v>0</v>
      </c>
    </row>
    <row r="62" spans="1:13" ht="15" customHeight="1" x14ac:dyDescent="0.2">
      <c r="A62" s="25" t="s">
        <v>48</v>
      </c>
      <c r="B62" s="116">
        <v>742962</v>
      </c>
      <c r="C62" s="39">
        <v>0.21051340129419946</v>
      </c>
      <c r="D62" s="124">
        <v>2786324</v>
      </c>
      <c r="E62" s="40">
        <v>0.78948659870580051</v>
      </c>
      <c r="F62" s="137">
        <f t="shared" si="16"/>
        <v>3529286</v>
      </c>
      <c r="G62" s="41">
        <f>IF(ISBLANK(F62),"  ",IF(F84&gt;0,F62/F84,IF(F62&gt;0,1,0)))</f>
        <v>9.3900200875337569E-2</v>
      </c>
      <c r="H62" s="116">
        <v>742962</v>
      </c>
      <c r="I62" s="39">
        <v>0.21051340129419946</v>
      </c>
      <c r="J62" s="124">
        <v>2786324</v>
      </c>
      <c r="K62" s="40">
        <v>0.78948659870580051</v>
      </c>
      <c r="L62" s="137">
        <f t="shared" si="17"/>
        <v>3529286</v>
      </c>
      <c r="M62" s="41">
        <f>IF(ISBLANK(L62),"  ",IF(L84&gt;0,L62/L84,IF(L62&gt;0,1,0)))</f>
        <v>9.0869793417352976E-2</v>
      </c>
    </row>
    <row r="63" spans="1:13" s="55" customFormat="1" ht="15" customHeight="1" x14ac:dyDescent="0.25">
      <c r="A63" s="60" t="s">
        <v>49</v>
      </c>
      <c r="B63" s="146">
        <v>8377782</v>
      </c>
      <c r="C63" s="59">
        <v>0.6887031656508209</v>
      </c>
      <c r="D63" s="128">
        <v>3786794</v>
      </c>
      <c r="E63" s="54">
        <v>0.31129683434917915</v>
      </c>
      <c r="F63" s="139">
        <f>F62+F60+F59+F58+F57+F61</f>
        <v>12164576</v>
      </c>
      <c r="G63" s="53">
        <f>IF(ISBLANK(F63),"  ",IF(F84&gt;0,F63/F84,IF(F63&gt;0,1,0)))</f>
        <v>0.32365076957869393</v>
      </c>
      <c r="H63" s="146">
        <v>9790000</v>
      </c>
      <c r="I63" s="59">
        <v>0.7210833426507024</v>
      </c>
      <c r="J63" s="128">
        <v>3786794</v>
      </c>
      <c r="K63" s="54">
        <v>0.27891665734929766</v>
      </c>
      <c r="L63" s="137">
        <f t="shared" si="17"/>
        <v>13576794</v>
      </c>
      <c r="M63" s="53">
        <f>IF(ISBLANK(L63),"  ",IF(L84&gt;0,L63/L84,IF(L63&gt;0,1,0)))</f>
        <v>0.34956658827024994</v>
      </c>
    </row>
    <row r="64" spans="1:13" ht="15" customHeight="1" x14ac:dyDescent="0.2">
      <c r="A64" s="34" t="s">
        <v>50</v>
      </c>
      <c r="B64" s="147">
        <v>0</v>
      </c>
      <c r="C64" s="39">
        <v>0</v>
      </c>
      <c r="D64" s="148">
        <v>0</v>
      </c>
      <c r="E64" s="40">
        <v>0</v>
      </c>
      <c r="F64" s="140">
        <f t="shared" ref="F64:F73" si="18">D64+B64</f>
        <v>0</v>
      </c>
      <c r="G64" s="41">
        <f>IF(ISBLANK(F64),"  ",IF(F84&gt;0,F64/F84,IF(F64&gt;0,1,0)))</f>
        <v>0</v>
      </c>
      <c r="H64" s="147">
        <v>0</v>
      </c>
      <c r="I64" s="39">
        <v>0</v>
      </c>
      <c r="J64" s="148">
        <v>0</v>
      </c>
      <c r="K64" s="40">
        <v>0</v>
      </c>
      <c r="L64" s="140">
        <f t="shared" si="17"/>
        <v>0</v>
      </c>
      <c r="M64" s="41">
        <f>IF(ISBLANK(L64),"  ",IF(L84&gt;0,L64/L84,IF(L64&gt;0,1,0)))</f>
        <v>0</v>
      </c>
    </row>
    <row r="65" spans="1:13" ht="15" customHeight="1" x14ac:dyDescent="0.2">
      <c r="A65" s="65" t="s">
        <v>51</v>
      </c>
      <c r="B65" s="114">
        <v>0</v>
      </c>
      <c r="C65" s="39">
        <v>0</v>
      </c>
      <c r="D65" s="124">
        <v>0</v>
      </c>
      <c r="E65" s="40">
        <v>0</v>
      </c>
      <c r="F65" s="133">
        <f t="shared" si="18"/>
        <v>0</v>
      </c>
      <c r="G65" s="41">
        <f>IF(ISBLANK(F65),"  ",IF(F84&gt;0,F65/F84,IF(F65&gt;0,1,0)))</f>
        <v>0</v>
      </c>
      <c r="H65" s="114">
        <v>0</v>
      </c>
      <c r="I65" s="39">
        <v>0</v>
      </c>
      <c r="J65" s="124">
        <v>0</v>
      </c>
      <c r="K65" s="40">
        <v>0</v>
      </c>
      <c r="L65" s="133">
        <f t="shared" si="17"/>
        <v>0</v>
      </c>
      <c r="M65" s="41">
        <f>IF(ISBLANK(L65),"  ",IF(L84&gt;0,L65/L84,IF(L65&gt;0,1,0)))</f>
        <v>0</v>
      </c>
    </row>
    <row r="66" spans="1:13" ht="15" customHeight="1" x14ac:dyDescent="0.2">
      <c r="A66" s="7" t="s">
        <v>52</v>
      </c>
      <c r="B66" s="114">
        <v>0</v>
      </c>
      <c r="C66" s="39">
        <v>0</v>
      </c>
      <c r="D66" s="124">
        <v>14757</v>
      </c>
      <c r="E66" s="40">
        <v>1</v>
      </c>
      <c r="F66" s="133">
        <f t="shared" si="18"/>
        <v>14757</v>
      </c>
      <c r="G66" s="41">
        <f>IF(ISBLANK(F66),"  ",IF(F84&gt;0,F66/F84,IF(F66&gt;0,1,0)))</f>
        <v>3.926248154208405E-4</v>
      </c>
      <c r="H66" s="114">
        <v>0</v>
      </c>
      <c r="I66" s="39">
        <v>0</v>
      </c>
      <c r="J66" s="124">
        <v>14757</v>
      </c>
      <c r="K66" s="40">
        <v>1</v>
      </c>
      <c r="L66" s="133">
        <f t="shared" si="17"/>
        <v>14757</v>
      </c>
      <c r="M66" s="41">
        <f>IF(ISBLANK(L66),"  ",IF(L84&gt;0,L66/L84,IF(L66&gt;0,1,0)))</f>
        <v>3.7995377576650853E-4</v>
      </c>
    </row>
    <row r="67" spans="1:13" ht="15" customHeight="1" x14ac:dyDescent="0.2">
      <c r="A67" s="58" t="s">
        <v>53</v>
      </c>
      <c r="B67" s="114">
        <v>0</v>
      </c>
      <c r="C67" s="39">
        <v>0</v>
      </c>
      <c r="D67" s="124">
        <v>2204245</v>
      </c>
      <c r="E67" s="40">
        <v>1</v>
      </c>
      <c r="F67" s="133">
        <f t="shared" si="18"/>
        <v>2204245</v>
      </c>
      <c r="G67" s="41">
        <f>IF(ISBLANK(F67),"  ",IF(F84&gt;0,F67/F84,IF(F67&gt;0,1,0)))</f>
        <v>5.8646153436830696E-2</v>
      </c>
      <c r="H67" s="114">
        <v>0</v>
      </c>
      <c r="I67" s="39">
        <v>0</v>
      </c>
      <c r="J67" s="124">
        <v>2204245</v>
      </c>
      <c r="K67" s="40">
        <v>1</v>
      </c>
      <c r="L67" s="133">
        <f t="shared" si="17"/>
        <v>2204245</v>
      </c>
      <c r="M67" s="41">
        <f>IF(ISBLANK(L67),"  ",IF(L84&gt;0,L67/L84,IF(L67&gt;0,1,0)))</f>
        <v>5.6753487190109614E-2</v>
      </c>
    </row>
    <row r="68" spans="1:13" ht="15" customHeight="1" x14ac:dyDescent="0.2">
      <c r="A68" s="65" t="s">
        <v>54</v>
      </c>
      <c r="B68" s="114">
        <v>0</v>
      </c>
      <c r="C68" s="39">
        <v>0</v>
      </c>
      <c r="D68" s="124">
        <v>6558</v>
      </c>
      <c r="E68" s="40">
        <v>1</v>
      </c>
      <c r="F68" s="133">
        <f t="shared" si="18"/>
        <v>6558</v>
      </c>
      <c r="G68" s="41">
        <f>IF(ISBLANK(F68),"  ",IF(F84&gt;0,F68/F84,IF(F68&gt;0,1,0)))</f>
        <v>1.7448218062816778E-4</v>
      </c>
      <c r="H68" s="114">
        <v>0</v>
      </c>
      <c r="I68" s="39">
        <v>0</v>
      </c>
      <c r="J68" s="124">
        <v>6558</v>
      </c>
      <c r="K68" s="40">
        <v>1</v>
      </c>
      <c r="L68" s="133">
        <f t="shared" si="17"/>
        <v>6558</v>
      </c>
      <c r="M68" s="41">
        <f>IF(ISBLANK(L68),"  ",IF(L84&gt;0,L68/L84,IF(L68&gt;0,1,0)))</f>
        <v>1.6885117987915991E-4</v>
      </c>
    </row>
    <row r="69" spans="1:13" ht="15" customHeight="1" x14ac:dyDescent="0.2">
      <c r="A69" s="65" t="s">
        <v>55</v>
      </c>
      <c r="B69" s="114">
        <v>0</v>
      </c>
      <c r="C69" s="39">
        <v>0</v>
      </c>
      <c r="D69" s="124">
        <v>0</v>
      </c>
      <c r="E69" s="40">
        <v>0</v>
      </c>
      <c r="F69" s="133">
        <f t="shared" si="18"/>
        <v>0</v>
      </c>
      <c r="G69" s="41">
        <f>IF(ISBLANK(F69),"  ",IF(F84&gt;0,F69/F84,IF(F69&gt;0,1,0)))</f>
        <v>0</v>
      </c>
      <c r="H69" s="114">
        <v>0</v>
      </c>
      <c r="I69" s="39">
        <v>0</v>
      </c>
      <c r="J69" s="124">
        <v>0</v>
      </c>
      <c r="K69" s="40">
        <v>0</v>
      </c>
      <c r="L69" s="133">
        <f t="shared" si="17"/>
        <v>0</v>
      </c>
      <c r="M69" s="41">
        <f>IF(ISBLANK(L69),"  ",IF(L84&gt;0,L69/L84,IF(L69&gt;0,1,0)))</f>
        <v>0</v>
      </c>
    </row>
    <row r="70" spans="1:13" ht="15" customHeight="1" x14ac:dyDescent="0.2">
      <c r="A70" s="34" t="s">
        <v>56</v>
      </c>
      <c r="B70" s="114">
        <v>0</v>
      </c>
      <c r="C70" s="39">
        <v>0</v>
      </c>
      <c r="D70" s="124">
        <v>2988</v>
      </c>
      <c r="E70" s="40">
        <v>1</v>
      </c>
      <c r="F70" s="133">
        <f t="shared" si="18"/>
        <v>2988</v>
      </c>
      <c r="G70" s="41">
        <f>IF(ISBLANK(F70),"  ",IF(F84&gt;0,F70/F84,IF(F70&gt;0,1,0)))</f>
        <v>7.9498742866264912E-5</v>
      </c>
      <c r="H70" s="114">
        <v>0</v>
      </c>
      <c r="I70" s="39">
        <v>0</v>
      </c>
      <c r="J70" s="124">
        <v>2988</v>
      </c>
      <c r="K70" s="40">
        <v>1</v>
      </c>
      <c r="L70" s="133">
        <f t="shared" si="17"/>
        <v>2988</v>
      </c>
      <c r="M70" s="41">
        <f>IF(ISBLANK(L70),"  ",IF(L84&gt;0,L70/L84,IF(L70&gt;0,1,0)))</f>
        <v>7.6933108490230231E-5</v>
      </c>
    </row>
    <row r="71" spans="1:13" ht="15" customHeight="1" x14ac:dyDescent="0.2">
      <c r="A71" s="34" t="s">
        <v>57</v>
      </c>
      <c r="B71" s="114">
        <v>0</v>
      </c>
      <c r="C71" s="39">
        <v>0</v>
      </c>
      <c r="D71" s="124">
        <v>974192</v>
      </c>
      <c r="E71" s="40">
        <v>1</v>
      </c>
      <c r="F71" s="133">
        <f t="shared" si="18"/>
        <v>974192</v>
      </c>
      <c r="G71" s="41">
        <f>IF(ISBLANK(F71),"  ",IF(F84&gt;0,F71/F84,IF(F71&gt;0,1,0)))</f>
        <v>2.5919357198919798E-2</v>
      </c>
      <c r="H71" s="114">
        <v>0</v>
      </c>
      <c r="I71" s="39">
        <v>0</v>
      </c>
      <c r="J71" s="124">
        <v>974192</v>
      </c>
      <c r="K71" s="40">
        <v>1</v>
      </c>
      <c r="L71" s="133">
        <f t="shared" si="17"/>
        <v>974192</v>
      </c>
      <c r="M71" s="41">
        <f>IF(ISBLANK(L71),"  ",IF(L84&gt;0,L71/L84,IF(L71&gt;0,1,0)))</f>
        <v>2.508287109314403E-2</v>
      </c>
    </row>
    <row r="72" spans="1:13" ht="15" customHeight="1" x14ac:dyDescent="0.2">
      <c r="A72" s="7" t="s">
        <v>58</v>
      </c>
      <c r="B72" s="114">
        <v>0</v>
      </c>
      <c r="C72" s="39">
        <v>0</v>
      </c>
      <c r="D72" s="124">
        <v>73450</v>
      </c>
      <c r="E72" s="40">
        <v>1</v>
      </c>
      <c r="F72" s="133">
        <f t="shared" si="18"/>
        <v>73450</v>
      </c>
      <c r="G72" s="41">
        <f>IF(ISBLANK(F72),"  ",IF(F84&gt;0,F72/F84,IF(F72&gt;0,1,0)))</f>
        <v>1.9542110654374692E-3</v>
      </c>
      <c r="H72" s="114">
        <v>0</v>
      </c>
      <c r="I72" s="39">
        <v>0</v>
      </c>
      <c r="J72" s="124">
        <v>73450</v>
      </c>
      <c r="K72" s="40">
        <v>1</v>
      </c>
      <c r="L72" s="133">
        <f t="shared" si="17"/>
        <v>73450</v>
      </c>
      <c r="M72" s="41">
        <f>IF(ISBLANK(L72),"  ",IF(L84&gt;0,L72/L84,IF(L72&gt;0,1,0)))</f>
        <v>1.8911435135901642E-3</v>
      </c>
    </row>
    <row r="73" spans="1:13" ht="15" customHeight="1" x14ac:dyDescent="0.2">
      <c r="A73" s="58" t="s">
        <v>59</v>
      </c>
      <c r="B73" s="114">
        <v>0</v>
      </c>
      <c r="C73" s="39">
        <v>0</v>
      </c>
      <c r="D73" s="124">
        <v>752014</v>
      </c>
      <c r="E73" s="40">
        <v>1</v>
      </c>
      <c r="F73" s="133">
        <f t="shared" si="18"/>
        <v>752014</v>
      </c>
      <c r="G73" s="41">
        <f>IF(ISBLANK(F73),"  ",IF(F84&gt;0,F73/F84,IF(F73&gt;0,1,0)))</f>
        <v>2.0008088225512498E-2</v>
      </c>
      <c r="H73" s="114">
        <v>0</v>
      </c>
      <c r="I73" s="39">
        <v>0</v>
      </c>
      <c r="J73" s="124">
        <v>752014</v>
      </c>
      <c r="K73" s="40">
        <v>1</v>
      </c>
      <c r="L73" s="133">
        <f t="shared" si="17"/>
        <v>752014</v>
      </c>
      <c r="M73" s="41">
        <f>IF(ISBLANK(L73),"  ",IF(L84&gt;0,L73/L84,IF(L73&gt;0,1,0)))</f>
        <v>1.936237438024498E-2</v>
      </c>
    </row>
    <row r="74" spans="1:13" ht="15" customHeight="1" x14ac:dyDescent="0.2">
      <c r="A74" s="34" t="s">
        <v>186</v>
      </c>
      <c r="B74" s="114">
        <v>0</v>
      </c>
      <c r="C74" s="39">
        <v>0</v>
      </c>
      <c r="D74" s="124">
        <v>0</v>
      </c>
      <c r="E74" s="40">
        <v>0</v>
      </c>
      <c r="F74" s="133">
        <f t="shared" ref="F74" si="19">D74+B74</f>
        <v>0</v>
      </c>
      <c r="G74" s="41">
        <f>IF(ISBLANK(F74),"  ",IF(F85&gt;0,F74/F85,IF(F74&gt;0,1,0)))</f>
        <v>0</v>
      </c>
      <c r="H74" s="114">
        <v>0</v>
      </c>
      <c r="I74" s="39">
        <v>0</v>
      </c>
      <c r="J74" s="124">
        <v>0</v>
      </c>
      <c r="K74" s="40">
        <v>0</v>
      </c>
      <c r="L74" s="133">
        <f t="shared" ref="L74" si="20">J74+H74</f>
        <v>0</v>
      </c>
      <c r="M74" s="41">
        <f>IF(ISBLANK(L74),"  ",IF(L85&gt;0,L74/L85,IF(L74&gt;0,1,0)))</f>
        <v>0</v>
      </c>
    </row>
    <row r="75" spans="1:13" s="55" customFormat="1" ht="15" customHeight="1" x14ac:dyDescent="0.25">
      <c r="A75" s="66" t="s">
        <v>60</v>
      </c>
      <c r="B75" s="115">
        <v>8377782</v>
      </c>
      <c r="C75" s="59">
        <v>0.5173776213843454</v>
      </c>
      <c r="D75" s="128">
        <v>7814998</v>
      </c>
      <c r="E75" s="54">
        <v>0.48262237861565466</v>
      </c>
      <c r="F75" s="115">
        <f>F74+F73+F72+F71+F70+F69+F68+F67+F66+F65+F64+F63</f>
        <v>16192780</v>
      </c>
      <c r="G75" s="53">
        <f>IF(ISBLANK(F75),"  ",IF(F84&gt;0,F75/F84,IF(F75&gt;0,1,0)))</f>
        <v>0.43082518524430963</v>
      </c>
      <c r="H75" s="115">
        <v>9790000</v>
      </c>
      <c r="I75" s="59">
        <v>0.55609208248703013</v>
      </c>
      <c r="J75" s="128">
        <v>7814998</v>
      </c>
      <c r="K75" s="54">
        <v>0.44390791751296987</v>
      </c>
      <c r="L75" s="115">
        <f>L74+L73+L72+L71+L70+L69+L68+L67+L66+L65+L64+L63</f>
        <v>17604998</v>
      </c>
      <c r="M75" s="53">
        <f>IF(ISBLANK(L75),"  ",IF(L84&gt;0,L75/L84,IF(L75&gt;0,1,0)))</f>
        <v>0.45328220251147461</v>
      </c>
    </row>
    <row r="76" spans="1:13" ht="15" customHeight="1" x14ac:dyDescent="0.25">
      <c r="A76" s="9" t="s">
        <v>61</v>
      </c>
      <c r="B76" s="116"/>
      <c r="C76" s="48" t="s">
        <v>4</v>
      </c>
      <c r="D76" s="124"/>
      <c r="E76" s="49" t="s">
        <v>10</v>
      </c>
      <c r="F76" s="133"/>
      <c r="G76" s="50" t="s">
        <v>4</v>
      </c>
      <c r="H76" s="116"/>
      <c r="I76" s="48" t="s">
        <v>4</v>
      </c>
      <c r="J76" s="124"/>
      <c r="K76" s="49" t="s">
        <v>4</v>
      </c>
      <c r="L76" s="133"/>
      <c r="M76" s="50" t="s">
        <v>4</v>
      </c>
    </row>
    <row r="77" spans="1:13" ht="15" customHeight="1" x14ac:dyDescent="0.2">
      <c r="A77" s="7" t="s">
        <v>62</v>
      </c>
      <c r="B77" s="142">
        <v>0</v>
      </c>
      <c r="C77" s="35">
        <v>0</v>
      </c>
      <c r="D77" s="127">
        <v>11649</v>
      </c>
      <c r="E77" s="36">
        <v>1</v>
      </c>
      <c r="F77" s="132">
        <f>D77+B77</f>
        <v>11649</v>
      </c>
      <c r="G77" s="37">
        <f>IF(ISBLANK(F77),"  ",IF(F84&gt;0,F77/F84,IF(F77&gt;0,1,0)))</f>
        <v>3.0993335195753682E-4</v>
      </c>
      <c r="H77" s="142">
        <v>0</v>
      </c>
      <c r="I77" s="35">
        <v>0</v>
      </c>
      <c r="J77" s="127">
        <v>11649</v>
      </c>
      <c r="K77" s="36">
        <v>1</v>
      </c>
      <c r="L77" s="132">
        <f>J77+H77</f>
        <v>11649</v>
      </c>
      <c r="M77" s="37">
        <f>IF(ISBLANK(L77),"  ",IF(L84&gt;0,L77/L84,IF(L77&gt;0,1,0)))</f>
        <v>2.9993098420438152E-4</v>
      </c>
    </row>
    <row r="78" spans="1:13" ht="15" customHeight="1" x14ac:dyDescent="0.2">
      <c r="A78" s="25" t="s">
        <v>63</v>
      </c>
      <c r="B78" s="114">
        <v>0</v>
      </c>
      <c r="C78" s="39">
        <v>0</v>
      </c>
      <c r="D78" s="124">
        <v>0</v>
      </c>
      <c r="E78" s="40">
        <v>0</v>
      </c>
      <c r="F78" s="133">
        <f>D78+B78</f>
        <v>0</v>
      </c>
      <c r="G78" s="41">
        <f>IF(ISBLANK(F78),"  ",IF(F84&gt;0,F78/F84,IF(F78&gt;0,1,0)))</f>
        <v>0</v>
      </c>
      <c r="H78" s="114">
        <v>0</v>
      </c>
      <c r="I78" s="39">
        <v>0</v>
      </c>
      <c r="J78" s="124">
        <v>0</v>
      </c>
      <c r="K78" s="40">
        <v>0</v>
      </c>
      <c r="L78" s="133">
        <f>J78+H78</f>
        <v>0</v>
      </c>
      <c r="M78" s="41">
        <f>IF(ISBLANK(L78),"  ",IF(L84&gt;0,L78/L84,IF(L78&gt;0,1,0)))</f>
        <v>0</v>
      </c>
    </row>
    <row r="79" spans="1:13" ht="15" customHeight="1" x14ac:dyDescent="0.25">
      <c r="A79" s="56" t="s">
        <v>64</v>
      </c>
      <c r="B79" s="116"/>
      <c r="C79" s="48" t="s">
        <v>4</v>
      </c>
      <c r="D79" s="124"/>
      <c r="E79" s="49" t="s">
        <v>10</v>
      </c>
      <c r="F79" s="133"/>
      <c r="G79" s="50" t="s">
        <v>4</v>
      </c>
      <c r="H79" s="116"/>
      <c r="I79" s="48" t="s">
        <v>4</v>
      </c>
      <c r="J79" s="124"/>
      <c r="K79" s="49" t="s">
        <v>4</v>
      </c>
      <c r="L79" s="133"/>
      <c r="M79" s="50" t="s">
        <v>4</v>
      </c>
    </row>
    <row r="80" spans="1:13" ht="15" customHeight="1" x14ac:dyDescent="0.2">
      <c r="A80" s="7" t="s">
        <v>65</v>
      </c>
      <c r="B80" s="142">
        <v>0</v>
      </c>
      <c r="C80" s="35">
        <v>0</v>
      </c>
      <c r="D80" s="127">
        <v>8631758</v>
      </c>
      <c r="E80" s="36">
        <v>1</v>
      </c>
      <c r="F80" s="132">
        <f>D80+B80</f>
        <v>8631758</v>
      </c>
      <c r="G80" s="37">
        <f>IF(ISBLANK(F80),"  ",IF(F84&gt;0,F80/F84,IF(F80&gt;0,1,0)))</f>
        <v>0.22965659629378352</v>
      </c>
      <c r="H80" s="142">
        <v>0</v>
      </c>
      <c r="I80" s="35">
        <v>0</v>
      </c>
      <c r="J80" s="127">
        <v>8631758</v>
      </c>
      <c r="K80" s="36">
        <v>1</v>
      </c>
      <c r="L80" s="132">
        <f>J80+H80</f>
        <v>8631758</v>
      </c>
      <c r="M80" s="37">
        <f>IF(ISBLANK(L80),"  ",IF(L84&gt;0,L80/L84,IF(L80&gt;0,1,0)))</f>
        <v>0.2222449714442479</v>
      </c>
    </row>
    <row r="81" spans="1:13" ht="15" customHeight="1" x14ac:dyDescent="0.2">
      <c r="A81" s="25" t="s">
        <v>66</v>
      </c>
      <c r="B81" s="114">
        <v>0</v>
      </c>
      <c r="C81" s="39">
        <v>0</v>
      </c>
      <c r="D81" s="124">
        <v>2633063</v>
      </c>
      <c r="E81" s="40">
        <v>1</v>
      </c>
      <c r="F81" s="133">
        <f>D81+B81</f>
        <v>2633063</v>
      </c>
      <c r="G81" s="41">
        <f>IF(ISBLANK(F81),"  ",IF(F84&gt;0,F81/F84,IF(F81&gt;0,1,0)))</f>
        <v>7.0055287278338721E-2</v>
      </c>
      <c r="H81" s="114">
        <v>0</v>
      </c>
      <c r="I81" s="39">
        <v>0</v>
      </c>
      <c r="J81" s="124">
        <v>2633063</v>
      </c>
      <c r="K81" s="40">
        <v>1</v>
      </c>
      <c r="L81" s="133">
        <f>J81+H81</f>
        <v>2633063</v>
      </c>
      <c r="M81" s="41">
        <f>IF(ISBLANK(L81),"  ",IF(L84&gt;0,L81/L84,IF(L81&gt;0,1,0)))</f>
        <v>6.779441815281495E-2</v>
      </c>
    </row>
    <row r="82" spans="1:13" s="55" customFormat="1" ht="15" customHeight="1" x14ac:dyDescent="0.25">
      <c r="A82" s="56" t="s">
        <v>67</v>
      </c>
      <c r="B82" s="120">
        <v>0</v>
      </c>
      <c r="C82" s="59">
        <v>0</v>
      </c>
      <c r="D82" s="129">
        <v>11276470</v>
      </c>
      <c r="E82" s="54">
        <v>1</v>
      </c>
      <c r="F82" s="134">
        <f>F81+F80+F79+F78+F77</f>
        <v>11276470</v>
      </c>
      <c r="G82" s="53">
        <f>IF(ISBLANK(F82),"  ",IF(F84&gt;0,F82/F84,IF(F82&gt;0,1,0)))</f>
        <v>0.30002181692407975</v>
      </c>
      <c r="H82" s="120">
        <v>0</v>
      </c>
      <c r="I82" s="59">
        <v>0</v>
      </c>
      <c r="J82" s="129">
        <v>11276470</v>
      </c>
      <c r="K82" s="54">
        <v>1</v>
      </c>
      <c r="L82" s="134">
        <f>L81+L80+L79+L78+L77</f>
        <v>11276470</v>
      </c>
      <c r="M82" s="53">
        <f>IF(ISBLANK(L82),"  ",IF(L84&gt;0,L82/L84,IF(L82&gt;0,1,0)))</f>
        <v>0.29033932058126721</v>
      </c>
    </row>
    <row r="83" spans="1:13" s="55" customFormat="1" ht="15" customHeight="1" x14ac:dyDescent="0.25">
      <c r="A83" s="56" t="s">
        <v>68</v>
      </c>
      <c r="B83" s="120">
        <v>0</v>
      </c>
      <c r="C83" s="59">
        <v>0</v>
      </c>
      <c r="D83" s="129">
        <v>0</v>
      </c>
      <c r="E83" s="54">
        <v>0</v>
      </c>
      <c r="F83" s="141">
        <f>D83+B83</f>
        <v>0</v>
      </c>
      <c r="G83" s="53">
        <f>IF(ISBLANK(F83),"  ",IF(F84&gt;0,F83/F84,IF(F83&gt;0,1,0)))</f>
        <v>0</v>
      </c>
      <c r="H83" s="120">
        <v>0</v>
      </c>
      <c r="I83" s="59">
        <v>0</v>
      </c>
      <c r="J83" s="129">
        <v>0</v>
      </c>
      <c r="K83" s="54">
        <v>0</v>
      </c>
      <c r="L83" s="141">
        <f>J83+H83</f>
        <v>0</v>
      </c>
      <c r="M83" s="53">
        <f>IF(ISBLANK(L83),"  ",IF(L84&gt;0,L83/L84,IF(L83&gt;0,1,0)))</f>
        <v>0</v>
      </c>
    </row>
    <row r="84" spans="1:13" s="55" customFormat="1" ht="15" customHeight="1" thickBot="1" x14ac:dyDescent="0.3">
      <c r="A84" s="67" t="s">
        <v>69</v>
      </c>
      <c r="B84" s="121">
        <v>18494032</v>
      </c>
      <c r="C84" s="68">
        <v>0.49205230740578149</v>
      </c>
      <c r="D84" s="121">
        <v>19091468</v>
      </c>
      <c r="E84" s="69">
        <v>0.50794769259421857</v>
      </c>
      <c r="F84" s="121">
        <f>F82+F75+F54+F47+F55+F83</f>
        <v>37585500</v>
      </c>
      <c r="G84" s="70">
        <f>IF(ISBLANK(F84),"  ",IF(F84&gt;0,F84/F84,IF(F84&gt;0,1,0)))</f>
        <v>1</v>
      </c>
      <c r="H84" s="121">
        <v>19747467</v>
      </c>
      <c r="I84" s="68">
        <v>0.50844512085617177</v>
      </c>
      <c r="J84" s="121">
        <v>19091468</v>
      </c>
      <c r="K84" s="69">
        <v>0.49155487914382823</v>
      </c>
      <c r="L84" s="121">
        <f>L82+L75+L54+L47+L55+L83</f>
        <v>38838935</v>
      </c>
      <c r="M84" s="70">
        <f>IF(ISBLANK(L84),"  ",IF(L84&gt;0,L84/L84,IF(L84&gt;0,1,0)))</f>
        <v>1</v>
      </c>
    </row>
    <row r="85" spans="1:13" ht="15" thickTop="1" x14ac:dyDescent="0.2"/>
    <row r="86" spans="1:13" ht="16.5" customHeight="1" x14ac:dyDescent="0.2">
      <c r="A86" s="2" t="s">
        <v>4</v>
      </c>
    </row>
    <row r="87" spans="1:13" x14ac:dyDescent="0.2">
      <c r="A87" s="2" t="s">
        <v>70</v>
      </c>
    </row>
  </sheetData>
  <hyperlinks>
    <hyperlink ref="O2" location="Home!A1" tooltip="Home" display="Home" xr:uid="{00000000-0004-0000-2F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O87"/>
  <sheetViews>
    <sheetView zoomScale="75" zoomScaleNormal="75" workbookViewId="0">
      <pane xSplit="1" ySplit="10" topLeftCell="B11" activePane="bottomRight" state="frozen"/>
      <selection activeCell="K38" sqref="K38"/>
      <selection pane="topRight" activeCell="K38" sqref="K38"/>
      <selection pane="bottomLeft" activeCell="K38" sqref="K38"/>
      <selection pane="bottomRight" activeCell="K38" sqref="K38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tr">
        <f>[5]Revenue!B2</f>
        <v>Nunez Community College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190</v>
      </c>
      <c r="C6" s="11"/>
      <c r="D6" s="12"/>
      <c r="E6" s="11"/>
      <c r="F6" s="12"/>
      <c r="G6" s="13"/>
      <c r="H6" s="10" t="s">
        <v>191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v>5599214</v>
      </c>
      <c r="C13" s="35">
        <v>1</v>
      </c>
      <c r="D13" s="122">
        <v>0</v>
      </c>
      <c r="E13" s="36">
        <v>0</v>
      </c>
      <c r="F13" s="130">
        <f>D13+B13</f>
        <v>5599214</v>
      </c>
      <c r="G13" s="37">
        <f>IF(ISBLANK(F13),"  ",IF(F84&gt;0,F13/F84,IF(F13&gt;0,1,0)))</f>
        <v>0.16650237612915236</v>
      </c>
      <c r="H13" s="112">
        <v>5486522</v>
      </c>
      <c r="I13" s="35">
        <v>1</v>
      </c>
      <c r="J13" s="122">
        <v>0</v>
      </c>
      <c r="K13" s="36">
        <v>0</v>
      </c>
      <c r="L13" s="130">
        <f t="shared" ref="L13:L34" si="0">J13+H13</f>
        <v>5486522</v>
      </c>
      <c r="M13" s="38">
        <f>IF(ISBLANK(L13),"  ",IF(L84&gt;0,L13/L84,IF(L13&gt;0,1,0)))</f>
        <v>0.17107279062707584</v>
      </c>
    </row>
    <row r="14" spans="1:15" ht="15" customHeight="1" x14ac:dyDescent="0.2">
      <c r="A14" s="7" t="s">
        <v>13</v>
      </c>
      <c r="B14" s="142">
        <v>0</v>
      </c>
      <c r="C14" s="39">
        <v>0</v>
      </c>
      <c r="D14" s="127">
        <v>0</v>
      </c>
      <c r="E14" s="40">
        <v>0</v>
      </c>
      <c r="F14" s="131">
        <f>D14+B14</f>
        <v>0</v>
      </c>
      <c r="G14" s="41">
        <f>IF(ISBLANK(F14),"  ",IF(F84&gt;0,F14/F84,IF(F14&gt;0,1,0)))</f>
        <v>0</v>
      </c>
      <c r="H14" s="142">
        <v>0</v>
      </c>
      <c r="I14" s="39">
        <v>0</v>
      </c>
      <c r="J14" s="127">
        <v>0</v>
      </c>
      <c r="K14" s="40">
        <v>0</v>
      </c>
      <c r="L14" s="131">
        <f t="shared" si="0"/>
        <v>0</v>
      </c>
      <c r="M14" s="41">
        <f>IF(ISBLANK(L14),"  ",IF(L84&gt;0,L14/L84,IF(L14&gt;0,1,0)))</f>
        <v>0</v>
      </c>
    </row>
    <row r="15" spans="1:15" ht="15" customHeight="1" x14ac:dyDescent="0.2">
      <c r="A15" s="169" t="s">
        <v>14</v>
      </c>
      <c r="B15" s="116">
        <v>144779</v>
      </c>
      <c r="C15" s="42">
        <v>0.65924903921461486</v>
      </c>
      <c r="D15" s="124">
        <v>74833</v>
      </c>
      <c r="E15" s="43">
        <v>0.34075096078538514</v>
      </c>
      <c r="F15" s="132">
        <f>D15+B15</f>
        <v>219612</v>
      </c>
      <c r="G15" s="44">
        <f>IF(ISBLANK(F15),"  ",IF(F84&gt;0,F15/F84,IF(F15&gt;0,1,0)))</f>
        <v>6.5305451491004651E-3</v>
      </c>
      <c r="H15" s="116">
        <v>141750</v>
      </c>
      <c r="I15" s="42">
        <v>1</v>
      </c>
      <c r="J15" s="124">
        <v>0</v>
      </c>
      <c r="K15" s="43">
        <v>0</v>
      </c>
      <c r="L15" s="132">
        <f t="shared" si="0"/>
        <v>141750</v>
      </c>
      <c r="M15" s="44">
        <f>IF(ISBLANK(L15),"  ",IF(L84&gt;0,L15/L84,IF(L15&gt;0,1,0)))</f>
        <v>4.4198434037789336E-3</v>
      </c>
    </row>
    <row r="16" spans="1:15" ht="15" customHeight="1" x14ac:dyDescent="0.2">
      <c r="A16" s="170" t="s">
        <v>15</v>
      </c>
      <c r="B16" s="142">
        <v>0</v>
      </c>
      <c r="C16" s="35">
        <v>0</v>
      </c>
      <c r="D16" s="127">
        <v>0</v>
      </c>
      <c r="E16" s="36">
        <v>0</v>
      </c>
      <c r="F16" s="132">
        <f t="shared" ref="F16:F46" si="1">D16+B16</f>
        <v>0</v>
      </c>
      <c r="G16" s="37">
        <f>IF(ISBLANK(F16),"  ",IF(F84&gt;0,F16/F84,IF(F16&gt;0,1,0)))</f>
        <v>0</v>
      </c>
      <c r="H16" s="142">
        <v>0</v>
      </c>
      <c r="I16" s="35">
        <v>0</v>
      </c>
      <c r="J16" s="127">
        <v>0</v>
      </c>
      <c r="K16" s="36">
        <v>0</v>
      </c>
      <c r="L16" s="132">
        <f t="shared" si="0"/>
        <v>0</v>
      </c>
      <c r="M16" s="37">
        <f>IF(ISBLANK(L16),"  ",IF(L84&gt;0,L16/L84,IF(L16&gt;0,1,0)))</f>
        <v>0</v>
      </c>
    </row>
    <row r="17" spans="1:13" ht="15" customHeight="1" x14ac:dyDescent="0.2">
      <c r="A17" s="171" t="s">
        <v>16</v>
      </c>
      <c r="B17" s="114">
        <v>144779</v>
      </c>
      <c r="C17" s="39">
        <v>1</v>
      </c>
      <c r="D17" s="124">
        <v>0</v>
      </c>
      <c r="E17" s="36">
        <v>0</v>
      </c>
      <c r="F17" s="133">
        <f t="shared" si="1"/>
        <v>144779</v>
      </c>
      <c r="G17" s="41">
        <f>IF(ISBLANK(F17),"  ",IF(F84&gt;0,F17/F84,IF(F17&gt;0,1,0)))</f>
        <v>4.3052556150921456E-3</v>
      </c>
      <c r="H17" s="114">
        <v>141750</v>
      </c>
      <c r="I17" s="39">
        <v>1</v>
      </c>
      <c r="J17" s="124">
        <v>0</v>
      </c>
      <c r="K17" s="40">
        <v>0</v>
      </c>
      <c r="L17" s="133">
        <f t="shared" si="0"/>
        <v>141750</v>
      </c>
      <c r="M17" s="41">
        <f>IF(ISBLANK(L17),"  ",IF(L84&gt;0,L17/L84,IF(L17&gt;0,1,0)))</f>
        <v>4.4198434037789336E-3</v>
      </c>
    </row>
    <row r="18" spans="1:13" ht="15" customHeight="1" x14ac:dyDescent="0.2">
      <c r="A18" s="171" t="s">
        <v>17</v>
      </c>
      <c r="B18" s="114">
        <v>0</v>
      </c>
      <c r="C18" s="39">
        <v>0</v>
      </c>
      <c r="D18" s="124">
        <v>0</v>
      </c>
      <c r="E18" s="36">
        <v>0</v>
      </c>
      <c r="F18" s="133">
        <f t="shared" si="1"/>
        <v>0</v>
      </c>
      <c r="G18" s="41">
        <f>IF(ISBLANK(F18),"  ",IF(F84&gt;0,F18/F84,IF(F18&gt;0,1,0)))</f>
        <v>0</v>
      </c>
      <c r="H18" s="114">
        <v>0</v>
      </c>
      <c r="I18" s="39">
        <v>0</v>
      </c>
      <c r="J18" s="124">
        <v>0</v>
      </c>
      <c r="K18" s="40">
        <v>0</v>
      </c>
      <c r="L18" s="133">
        <f t="shared" si="0"/>
        <v>0</v>
      </c>
      <c r="M18" s="41">
        <f>IF(ISBLANK(L18),"  ",IF(L84&gt;0,L18/L84,IF(L18&gt;0,1,0)))</f>
        <v>0</v>
      </c>
    </row>
    <row r="19" spans="1:13" ht="15" customHeight="1" x14ac:dyDescent="0.2">
      <c r="A19" s="171" t="s">
        <v>18</v>
      </c>
      <c r="B19" s="114">
        <v>0</v>
      </c>
      <c r="C19" s="39">
        <v>0</v>
      </c>
      <c r="D19" s="124">
        <v>0</v>
      </c>
      <c r="E19" s="36">
        <v>0</v>
      </c>
      <c r="F19" s="133">
        <f t="shared" si="1"/>
        <v>0</v>
      </c>
      <c r="G19" s="41">
        <f>IF(ISBLANK(F19),"  ",IF(F84&gt;0,F19/F84,IF(F19&gt;0,1,0)))</f>
        <v>0</v>
      </c>
      <c r="H19" s="114">
        <v>0</v>
      </c>
      <c r="I19" s="39">
        <v>0</v>
      </c>
      <c r="J19" s="124">
        <v>0</v>
      </c>
      <c r="K19" s="40">
        <v>0</v>
      </c>
      <c r="L19" s="133">
        <f t="shared" si="0"/>
        <v>0</v>
      </c>
      <c r="M19" s="41">
        <f>IF(ISBLANK(L19),"  ",IF(L84&gt;0,L19/L84,IF(L19&gt;0,1,0)))</f>
        <v>0</v>
      </c>
    </row>
    <row r="20" spans="1:13" ht="15" customHeight="1" x14ac:dyDescent="0.2">
      <c r="A20" s="171" t="s">
        <v>19</v>
      </c>
      <c r="B20" s="114">
        <v>0</v>
      </c>
      <c r="C20" s="39">
        <v>0</v>
      </c>
      <c r="D20" s="124">
        <v>0</v>
      </c>
      <c r="E20" s="36">
        <v>0</v>
      </c>
      <c r="F20" s="133">
        <f>D20+B20</f>
        <v>0</v>
      </c>
      <c r="G20" s="41">
        <f>IF(ISBLANK(F20),"  ",IF(F84&gt;0,F20/F84,IF(F20&gt;0,1,0)))</f>
        <v>0</v>
      </c>
      <c r="H20" s="114">
        <v>0</v>
      </c>
      <c r="I20" s="39">
        <v>0</v>
      </c>
      <c r="J20" s="124">
        <v>0</v>
      </c>
      <c r="K20" s="40">
        <v>0</v>
      </c>
      <c r="L20" s="133">
        <f t="shared" si="0"/>
        <v>0</v>
      </c>
      <c r="M20" s="41">
        <f>IF(ISBLANK(L20),"  ",IF(L84&gt;0,L20/L84,IF(L20&gt;0,1,0)))</f>
        <v>0</v>
      </c>
    </row>
    <row r="21" spans="1:13" ht="15" customHeight="1" x14ac:dyDescent="0.2">
      <c r="A21" s="171" t="s">
        <v>20</v>
      </c>
      <c r="B21" s="114">
        <v>0</v>
      </c>
      <c r="C21" s="39">
        <v>0</v>
      </c>
      <c r="D21" s="124">
        <v>0</v>
      </c>
      <c r="E21" s="36">
        <v>0</v>
      </c>
      <c r="F21" s="133">
        <f t="shared" si="1"/>
        <v>0</v>
      </c>
      <c r="G21" s="41">
        <f>IF(ISBLANK(F21),"  ",IF(F84&gt;0,F21/F84,IF(F21&gt;0,1,0)))</f>
        <v>0</v>
      </c>
      <c r="H21" s="114">
        <v>0</v>
      </c>
      <c r="I21" s="39">
        <v>0</v>
      </c>
      <c r="J21" s="124">
        <v>0</v>
      </c>
      <c r="K21" s="40">
        <v>0</v>
      </c>
      <c r="L21" s="133">
        <f t="shared" si="0"/>
        <v>0</v>
      </c>
      <c r="M21" s="41">
        <f>IF(ISBLANK(L21),"  ",IF(L84&gt;0,L21/L84,IF(L21&gt;0,1,0)))</f>
        <v>0</v>
      </c>
    </row>
    <row r="22" spans="1:13" ht="15" customHeight="1" x14ac:dyDescent="0.2">
      <c r="A22" s="171" t="s">
        <v>21</v>
      </c>
      <c r="B22" s="114">
        <v>0</v>
      </c>
      <c r="C22" s="39">
        <v>0</v>
      </c>
      <c r="D22" s="124">
        <v>0</v>
      </c>
      <c r="E22" s="36">
        <v>0</v>
      </c>
      <c r="F22" s="133">
        <f t="shared" si="1"/>
        <v>0</v>
      </c>
      <c r="G22" s="41">
        <f>IF(ISBLANK(F22),"  ",IF(F84&gt;0,F22/F84,IF(F22&gt;0,1,0)))</f>
        <v>0</v>
      </c>
      <c r="H22" s="114">
        <v>0</v>
      </c>
      <c r="I22" s="39">
        <v>0</v>
      </c>
      <c r="J22" s="124">
        <v>0</v>
      </c>
      <c r="K22" s="40">
        <v>0</v>
      </c>
      <c r="L22" s="133">
        <f t="shared" si="0"/>
        <v>0</v>
      </c>
      <c r="M22" s="41">
        <f>IF(ISBLANK(L22),"  ",IF(L84&gt;0,L22/L84,IF(L22&gt;0,1,0)))</f>
        <v>0</v>
      </c>
    </row>
    <row r="23" spans="1:13" ht="15" customHeight="1" x14ac:dyDescent="0.2">
      <c r="A23" s="171" t="s">
        <v>22</v>
      </c>
      <c r="B23" s="114">
        <v>0</v>
      </c>
      <c r="C23" s="39">
        <v>0</v>
      </c>
      <c r="D23" s="124">
        <v>0</v>
      </c>
      <c r="E23" s="36">
        <v>0</v>
      </c>
      <c r="F23" s="133">
        <f t="shared" si="1"/>
        <v>0</v>
      </c>
      <c r="G23" s="41">
        <f>IF(ISBLANK(F23),"  ",IF(F84&gt;0,F23/F84,IF(F23&gt;0,1,0)))</f>
        <v>0</v>
      </c>
      <c r="H23" s="114">
        <v>0</v>
      </c>
      <c r="I23" s="39">
        <v>0</v>
      </c>
      <c r="J23" s="124">
        <v>0</v>
      </c>
      <c r="K23" s="40">
        <v>0</v>
      </c>
      <c r="L23" s="133">
        <f t="shared" si="0"/>
        <v>0</v>
      </c>
      <c r="M23" s="41">
        <f>IF(ISBLANK(L23),"  ",IF(L84&gt;0,L23/L84,IF(L23&gt;0,1,0)))</f>
        <v>0</v>
      </c>
    </row>
    <row r="24" spans="1:13" ht="15" customHeight="1" x14ac:dyDescent="0.2">
      <c r="A24" s="171" t="s">
        <v>23</v>
      </c>
      <c r="B24" s="114">
        <v>0</v>
      </c>
      <c r="C24" s="39">
        <v>0</v>
      </c>
      <c r="D24" s="124">
        <v>0</v>
      </c>
      <c r="E24" s="36">
        <v>0</v>
      </c>
      <c r="F24" s="133">
        <f t="shared" si="1"/>
        <v>0</v>
      </c>
      <c r="G24" s="41">
        <f>IF(ISBLANK(F24),"  ",IF(F84&gt;0,F24/F84,IF(F24&gt;0,1,0)))</f>
        <v>0</v>
      </c>
      <c r="H24" s="114">
        <v>0</v>
      </c>
      <c r="I24" s="39">
        <v>0</v>
      </c>
      <c r="J24" s="124">
        <v>0</v>
      </c>
      <c r="K24" s="40">
        <v>0</v>
      </c>
      <c r="L24" s="133">
        <f t="shared" si="0"/>
        <v>0</v>
      </c>
      <c r="M24" s="41">
        <f>IF(ISBLANK(L24),"  ",IF(L84&gt;0,L24/L84,IF(L24&gt;0,1,0)))</f>
        <v>0</v>
      </c>
    </row>
    <row r="25" spans="1:13" ht="15" customHeight="1" x14ac:dyDescent="0.2">
      <c r="A25" s="171" t="s">
        <v>24</v>
      </c>
      <c r="B25" s="114">
        <v>0</v>
      </c>
      <c r="C25" s="39">
        <v>0</v>
      </c>
      <c r="D25" s="124">
        <v>0</v>
      </c>
      <c r="E25" s="36">
        <v>0</v>
      </c>
      <c r="F25" s="133">
        <f t="shared" si="1"/>
        <v>0</v>
      </c>
      <c r="G25" s="41">
        <f>IF(ISBLANK(F25),"  ",IF(F84&gt;0,F25/F84,IF(F25&gt;0,1,0)))</f>
        <v>0</v>
      </c>
      <c r="H25" s="114">
        <v>0</v>
      </c>
      <c r="I25" s="39">
        <v>0</v>
      </c>
      <c r="J25" s="124">
        <v>0</v>
      </c>
      <c r="K25" s="40">
        <v>0</v>
      </c>
      <c r="L25" s="133">
        <f t="shared" si="0"/>
        <v>0</v>
      </c>
      <c r="M25" s="41">
        <f>IF(ISBLANK(L25),"  ",IF(L84&gt;0,L25/L84,IF(L25&gt;0,1,0)))</f>
        <v>0</v>
      </c>
    </row>
    <row r="26" spans="1:13" ht="15" customHeight="1" x14ac:dyDescent="0.2">
      <c r="A26" s="171" t="s">
        <v>25</v>
      </c>
      <c r="B26" s="114">
        <v>0</v>
      </c>
      <c r="C26" s="39">
        <v>0</v>
      </c>
      <c r="D26" s="124">
        <v>0</v>
      </c>
      <c r="E26" s="36">
        <v>0</v>
      </c>
      <c r="F26" s="133">
        <f t="shared" si="1"/>
        <v>0</v>
      </c>
      <c r="G26" s="41">
        <f>IF(ISBLANK(F26),"  ",IF(F84&gt;0,F26/F84,IF(F26&gt;0,1,0)))</f>
        <v>0</v>
      </c>
      <c r="H26" s="114">
        <v>0</v>
      </c>
      <c r="I26" s="39">
        <v>0</v>
      </c>
      <c r="J26" s="124">
        <v>0</v>
      </c>
      <c r="K26" s="40">
        <v>0</v>
      </c>
      <c r="L26" s="133">
        <f t="shared" si="0"/>
        <v>0</v>
      </c>
      <c r="M26" s="41">
        <f>IF(ISBLANK(L26),"  ",IF(L84&gt;0,L26/L84,IF(L26&gt;0,1,0)))</f>
        <v>0</v>
      </c>
    </row>
    <row r="27" spans="1:13" ht="15" customHeight="1" x14ac:dyDescent="0.2">
      <c r="A27" s="171" t="s">
        <v>26</v>
      </c>
      <c r="B27" s="114">
        <v>0</v>
      </c>
      <c r="C27" s="39">
        <v>0</v>
      </c>
      <c r="D27" s="124">
        <v>0</v>
      </c>
      <c r="E27" s="36">
        <v>0</v>
      </c>
      <c r="F27" s="133">
        <f t="shared" si="1"/>
        <v>0</v>
      </c>
      <c r="G27" s="41">
        <f>IF(ISBLANK(F27),"  ",IF(F84&gt;0,F27/F84,IF(F27&gt;0,1,0)))</f>
        <v>0</v>
      </c>
      <c r="H27" s="114">
        <v>0</v>
      </c>
      <c r="I27" s="39">
        <v>0</v>
      </c>
      <c r="J27" s="124">
        <v>0</v>
      </c>
      <c r="K27" s="40">
        <v>0</v>
      </c>
      <c r="L27" s="133">
        <f t="shared" si="0"/>
        <v>0</v>
      </c>
      <c r="M27" s="41">
        <f>IF(ISBLANK(L27),"  ",IF(L84&gt;0,L27/L84,IF(L27&gt;0,1,0)))</f>
        <v>0</v>
      </c>
    </row>
    <row r="28" spans="1:13" ht="15" customHeight="1" x14ac:dyDescent="0.2">
      <c r="A28" s="172" t="s">
        <v>27</v>
      </c>
      <c r="B28" s="114">
        <v>0</v>
      </c>
      <c r="C28" s="39">
        <v>0</v>
      </c>
      <c r="D28" s="124">
        <v>0</v>
      </c>
      <c r="E28" s="36">
        <v>0</v>
      </c>
      <c r="F28" s="133">
        <f t="shared" si="1"/>
        <v>0</v>
      </c>
      <c r="G28" s="41">
        <f>IF(ISBLANK(F28),"  ",IF(F84&gt;0,F28/F84,IF(F28&gt;0,1,0)))</f>
        <v>0</v>
      </c>
      <c r="H28" s="114">
        <v>0</v>
      </c>
      <c r="I28" s="39">
        <v>0</v>
      </c>
      <c r="J28" s="124">
        <v>0</v>
      </c>
      <c r="K28" s="40">
        <v>0</v>
      </c>
      <c r="L28" s="133">
        <f t="shared" si="0"/>
        <v>0</v>
      </c>
      <c r="M28" s="41">
        <f>IF(ISBLANK(L28),"  ",IF(L84&gt;0,L28/L84,IF(L28&gt;0,1,0)))</f>
        <v>0</v>
      </c>
    </row>
    <row r="29" spans="1:13" ht="15" customHeight="1" x14ac:dyDescent="0.2">
      <c r="A29" s="172" t="s">
        <v>28</v>
      </c>
      <c r="B29" s="114">
        <v>0</v>
      </c>
      <c r="C29" s="39">
        <v>0</v>
      </c>
      <c r="D29" s="124">
        <v>0</v>
      </c>
      <c r="E29" s="36">
        <v>0</v>
      </c>
      <c r="F29" s="133">
        <f t="shared" si="1"/>
        <v>0</v>
      </c>
      <c r="G29" s="41">
        <f>IF(ISBLANK(F29),"  ",IF(F84&gt;0,F29/F84,IF(F29&gt;0,1,0)))</f>
        <v>0</v>
      </c>
      <c r="H29" s="114">
        <v>0</v>
      </c>
      <c r="I29" s="39">
        <v>0</v>
      </c>
      <c r="J29" s="124">
        <v>0</v>
      </c>
      <c r="K29" s="40">
        <v>0</v>
      </c>
      <c r="L29" s="133">
        <f t="shared" si="0"/>
        <v>0</v>
      </c>
      <c r="M29" s="41">
        <f>IF(ISBLANK(L29),"  ",IF(L84&gt;0,L29/L84,IF(L29&gt;0,1,0)))</f>
        <v>0</v>
      </c>
    </row>
    <row r="30" spans="1:13" ht="15" customHeight="1" x14ac:dyDescent="0.2">
      <c r="A30" s="172" t="s">
        <v>71</v>
      </c>
      <c r="B30" s="114">
        <v>0</v>
      </c>
      <c r="C30" s="39">
        <v>0</v>
      </c>
      <c r="D30" s="124">
        <v>0</v>
      </c>
      <c r="E30" s="36">
        <v>0</v>
      </c>
      <c r="F30" s="133">
        <f t="shared" si="1"/>
        <v>0</v>
      </c>
      <c r="G30" s="41">
        <f>IF(ISBLANK(F30),"  ",IF(F84&gt;0,F30/F84,IF(F30&gt;0,1,0)))</f>
        <v>0</v>
      </c>
      <c r="H30" s="114">
        <v>0</v>
      </c>
      <c r="I30" s="39">
        <v>0</v>
      </c>
      <c r="J30" s="124">
        <v>0</v>
      </c>
      <c r="K30" s="40">
        <v>0</v>
      </c>
      <c r="L30" s="133">
        <f t="shared" si="0"/>
        <v>0</v>
      </c>
      <c r="M30" s="41">
        <f>IF(ISBLANK(L30),"  ",IF(L84&gt;0,L30/L84,IF(L30&gt;0,1,0)))</f>
        <v>0</v>
      </c>
    </row>
    <row r="31" spans="1:13" ht="15" customHeight="1" x14ac:dyDescent="0.2">
      <c r="A31" s="172" t="s">
        <v>182</v>
      </c>
      <c r="B31" s="114">
        <v>0</v>
      </c>
      <c r="C31" s="39">
        <v>0</v>
      </c>
      <c r="D31" s="124">
        <v>0</v>
      </c>
      <c r="E31" s="36">
        <v>0</v>
      </c>
      <c r="F31" s="133">
        <f t="shared" si="1"/>
        <v>0</v>
      </c>
      <c r="G31" s="41">
        <f>IF(ISBLANK(F31),"  ",IF(F84&gt;0,F31/F84,IF(F31&gt;0,1,0)))</f>
        <v>0</v>
      </c>
      <c r="H31" s="114">
        <v>0</v>
      </c>
      <c r="I31" s="39">
        <v>0</v>
      </c>
      <c r="J31" s="124">
        <v>0</v>
      </c>
      <c r="K31" s="40">
        <v>0</v>
      </c>
      <c r="L31" s="133">
        <f t="shared" si="0"/>
        <v>0</v>
      </c>
      <c r="M31" s="41">
        <f>IF(ISBLANK(L31),"  ",IF(L84&gt;0,L31/L84,IF(L31&gt;0,1,0)))</f>
        <v>0</v>
      </c>
    </row>
    <row r="32" spans="1:13" ht="15" customHeight="1" x14ac:dyDescent="0.2">
      <c r="A32" s="173" t="s">
        <v>183</v>
      </c>
      <c r="B32" s="114">
        <v>0</v>
      </c>
      <c r="C32" s="39">
        <v>0</v>
      </c>
      <c r="D32" s="124">
        <v>0</v>
      </c>
      <c r="E32" s="36">
        <v>0</v>
      </c>
      <c r="F32" s="133">
        <f t="shared" si="1"/>
        <v>0</v>
      </c>
      <c r="G32" s="41">
        <f>IF(ISBLANK(F32),"  ",IF(F84&gt;0,F32/F84,IF(F32&gt;0,1,0)))</f>
        <v>0</v>
      </c>
      <c r="H32" s="114">
        <v>0</v>
      </c>
      <c r="I32" s="39">
        <v>0</v>
      </c>
      <c r="J32" s="124">
        <v>0</v>
      </c>
      <c r="K32" s="40">
        <v>0</v>
      </c>
      <c r="L32" s="133">
        <f t="shared" si="0"/>
        <v>0</v>
      </c>
      <c r="M32" s="41">
        <f>IF(ISBLANK(L32),"  ",IF(L84&gt;0,L32/L84,IF(L32&gt;0,1,0)))</f>
        <v>0</v>
      </c>
    </row>
    <row r="33" spans="1:13" ht="15" customHeight="1" x14ac:dyDescent="0.2">
      <c r="A33" s="172" t="s">
        <v>175</v>
      </c>
      <c r="B33" s="114">
        <v>0</v>
      </c>
      <c r="C33" s="39">
        <v>0</v>
      </c>
      <c r="D33" s="124">
        <v>0</v>
      </c>
      <c r="E33" s="36">
        <v>0</v>
      </c>
      <c r="F33" s="133">
        <f t="shared" si="1"/>
        <v>0</v>
      </c>
      <c r="G33" s="41">
        <f>IF(ISBLANK(F33),"  ",IF(F84&gt;0,F33/F84,IF(F33&gt;0,1,0)))</f>
        <v>0</v>
      </c>
      <c r="H33" s="114">
        <v>0</v>
      </c>
      <c r="I33" s="39">
        <v>0</v>
      </c>
      <c r="J33" s="124">
        <v>0</v>
      </c>
      <c r="K33" s="40">
        <v>0</v>
      </c>
      <c r="L33" s="133">
        <f t="shared" si="0"/>
        <v>0</v>
      </c>
      <c r="M33" s="41">
        <f>IF(ISBLANK(L33),"  ",IF(L84&gt;0,L33/L84,IF(L33&gt;0,1,0)))</f>
        <v>0</v>
      </c>
    </row>
    <row r="34" spans="1:13" ht="15" customHeight="1" x14ac:dyDescent="0.2">
      <c r="A34" s="171" t="s">
        <v>184</v>
      </c>
      <c r="B34" s="114">
        <v>0</v>
      </c>
      <c r="C34" s="39">
        <v>0</v>
      </c>
      <c r="D34" s="124">
        <v>0</v>
      </c>
      <c r="E34" s="36">
        <v>0</v>
      </c>
      <c r="F34" s="133">
        <f t="shared" si="1"/>
        <v>0</v>
      </c>
      <c r="G34" s="41">
        <f>IF(ISBLANK(F34),"  ",IF(F84&gt;0,F34/F84,IF(F34&gt;0,1,0)))</f>
        <v>0</v>
      </c>
      <c r="H34" s="114">
        <v>0</v>
      </c>
      <c r="I34" s="39">
        <v>0</v>
      </c>
      <c r="J34" s="124">
        <v>0</v>
      </c>
      <c r="K34" s="40">
        <v>0</v>
      </c>
      <c r="L34" s="133">
        <f t="shared" si="0"/>
        <v>0</v>
      </c>
      <c r="M34" s="41">
        <f>IF(ISBLANK(L34),"  ",IF(L84&gt;0,L34/L84,IF(L34&gt;0,1,0)))</f>
        <v>0</v>
      </c>
    </row>
    <row r="35" spans="1:13" ht="15" customHeight="1" x14ac:dyDescent="0.2">
      <c r="A35" s="171" t="s">
        <v>185</v>
      </c>
      <c r="B35" s="114">
        <v>0</v>
      </c>
      <c r="C35" s="39">
        <v>0</v>
      </c>
      <c r="D35" s="124">
        <v>74833</v>
      </c>
      <c r="E35" s="36">
        <v>1</v>
      </c>
      <c r="F35" s="133">
        <f t="shared" ref="F35" si="2">D35+B35</f>
        <v>74833</v>
      </c>
      <c r="G35" s="41">
        <f>IF(ISBLANK(F35),"  ",IF(F85&gt;0,F35/F85,IF(F35&gt;0,1,0)))</f>
        <v>1</v>
      </c>
      <c r="H35" s="114">
        <v>0</v>
      </c>
      <c r="I35" s="39">
        <v>0</v>
      </c>
      <c r="J35" s="124">
        <v>0</v>
      </c>
      <c r="K35" s="40">
        <v>0</v>
      </c>
      <c r="L35" s="133">
        <f t="shared" ref="L35" si="3">J35+H35</f>
        <v>0</v>
      </c>
      <c r="M35" s="41">
        <f>IF(ISBLANK(L35),"  ",IF(L85&gt;0,L35/L85,IF(L35&gt;0,1,0)))</f>
        <v>0</v>
      </c>
    </row>
    <row r="36" spans="1:13" ht="15" customHeight="1" x14ac:dyDescent="0.2">
      <c r="A36" s="218" t="s">
        <v>193</v>
      </c>
      <c r="B36" s="114">
        <v>0</v>
      </c>
      <c r="C36" s="39">
        <v>0</v>
      </c>
      <c r="D36" s="124">
        <v>0</v>
      </c>
      <c r="E36" s="36">
        <v>0</v>
      </c>
      <c r="F36" s="133">
        <f t="shared" ref="F36:F37" si="4">D36+B36</f>
        <v>0</v>
      </c>
      <c r="G36" s="41">
        <f t="shared" ref="G36:G37" si="5">IF(ISBLANK(F36),"  ",IF(F86&gt;0,F36/F86,IF(F36&gt;0,1,0)))</f>
        <v>0</v>
      </c>
      <c r="H36" s="114">
        <v>0</v>
      </c>
      <c r="I36" s="39">
        <v>0</v>
      </c>
      <c r="J36" s="124">
        <v>0</v>
      </c>
      <c r="K36" s="40">
        <v>0</v>
      </c>
      <c r="L36" s="133">
        <f t="shared" ref="L36:L37" si="6">J36+H36</f>
        <v>0</v>
      </c>
      <c r="M36" s="41">
        <f t="shared" ref="M36:M37" si="7">IF(ISBLANK(L36),"  ",IF(L86&gt;0,L36/L86,IF(L36&gt;0,1,0)))</f>
        <v>0</v>
      </c>
    </row>
    <row r="37" spans="1:13" ht="15" customHeight="1" x14ac:dyDescent="0.2">
      <c r="A37" s="218" t="s">
        <v>194</v>
      </c>
      <c r="B37" s="114">
        <v>0</v>
      </c>
      <c r="C37" s="39">
        <v>0</v>
      </c>
      <c r="D37" s="124">
        <v>0</v>
      </c>
      <c r="E37" s="36">
        <v>0</v>
      </c>
      <c r="F37" s="133">
        <f t="shared" si="4"/>
        <v>0</v>
      </c>
      <c r="G37" s="41">
        <f t="shared" si="5"/>
        <v>0</v>
      </c>
      <c r="H37" s="114">
        <v>0</v>
      </c>
      <c r="I37" s="39">
        <v>0</v>
      </c>
      <c r="J37" s="124">
        <v>0</v>
      </c>
      <c r="K37" s="40">
        <v>0</v>
      </c>
      <c r="L37" s="133">
        <f t="shared" si="6"/>
        <v>0</v>
      </c>
      <c r="M37" s="41">
        <f t="shared" si="7"/>
        <v>0</v>
      </c>
    </row>
    <row r="38" spans="1:13" ht="15" customHeight="1" x14ac:dyDescent="0.2">
      <c r="A38" s="171" t="s">
        <v>187</v>
      </c>
      <c r="B38" s="114">
        <v>0</v>
      </c>
      <c r="C38" s="39">
        <v>0</v>
      </c>
      <c r="D38" s="124">
        <v>0</v>
      </c>
      <c r="E38" s="36">
        <v>0</v>
      </c>
      <c r="F38" s="133">
        <f t="shared" ref="F38" si="8">D38+B38</f>
        <v>0</v>
      </c>
      <c r="G38" s="41">
        <f>IF(ISBLANK(F38),"  ",IF(F86&gt;0,F38/F86,IF(F38&gt;0,1,0)))</f>
        <v>0</v>
      </c>
      <c r="H38" s="114">
        <v>0</v>
      </c>
      <c r="I38" s="39">
        <v>0</v>
      </c>
      <c r="J38" s="124">
        <v>0</v>
      </c>
      <c r="K38" s="40">
        <v>0</v>
      </c>
      <c r="L38" s="133">
        <f t="shared" ref="L38" si="9">J38+H38</f>
        <v>0</v>
      </c>
      <c r="M38" s="41">
        <f>IF(ISBLANK(L38),"  ",IF(L86&gt;0,L38/L86,IF(L38&gt;0,1,0)))</f>
        <v>0</v>
      </c>
    </row>
    <row r="39" spans="1:13" ht="15" customHeight="1" x14ac:dyDescent="0.2">
      <c r="A39" s="171" t="s">
        <v>192</v>
      </c>
      <c r="B39" s="114">
        <v>0</v>
      </c>
      <c r="C39" s="39">
        <v>0</v>
      </c>
      <c r="D39" s="124">
        <v>0</v>
      </c>
      <c r="E39" s="36">
        <v>0</v>
      </c>
      <c r="F39" s="133">
        <f t="shared" ref="F39" si="10">D39+B39</f>
        <v>0</v>
      </c>
      <c r="G39" s="41">
        <f>IF(ISBLANK(F39),"  ",IF(F87&gt;0,F39/F87,IF(F39&gt;0,1,0)))</f>
        <v>0</v>
      </c>
      <c r="H39" s="114">
        <v>0</v>
      </c>
      <c r="I39" s="39">
        <v>0</v>
      </c>
      <c r="J39" s="124">
        <v>0</v>
      </c>
      <c r="K39" s="40">
        <v>0</v>
      </c>
      <c r="L39" s="133">
        <f t="shared" ref="L39" si="11">J39+H39</f>
        <v>0</v>
      </c>
      <c r="M39" s="41">
        <f>IF(ISBLANK(L39),"  ",IF(L87&gt;0,L39/L87,IF(L39&gt;0,1,0)))</f>
        <v>0</v>
      </c>
    </row>
    <row r="40" spans="1:13" ht="15" customHeight="1" x14ac:dyDescent="0.2">
      <c r="A40" s="171" t="s">
        <v>188</v>
      </c>
      <c r="B40" s="114">
        <v>0</v>
      </c>
      <c r="C40" s="39">
        <v>0</v>
      </c>
      <c r="D40" s="124">
        <v>0</v>
      </c>
      <c r="E40" s="36">
        <v>0</v>
      </c>
      <c r="F40" s="133">
        <f t="shared" ref="F40:F41" si="12">D40+B40</f>
        <v>0</v>
      </c>
      <c r="G40" s="41">
        <f t="shared" ref="G40:G41" si="13">IF(ISBLANK(F40),"  ",IF(F87&gt;0,F40/F87,IF(F40&gt;0,1,0)))</f>
        <v>0</v>
      </c>
      <c r="H40" s="114">
        <v>0</v>
      </c>
      <c r="I40" s="39">
        <v>0</v>
      </c>
      <c r="J40" s="124">
        <v>0</v>
      </c>
      <c r="K40" s="40">
        <v>0</v>
      </c>
      <c r="L40" s="133">
        <f t="shared" ref="L40:L41" si="14">J40+H40</f>
        <v>0</v>
      </c>
      <c r="M40" s="41">
        <f t="shared" ref="M40:M41" si="15">IF(ISBLANK(L40),"  ",IF(L87&gt;0,L40/L87,IF(L40&gt;0,1,0)))</f>
        <v>0</v>
      </c>
    </row>
    <row r="41" spans="1:13" ht="15" customHeight="1" x14ac:dyDescent="0.2">
      <c r="A41" s="171" t="s">
        <v>189</v>
      </c>
      <c r="B41" s="114">
        <v>0</v>
      </c>
      <c r="C41" s="39">
        <v>0</v>
      </c>
      <c r="D41" s="124">
        <v>0</v>
      </c>
      <c r="E41" s="36">
        <v>0</v>
      </c>
      <c r="F41" s="133">
        <f t="shared" si="12"/>
        <v>0</v>
      </c>
      <c r="G41" s="41">
        <f t="shared" si="13"/>
        <v>0</v>
      </c>
      <c r="H41" s="114">
        <v>0</v>
      </c>
      <c r="I41" s="39">
        <v>0</v>
      </c>
      <c r="J41" s="124">
        <v>0</v>
      </c>
      <c r="K41" s="40">
        <v>0</v>
      </c>
      <c r="L41" s="133">
        <f t="shared" si="14"/>
        <v>0</v>
      </c>
      <c r="M41" s="41">
        <f t="shared" si="15"/>
        <v>0</v>
      </c>
    </row>
    <row r="42" spans="1:13" ht="15" customHeight="1" x14ac:dyDescent="0.25">
      <c r="A42" s="47" t="s">
        <v>29</v>
      </c>
      <c r="B42" s="143"/>
      <c r="C42" s="48" t="s">
        <v>4</v>
      </c>
      <c r="D42" s="124"/>
      <c r="E42" s="49"/>
      <c r="F42" s="133"/>
      <c r="G42" s="50" t="s">
        <v>4</v>
      </c>
      <c r="H42" s="143" t="s">
        <v>4</v>
      </c>
      <c r="I42" s="48" t="s">
        <v>4</v>
      </c>
      <c r="J42" s="124"/>
      <c r="K42" s="49" t="s">
        <v>4</v>
      </c>
      <c r="L42" s="133"/>
      <c r="M42" s="50" t="s">
        <v>4</v>
      </c>
    </row>
    <row r="43" spans="1:13" ht="15" customHeight="1" x14ac:dyDescent="0.2">
      <c r="A43" s="45" t="s">
        <v>30</v>
      </c>
      <c r="B43" s="142">
        <v>0</v>
      </c>
      <c r="C43" s="35">
        <v>0</v>
      </c>
      <c r="D43" s="127">
        <v>0</v>
      </c>
      <c r="E43" s="36">
        <v>0</v>
      </c>
      <c r="F43" s="132">
        <f t="shared" si="1"/>
        <v>0</v>
      </c>
      <c r="G43" s="37">
        <f>IF(ISBLANK(F43),"  ",IF(F84&gt;0,F43/F84,IF(F43&gt;0,1,0)))</f>
        <v>0</v>
      </c>
      <c r="H43" s="142">
        <v>0</v>
      </c>
      <c r="I43" s="35">
        <v>0</v>
      </c>
      <c r="J43" s="127">
        <v>0</v>
      </c>
      <c r="K43" s="36">
        <v>0</v>
      </c>
      <c r="L43" s="132">
        <f>J43+H43</f>
        <v>0</v>
      </c>
      <c r="M43" s="37">
        <f>IF(ISBLANK(L43),"  ",IF(L84&gt;0,L43/L84,IF(L43&gt;0,1,0)))</f>
        <v>0</v>
      </c>
    </row>
    <row r="44" spans="1:13" ht="15" customHeight="1" x14ac:dyDescent="0.25">
      <c r="A44" s="104" t="s">
        <v>31</v>
      </c>
      <c r="B44" s="143"/>
      <c r="C44" s="48" t="s">
        <v>4</v>
      </c>
      <c r="D44" s="124"/>
      <c r="E44" s="49"/>
      <c r="F44" s="133"/>
      <c r="G44" s="50" t="s">
        <v>4</v>
      </c>
      <c r="H44" s="143"/>
      <c r="I44" s="48" t="s">
        <v>4</v>
      </c>
      <c r="J44" s="124"/>
      <c r="K44" s="49" t="s">
        <v>4</v>
      </c>
      <c r="L44" s="133"/>
      <c r="M44" s="50" t="s">
        <v>4</v>
      </c>
    </row>
    <row r="45" spans="1:13" ht="15" customHeight="1" x14ac:dyDescent="0.2">
      <c r="A45" s="45" t="s">
        <v>30</v>
      </c>
      <c r="B45" s="142">
        <v>0</v>
      </c>
      <c r="C45" s="35">
        <v>0</v>
      </c>
      <c r="D45" s="127">
        <v>0</v>
      </c>
      <c r="E45" s="36">
        <v>0</v>
      </c>
      <c r="F45" s="132">
        <f t="shared" si="1"/>
        <v>0</v>
      </c>
      <c r="G45" s="37">
        <f>IF(ISBLANK(F45),"  ",IF(F84&gt;0,F45/F84,IF(F45&gt;0,1,0)))</f>
        <v>0</v>
      </c>
      <c r="H45" s="142">
        <v>0</v>
      </c>
      <c r="I45" s="35">
        <v>0</v>
      </c>
      <c r="J45" s="127">
        <v>0</v>
      </c>
      <c r="K45" s="36">
        <v>0</v>
      </c>
      <c r="L45" s="132">
        <f>J45+H45</f>
        <v>0</v>
      </c>
      <c r="M45" s="37">
        <f>IF(ISBLANK(L45),"  ",IF(L84&gt;0,L45/L84,IF(L45&gt;0,1,0)))</f>
        <v>0</v>
      </c>
    </row>
    <row r="46" spans="1:13" ht="15" customHeight="1" x14ac:dyDescent="0.2">
      <c r="A46" s="46" t="s">
        <v>101</v>
      </c>
      <c r="B46" s="114"/>
      <c r="C46" s="39" t="s">
        <v>10</v>
      </c>
      <c r="D46" s="124"/>
      <c r="E46" s="36"/>
      <c r="F46" s="133">
        <f t="shared" si="1"/>
        <v>0</v>
      </c>
      <c r="G46" s="41">
        <f>IF(ISBLANK(F46),"  ",IF(F84&gt;0,F46/F84,IF(F46&gt;0,1,0)))</f>
        <v>0</v>
      </c>
      <c r="H46" s="114"/>
      <c r="I46" s="39" t="s">
        <v>10</v>
      </c>
      <c r="J46" s="124"/>
      <c r="K46" s="40" t="s">
        <v>10</v>
      </c>
      <c r="L46" s="133">
        <f>J46+H46</f>
        <v>0</v>
      </c>
      <c r="M46" s="41">
        <f>IF(ISBLANK(L46),"  ",IF(L84&gt;0,L46/L84,IF(L46&gt;0,1,0)))</f>
        <v>0</v>
      </c>
    </row>
    <row r="47" spans="1:13" s="55" customFormat="1" ht="15" customHeight="1" x14ac:dyDescent="0.25">
      <c r="A47" s="47" t="s">
        <v>33</v>
      </c>
      <c r="B47" s="115">
        <v>5743993</v>
      </c>
      <c r="C47" s="59">
        <v>0.9871395020232604</v>
      </c>
      <c r="D47" s="128">
        <v>74833</v>
      </c>
      <c r="E47" s="52">
        <v>1.2860497976739637E-2</v>
      </c>
      <c r="F47" s="115">
        <f>F46+F45+F43+F34+F29+F28+F26+F27+F25+F24+F23+F22+F21+F20+F19+F18+F17+F16+F14+F13+F30+F31+F32+F33</f>
        <v>5743993</v>
      </c>
      <c r="G47" s="53">
        <f>IF(ISBLANK(F47),"  ",IF(F84&gt;0,F47/F84,IF(F47&gt;0,1,0)))</f>
        <v>0.17080763174424451</v>
      </c>
      <c r="H47" s="115">
        <v>5628272</v>
      </c>
      <c r="I47" s="59">
        <v>1</v>
      </c>
      <c r="J47" s="128">
        <v>0</v>
      </c>
      <c r="K47" s="54">
        <v>0</v>
      </c>
      <c r="L47" s="115">
        <f>L46+L45+L43+L34+L29+L28+L26+L27+L25+L24+L23+L22+L21+L20+L19+L18+L17+L16+L14+L13+L30+L31+L32+L33</f>
        <v>5628272</v>
      </c>
      <c r="M47" s="53">
        <f>IF(ISBLANK(L47),"  ",IF(L84&gt;0,L47/L84,IF(L47&gt;0,1,0)))</f>
        <v>0.17549263403085477</v>
      </c>
    </row>
    <row r="48" spans="1:13" ht="15" customHeight="1" x14ac:dyDescent="0.25">
      <c r="A48" s="56" t="s">
        <v>34</v>
      </c>
      <c r="B48" s="116"/>
      <c r="C48" s="48" t="s">
        <v>4</v>
      </c>
      <c r="D48" s="124"/>
      <c r="E48" s="49" t="s">
        <v>4</v>
      </c>
      <c r="F48" s="133"/>
      <c r="G48" s="50" t="s">
        <v>4</v>
      </c>
      <c r="H48" s="116"/>
      <c r="I48" s="48" t="s">
        <v>4</v>
      </c>
      <c r="J48" s="124"/>
      <c r="K48" s="49" t="s">
        <v>4</v>
      </c>
      <c r="L48" s="133"/>
      <c r="M48" s="50" t="s">
        <v>4</v>
      </c>
    </row>
    <row r="49" spans="1:13" ht="15" customHeight="1" x14ac:dyDescent="0.2">
      <c r="A49" s="7" t="s">
        <v>35</v>
      </c>
      <c r="B49" s="142">
        <v>0</v>
      </c>
      <c r="C49" s="35">
        <v>0</v>
      </c>
      <c r="D49" s="127">
        <v>0</v>
      </c>
      <c r="E49" s="36">
        <v>0</v>
      </c>
      <c r="F49" s="132">
        <f>D49+B49</f>
        <v>0</v>
      </c>
      <c r="G49" s="37">
        <f>IF(ISBLANK(F49),"  ",IF(D84&gt;0,F49/D84,IF(F49&gt;0,1,0)))</f>
        <v>0</v>
      </c>
      <c r="H49" s="142">
        <v>0</v>
      </c>
      <c r="I49" s="35">
        <v>0</v>
      </c>
      <c r="J49" s="127">
        <v>0</v>
      </c>
      <c r="K49" s="36">
        <v>0</v>
      </c>
      <c r="L49" s="132">
        <f>J49+H49</f>
        <v>0</v>
      </c>
      <c r="M49" s="37">
        <f>IF(ISBLANK(L49),"  ",IF(J84&gt;0,L49/J84,IF(L49&gt;0,1,0)))</f>
        <v>0</v>
      </c>
    </row>
    <row r="50" spans="1:13" ht="15" customHeight="1" x14ac:dyDescent="0.2">
      <c r="A50" s="58" t="s">
        <v>36</v>
      </c>
      <c r="B50" s="114">
        <v>0</v>
      </c>
      <c r="C50" s="39">
        <v>0</v>
      </c>
      <c r="D50" s="124">
        <v>0</v>
      </c>
      <c r="E50" s="40">
        <v>0</v>
      </c>
      <c r="F50" s="133">
        <f>D50+B50</f>
        <v>0</v>
      </c>
      <c r="G50" s="41">
        <f>IF(ISBLANK(F50),"  ",IF(D84&gt;0,F50/D84,IF(F50&gt;0,1,0)))</f>
        <v>0</v>
      </c>
      <c r="H50" s="114">
        <v>0</v>
      </c>
      <c r="I50" s="39">
        <v>0</v>
      </c>
      <c r="J50" s="124">
        <v>0</v>
      </c>
      <c r="K50" s="40">
        <v>0</v>
      </c>
      <c r="L50" s="133">
        <f>J50+H50</f>
        <v>0</v>
      </c>
      <c r="M50" s="41">
        <f>IF(ISBLANK(L50),"  ",IF(J84&gt;0,L50/J84,IF(L50&gt;0,1,0)))</f>
        <v>0</v>
      </c>
    </row>
    <row r="51" spans="1:13" ht="15" customHeight="1" x14ac:dyDescent="0.2">
      <c r="A51" s="7" t="s">
        <v>37</v>
      </c>
      <c r="B51" s="114">
        <v>0</v>
      </c>
      <c r="C51" s="39">
        <v>0</v>
      </c>
      <c r="D51" s="124">
        <v>0</v>
      </c>
      <c r="E51" s="40">
        <v>0</v>
      </c>
      <c r="F51" s="133">
        <f>D51+B51</f>
        <v>0</v>
      </c>
      <c r="G51" s="41">
        <f>IF(ISBLANK(F51),"  ",IF(D84&gt;0,F51/D84,IF(F51&gt;0,1,0)))</f>
        <v>0</v>
      </c>
      <c r="H51" s="114">
        <v>0</v>
      </c>
      <c r="I51" s="39">
        <v>0</v>
      </c>
      <c r="J51" s="124">
        <v>0</v>
      </c>
      <c r="K51" s="40">
        <v>0</v>
      </c>
      <c r="L51" s="133">
        <f>J51+H51</f>
        <v>0</v>
      </c>
      <c r="M51" s="41">
        <f>IF(ISBLANK(L51),"  ",IF(J84&gt;0,L51/J84,IF(L51&gt;0,1,0)))</f>
        <v>0</v>
      </c>
    </row>
    <row r="52" spans="1:13" ht="15" customHeight="1" x14ac:dyDescent="0.2">
      <c r="A52" s="25" t="s">
        <v>38</v>
      </c>
      <c r="B52" s="114">
        <v>0</v>
      </c>
      <c r="C52" s="39">
        <v>0</v>
      </c>
      <c r="D52" s="124">
        <v>0</v>
      </c>
      <c r="E52" s="40">
        <v>0</v>
      </c>
      <c r="F52" s="133">
        <f>D52+B52</f>
        <v>0</v>
      </c>
      <c r="G52" s="41">
        <f>IF(ISBLANK(F52),"  ",IF(D84&gt;0,F52/D84,IF(F52&gt;0,1,0)))</f>
        <v>0</v>
      </c>
      <c r="H52" s="114">
        <v>0</v>
      </c>
      <c r="I52" s="39">
        <v>0</v>
      </c>
      <c r="J52" s="124">
        <v>0</v>
      </c>
      <c r="K52" s="40">
        <v>0</v>
      </c>
      <c r="L52" s="133">
        <f>J52+H52</f>
        <v>0</v>
      </c>
      <c r="M52" s="41">
        <f>IF(ISBLANK(L52),"  ",IF(J84&gt;0,L52/J84,IF(L52&gt;0,1,0)))</f>
        <v>0</v>
      </c>
    </row>
    <row r="53" spans="1:13" ht="15" customHeight="1" x14ac:dyDescent="0.2">
      <c r="A53" s="58" t="s">
        <v>39</v>
      </c>
      <c r="B53" s="114">
        <v>0</v>
      </c>
      <c r="C53" s="39">
        <v>0</v>
      </c>
      <c r="D53" s="124">
        <v>0</v>
      </c>
      <c r="E53" s="40">
        <v>0</v>
      </c>
      <c r="F53" s="133">
        <f>D53+B53</f>
        <v>0</v>
      </c>
      <c r="G53" s="41">
        <f>IF(ISBLANK(F53),"  ",IF(F84&gt;0,F53/F84,IF(F53&gt;0,1,0)))</f>
        <v>0</v>
      </c>
      <c r="H53" s="114">
        <v>0</v>
      </c>
      <c r="I53" s="39">
        <v>0</v>
      </c>
      <c r="J53" s="124">
        <v>0</v>
      </c>
      <c r="K53" s="40">
        <v>0</v>
      </c>
      <c r="L53" s="133">
        <f>J53+H53</f>
        <v>0</v>
      </c>
      <c r="M53" s="41">
        <f>IF(ISBLANK(L53),"  ",IF(L84&gt;0,L53/L84,IF(L53&gt;0,1,0)))</f>
        <v>0</v>
      </c>
    </row>
    <row r="54" spans="1:13" s="55" customFormat="1" ht="15" customHeight="1" x14ac:dyDescent="0.25">
      <c r="A54" s="56" t="s">
        <v>40</v>
      </c>
      <c r="B54" s="115">
        <v>0</v>
      </c>
      <c r="C54" s="59">
        <v>0</v>
      </c>
      <c r="D54" s="128">
        <v>0</v>
      </c>
      <c r="E54" s="54">
        <v>0</v>
      </c>
      <c r="F54" s="134">
        <f>F53+F52+F51+F50+F49</f>
        <v>0</v>
      </c>
      <c r="G54" s="53">
        <f>IF(ISBLANK(F54),"  ",IF(F84&gt;0,F54/F84,IF(F54&gt;0,1,0)))</f>
        <v>0</v>
      </c>
      <c r="H54" s="115">
        <v>0</v>
      </c>
      <c r="I54" s="59">
        <v>0</v>
      </c>
      <c r="J54" s="128">
        <v>0</v>
      </c>
      <c r="K54" s="54">
        <v>0</v>
      </c>
      <c r="L54" s="134">
        <f>L53+L52+L51+L50+L49</f>
        <v>0</v>
      </c>
      <c r="M54" s="53">
        <f>IF(ISBLANK(L54),"  ",IF(L84&gt;0,L54/L84,IF(L54&gt;0,1,0)))</f>
        <v>0</v>
      </c>
    </row>
    <row r="55" spans="1:13" s="55" customFormat="1" ht="15" customHeight="1" x14ac:dyDescent="0.25">
      <c r="A55" s="60" t="s">
        <v>82</v>
      </c>
      <c r="B55" s="144">
        <v>0</v>
      </c>
      <c r="C55" s="59">
        <v>0</v>
      </c>
      <c r="D55" s="129">
        <v>0</v>
      </c>
      <c r="E55" s="54">
        <v>0</v>
      </c>
      <c r="F55" s="135">
        <f>D55+B55</f>
        <v>0</v>
      </c>
      <c r="G55" s="53">
        <f>IF(ISBLANK(F55),"  ",IF(F84&gt;0,F55/F84,IF(F55&gt;0,1,0)))</f>
        <v>0</v>
      </c>
      <c r="H55" s="144">
        <v>0</v>
      </c>
      <c r="I55" s="59">
        <v>0</v>
      </c>
      <c r="J55" s="129">
        <v>0</v>
      </c>
      <c r="K55" s="54">
        <v>0</v>
      </c>
      <c r="L55" s="135">
        <f>J55+H55</f>
        <v>0</v>
      </c>
      <c r="M55" s="53">
        <f>IF(ISBLANK(L55),"  ",IF(L84&gt;0,L55/L84,IF(L55&gt;0,1,0)))</f>
        <v>0</v>
      </c>
    </row>
    <row r="56" spans="1:13" ht="15" customHeight="1" x14ac:dyDescent="0.25">
      <c r="A56" s="9" t="s">
        <v>42</v>
      </c>
      <c r="B56" s="119"/>
      <c r="C56" s="61" t="s">
        <v>4</v>
      </c>
      <c r="D56" s="127"/>
      <c r="E56" s="62" t="s">
        <v>4</v>
      </c>
      <c r="F56" s="132"/>
      <c r="G56" s="63" t="s">
        <v>4</v>
      </c>
      <c r="H56" s="119"/>
      <c r="I56" s="61" t="s">
        <v>4</v>
      </c>
      <c r="J56" s="127"/>
      <c r="K56" s="62" t="s">
        <v>4</v>
      </c>
      <c r="L56" s="132"/>
      <c r="M56" s="63" t="s">
        <v>4</v>
      </c>
    </row>
    <row r="57" spans="1:13" ht="15" customHeight="1" x14ac:dyDescent="0.2">
      <c r="A57" s="7" t="s">
        <v>43</v>
      </c>
      <c r="B57" s="119">
        <v>4905388</v>
      </c>
      <c r="C57" s="35">
        <v>0.91966081167473768</v>
      </c>
      <c r="D57" s="127">
        <v>428522</v>
      </c>
      <c r="E57" s="36">
        <v>8.0339188325262337E-2</v>
      </c>
      <c r="F57" s="136">
        <f t="shared" ref="F57:F62" si="16">D57+B57</f>
        <v>5333910</v>
      </c>
      <c r="G57" s="37">
        <f>IF(ISBLANK(F57),"  ",IF(F84&gt;0,F57/F84,IF(F57&gt;0,1,0)))</f>
        <v>0.15861309981348223</v>
      </c>
      <c r="H57" s="119">
        <v>5375000</v>
      </c>
      <c r="I57" s="35">
        <v>0.92274678111587982</v>
      </c>
      <c r="J57" s="127">
        <v>450000</v>
      </c>
      <c r="K57" s="36">
        <v>7.7253218884120178E-2</v>
      </c>
      <c r="L57" s="136">
        <f t="shared" ref="L57:L73" si="17">J57+H57</f>
        <v>5825000</v>
      </c>
      <c r="M57" s="37">
        <f>IF(ISBLANK(L57),"  ",IF(L84&gt;0,L57/L84,IF(L57&gt;0,1,0)))</f>
        <v>0.18162672188368456</v>
      </c>
    </row>
    <row r="58" spans="1:13" ht="15" customHeight="1" x14ac:dyDescent="0.2">
      <c r="A58" s="25" t="s">
        <v>44</v>
      </c>
      <c r="B58" s="116">
        <v>0</v>
      </c>
      <c r="C58" s="39">
        <v>0</v>
      </c>
      <c r="D58" s="124">
        <v>0</v>
      </c>
      <c r="E58" s="40">
        <v>0</v>
      </c>
      <c r="F58" s="137">
        <f t="shared" si="16"/>
        <v>0</v>
      </c>
      <c r="G58" s="41">
        <f>IF(ISBLANK(F58),"  ",IF(F84&gt;0,F58/F84,IF(F58&gt;0,1,0)))</f>
        <v>0</v>
      </c>
      <c r="H58" s="116">
        <v>0</v>
      </c>
      <c r="I58" s="39">
        <v>0</v>
      </c>
      <c r="J58" s="124">
        <v>0</v>
      </c>
      <c r="K58" s="40">
        <v>0</v>
      </c>
      <c r="L58" s="137">
        <f t="shared" si="17"/>
        <v>0</v>
      </c>
      <c r="M58" s="41">
        <f>IF(ISBLANK(L58),"  ",IF(L84&gt;0,L58/L84,IF(L58&gt;0,1,0)))</f>
        <v>0</v>
      </c>
    </row>
    <row r="59" spans="1:13" ht="15" customHeight="1" x14ac:dyDescent="0.2">
      <c r="A59" s="64" t="s">
        <v>45</v>
      </c>
      <c r="B59" s="145">
        <v>0</v>
      </c>
      <c r="C59" s="39">
        <v>0</v>
      </c>
      <c r="D59" s="123">
        <v>330892</v>
      </c>
      <c r="E59" s="40">
        <v>1</v>
      </c>
      <c r="F59" s="138">
        <f t="shared" si="16"/>
        <v>330892</v>
      </c>
      <c r="G59" s="41">
        <f>IF(ISBLANK(F59),"  ",IF(F84&gt;0,F59/F84,IF(F59&gt;0,1,0)))</f>
        <v>9.8396496797813916E-3</v>
      </c>
      <c r="H59" s="145">
        <v>0</v>
      </c>
      <c r="I59" s="39">
        <v>0</v>
      </c>
      <c r="J59" s="123">
        <v>330000</v>
      </c>
      <c r="K59" s="40">
        <v>1</v>
      </c>
      <c r="L59" s="138">
        <f t="shared" si="17"/>
        <v>330000</v>
      </c>
      <c r="M59" s="41">
        <f>IF(ISBLANK(L59),"  ",IF(L84&gt;0,L59/L84,IF(L59&gt;0,1,0)))</f>
        <v>1.0289582527316035E-2</v>
      </c>
    </row>
    <row r="60" spans="1:13" ht="15" customHeight="1" x14ac:dyDescent="0.2">
      <c r="A60" s="64" t="s">
        <v>46</v>
      </c>
      <c r="B60" s="145">
        <v>141811</v>
      </c>
      <c r="C60" s="39">
        <v>1</v>
      </c>
      <c r="D60" s="123">
        <v>0</v>
      </c>
      <c r="E60" s="40">
        <v>0</v>
      </c>
      <c r="F60" s="138">
        <f t="shared" si="16"/>
        <v>141811</v>
      </c>
      <c r="G60" s="41">
        <f>IF(ISBLANK(F60),"  ",IF(F84&gt;0,F60/F84,IF(F60&gt;0,1,0)))</f>
        <v>4.216996968012158E-3</v>
      </c>
      <c r="H60" s="145">
        <v>120000</v>
      </c>
      <c r="I60" s="39">
        <v>1</v>
      </c>
      <c r="J60" s="123">
        <v>0</v>
      </c>
      <c r="K60" s="40">
        <v>0</v>
      </c>
      <c r="L60" s="138">
        <f t="shared" si="17"/>
        <v>120000</v>
      </c>
      <c r="M60" s="41">
        <f>IF(ISBLANK(L60),"  ",IF(L84&gt;0,L60/L84,IF(L60&gt;0,1,0)))</f>
        <v>3.7416663735694673E-3</v>
      </c>
    </row>
    <row r="61" spans="1:13" ht="15" customHeight="1" x14ac:dyDescent="0.2">
      <c r="A61" s="64" t="s">
        <v>47</v>
      </c>
      <c r="B61" s="145">
        <v>0</v>
      </c>
      <c r="C61" s="39">
        <v>0</v>
      </c>
      <c r="D61" s="123">
        <v>0</v>
      </c>
      <c r="E61" s="40">
        <v>0</v>
      </c>
      <c r="F61" s="138">
        <f t="shared" si="16"/>
        <v>0</v>
      </c>
      <c r="G61" s="41">
        <f>IF(ISBLANK(F61),"  ",IF(F84&gt;0,F61/F84,IF(F61&gt;0,1,0)))</f>
        <v>0</v>
      </c>
      <c r="H61" s="145">
        <v>0</v>
      </c>
      <c r="I61" s="39">
        <v>0</v>
      </c>
      <c r="J61" s="123">
        <v>0</v>
      </c>
      <c r="K61" s="40">
        <v>0</v>
      </c>
      <c r="L61" s="138">
        <f t="shared" si="17"/>
        <v>0</v>
      </c>
      <c r="M61" s="41">
        <f>IF(ISBLANK(L61),"  ",IF(L84&gt;0,L61/L84,IF(L61&gt;0,1,0)))</f>
        <v>0</v>
      </c>
    </row>
    <row r="62" spans="1:13" ht="15" customHeight="1" x14ac:dyDescent="0.2">
      <c r="A62" s="25" t="s">
        <v>48</v>
      </c>
      <c r="B62" s="116">
        <v>775256</v>
      </c>
      <c r="C62" s="39">
        <v>0.35751240619551178</v>
      </c>
      <c r="D62" s="124">
        <v>1393217</v>
      </c>
      <c r="E62" s="40">
        <v>0.64248759380448828</v>
      </c>
      <c r="F62" s="137">
        <f t="shared" si="16"/>
        <v>2168473</v>
      </c>
      <c r="G62" s="41">
        <f>IF(ISBLANK(F62),"  ",IF(F84&gt;0,F62/F84,IF(F62&gt;0,1,0)))</f>
        <v>6.44833198145153E-2</v>
      </c>
      <c r="H62" s="116">
        <v>620000</v>
      </c>
      <c r="I62" s="39">
        <v>0.30496802754549929</v>
      </c>
      <c r="J62" s="124">
        <v>1413000</v>
      </c>
      <c r="K62" s="40">
        <v>0.69503197245450077</v>
      </c>
      <c r="L62" s="137">
        <f t="shared" si="17"/>
        <v>2033000</v>
      </c>
      <c r="M62" s="41">
        <f>IF(ISBLANK(L62),"  ",IF(L84&gt;0,L62/L84,IF(L62&gt;0,1,0)))</f>
        <v>6.3390064478889396E-2</v>
      </c>
    </row>
    <row r="63" spans="1:13" s="55" customFormat="1" ht="15" customHeight="1" x14ac:dyDescent="0.25">
      <c r="A63" s="60" t="s">
        <v>49</v>
      </c>
      <c r="B63" s="146">
        <v>5822455</v>
      </c>
      <c r="C63" s="59">
        <v>0.73008052828521219</v>
      </c>
      <c r="D63" s="128">
        <v>2152631</v>
      </c>
      <c r="E63" s="54">
        <v>0.26991947171478775</v>
      </c>
      <c r="F63" s="139">
        <f>F62+F60+F59+F58+F57+F61</f>
        <v>7975086</v>
      </c>
      <c r="G63" s="53">
        <f>IF(ISBLANK(F63),"  ",IF(F84&gt;0,F63/F84,IF(F63&gt;0,1,0)))</f>
        <v>0.23715306627579108</v>
      </c>
      <c r="H63" s="146">
        <v>6115000</v>
      </c>
      <c r="I63" s="59">
        <v>0.73603755416466055</v>
      </c>
      <c r="J63" s="128">
        <v>2193000</v>
      </c>
      <c r="K63" s="54">
        <v>0.26396244583533945</v>
      </c>
      <c r="L63" s="137">
        <f t="shared" si="17"/>
        <v>8308000</v>
      </c>
      <c r="M63" s="53">
        <f>IF(ISBLANK(L63),"  ",IF(L84&gt;0,L63/L84,IF(L63&gt;0,1,0)))</f>
        <v>0.25904803526345949</v>
      </c>
    </row>
    <row r="64" spans="1:13" ht="15" customHeight="1" x14ac:dyDescent="0.2">
      <c r="A64" s="34" t="s">
        <v>50</v>
      </c>
      <c r="B64" s="147">
        <v>0</v>
      </c>
      <c r="C64" s="39">
        <v>0</v>
      </c>
      <c r="D64" s="148">
        <v>0</v>
      </c>
      <c r="E64" s="40">
        <v>0</v>
      </c>
      <c r="F64" s="140">
        <f t="shared" ref="F64:F73" si="18">D64+B64</f>
        <v>0</v>
      </c>
      <c r="G64" s="41">
        <f>IF(ISBLANK(F64),"  ",IF(F84&gt;0,F64/F84,IF(F64&gt;0,1,0)))</f>
        <v>0</v>
      </c>
      <c r="H64" s="147">
        <v>0</v>
      </c>
      <c r="I64" s="39">
        <v>0</v>
      </c>
      <c r="J64" s="148">
        <v>0</v>
      </c>
      <c r="K64" s="40">
        <v>0</v>
      </c>
      <c r="L64" s="140">
        <f t="shared" si="17"/>
        <v>0</v>
      </c>
      <c r="M64" s="41">
        <f>IF(ISBLANK(L64),"  ",IF(L84&gt;0,L64/L84,IF(L64&gt;0,1,0)))</f>
        <v>0</v>
      </c>
    </row>
    <row r="65" spans="1:13" ht="15" customHeight="1" x14ac:dyDescent="0.2">
      <c r="A65" s="65" t="s">
        <v>51</v>
      </c>
      <c r="B65" s="114">
        <v>0</v>
      </c>
      <c r="C65" s="39">
        <v>0</v>
      </c>
      <c r="D65" s="124">
        <v>0</v>
      </c>
      <c r="E65" s="40">
        <v>0</v>
      </c>
      <c r="F65" s="133">
        <f t="shared" si="18"/>
        <v>0</v>
      </c>
      <c r="G65" s="41">
        <f>IF(ISBLANK(F65),"  ",IF(F84&gt;0,F65/F84,IF(F65&gt;0,1,0)))</f>
        <v>0</v>
      </c>
      <c r="H65" s="114">
        <v>0</v>
      </c>
      <c r="I65" s="39">
        <v>0</v>
      </c>
      <c r="J65" s="124">
        <v>0</v>
      </c>
      <c r="K65" s="40">
        <v>0</v>
      </c>
      <c r="L65" s="133">
        <f t="shared" si="17"/>
        <v>0</v>
      </c>
      <c r="M65" s="41">
        <f>IF(ISBLANK(L65),"  ",IF(L84&gt;0,L65/L84,IF(L65&gt;0,1,0)))</f>
        <v>0</v>
      </c>
    </row>
    <row r="66" spans="1:13" ht="15" customHeight="1" x14ac:dyDescent="0.2">
      <c r="A66" s="7" t="s">
        <v>52</v>
      </c>
      <c r="B66" s="114">
        <v>0</v>
      </c>
      <c r="C66" s="39">
        <v>0</v>
      </c>
      <c r="D66" s="124">
        <v>0</v>
      </c>
      <c r="E66" s="40">
        <v>0</v>
      </c>
      <c r="F66" s="133">
        <f t="shared" si="18"/>
        <v>0</v>
      </c>
      <c r="G66" s="41">
        <f>IF(ISBLANK(F66),"  ",IF(F84&gt;0,F66/F84,IF(F66&gt;0,1,0)))</f>
        <v>0</v>
      </c>
      <c r="H66" s="114">
        <v>0</v>
      </c>
      <c r="I66" s="39">
        <v>0</v>
      </c>
      <c r="J66" s="124">
        <v>0</v>
      </c>
      <c r="K66" s="40">
        <v>0</v>
      </c>
      <c r="L66" s="133">
        <f t="shared" si="17"/>
        <v>0</v>
      </c>
      <c r="M66" s="41">
        <f>IF(ISBLANK(L66),"  ",IF(L84&gt;0,L66/L84,IF(L66&gt;0,1,0)))</f>
        <v>0</v>
      </c>
    </row>
    <row r="67" spans="1:13" ht="15" customHeight="1" x14ac:dyDescent="0.2">
      <c r="A67" s="58" t="s">
        <v>53</v>
      </c>
      <c r="B67" s="114">
        <v>0</v>
      </c>
      <c r="C67" s="39">
        <v>0</v>
      </c>
      <c r="D67" s="124">
        <v>2094844</v>
      </c>
      <c r="E67" s="40">
        <v>1</v>
      </c>
      <c r="F67" s="133">
        <f t="shared" si="18"/>
        <v>2094844</v>
      </c>
      <c r="G67" s="41">
        <f>IF(ISBLANK(F67),"  ",IF(F84&gt;0,F67/F84,IF(F67&gt;0,1,0)))</f>
        <v>6.229383331658659E-2</v>
      </c>
      <c r="H67" s="114">
        <v>0</v>
      </c>
      <c r="I67" s="39">
        <v>0</v>
      </c>
      <c r="J67" s="124">
        <v>2000000</v>
      </c>
      <c r="K67" s="40">
        <v>1</v>
      </c>
      <c r="L67" s="133">
        <f t="shared" si="17"/>
        <v>2000000</v>
      </c>
      <c r="M67" s="41">
        <f>IF(ISBLANK(L67),"  ",IF(L84&gt;0,L67/L84,IF(L67&gt;0,1,0)))</f>
        <v>6.2361106226157793E-2</v>
      </c>
    </row>
    <row r="68" spans="1:13" ht="15" customHeight="1" x14ac:dyDescent="0.2">
      <c r="A68" s="65" t="s">
        <v>54</v>
      </c>
      <c r="B68" s="114">
        <v>0</v>
      </c>
      <c r="C68" s="39">
        <v>0</v>
      </c>
      <c r="D68" s="124">
        <v>0</v>
      </c>
      <c r="E68" s="40">
        <v>0</v>
      </c>
      <c r="F68" s="133">
        <f t="shared" si="18"/>
        <v>0</v>
      </c>
      <c r="G68" s="41">
        <f>IF(ISBLANK(F68),"  ",IF(F84&gt;0,F68/F84,IF(F68&gt;0,1,0)))</f>
        <v>0</v>
      </c>
      <c r="H68" s="114">
        <v>0</v>
      </c>
      <c r="I68" s="39">
        <v>0</v>
      </c>
      <c r="J68" s="124">
        <v>0</v>
      </c>
      <c r="K68" s="40">
        <v>0</v>
      </c>
      <c r="L68" s="133">
        <f t="shared" si="17"/>
        <v>0</v>
      </c>
      <c r="M68" s="41">
        <f>IF(ISBLANK(L68),"  ",IF(L84&gt;0,L68/L84,IF(L68&gt;0,1,0)))</f>
        <v>0</v>
      </c>
    </row>
    <row r="69" spans="1:13" ht="15" customHeight="1" x14ac:dyDescent="0.2">
      <c r="A69" s="65" t="s">
        <v>55</v>
      </c>
      <c r="B69" s="114">
        <v>0</v>
      </c>
      <c r="C69" s="39">
        <v>0</v>
      </c>
      <c r="D69" s="124">
        <v>0</v>
      </c>
      <c r="E69" s="40">
        <v>0</v>
      </c>
      <c r="F69" s="133">
        <f t="shared" si="18"/>
        <v>0</v>
      </c>
      <c r="G69" s="41">
        <f>IF(ISBLANK(F69),"  ",IF(F84&gt;0,F69/F84,IF(F69&gt;0,1,0)))</f>
        <v>0</v>
      </c>
      <c r="H69" s="114">
        <v>0</v>
      </c>
      <c r="I69" s="39">
        <v>0</v>
      </c>
      <c r="J69" s="124">
        <v>0</v>
      </c>
      <c r="K69" s="40">
        <v>0</v>
      </c>
      <c r="L69" s="133">
        <f t="shared" si="17"/>
        <v>0</v>
      </c>
      <c r="M69" s="41">
        <f>IF(ISBLANK(L69),"  ",IF(L84&gt;0,L69/L84,IF(L69&gt;0,1,0)))</f>
        <v>0</v>
      </c>
    </row>
    <row r="70" spans="1:13" ht="15" customHeight="1" x14ac:dyDescent="0.2">
      <c r="A70" s="34" t="s">
        <v>56</v>
      </c>
      <c r="B70" s="114">
        <v>0</v>
      </c>
      <c r="C70" s="39">
        <v>0</v>
      </c>
      <c r="D70" s="124">
        <v>0</v>
      </c>
      <c r="E70" s="40">
        <v>0</v>
      </c>
      <c r="F70" s="133">
        <f t="shared" si="18"/>
        <v>0</v>
      </c>
      <c r="G70" s="41">
        <f>IF(ISBLANK(F70),"  ",IF(F84&gt;0,F70/F84,IF(F70&gt;0,1,0)))</f>
        <v>0</v>
      </c>
      <c r="H70" s="114">
        <v>0</v>
      </c>
      <c r="I70" s="39">
        <v>0</v>
      </c>
      <c r="J70" s="124">
        <v>0</v>
      </c>
      <c r="K70" s="40">
        <v>0</v>
      </c>
      <c r="L70" s="133">
        <f t="shared" si="17"/>
        <v>0</v>
      </c>
      <c r="M70" s="41">
        <f>IF(ISBLANK(L70),"  ",IF(L84&gt;0,L70/L84,IF(L70&gt;0,1,0)))</f>
        <v>0</v>
      </c>
    </row>
    <row r="71" spans="1:13" ht="15" customHeight="1" x14ac:dyDescent="0.2">
      <c r="A71" s="34" t="s">
        <v>57</v>
      </c>
      <c r="B71" s="114">
        <v>0</v>
      </c>
      <c r="C71" s="39">
        <v>0</v>
      </c>
      <c r="D71" s="124">
        <v>88981</v>
      </c>
      <c r="E71" s="40">
        <v>1</v>
      </c>
      <c r="F71" s="133">
        <f t="shared" si="18"/>
        <v>88981</v>
      </c>
      <c r="G71" s="41">
        <f>IF(ISBLANK(F71),"  ",IF(F84&gt;0,F71/F84,IF(F71&gt;0,1,0)))</f>
        <v>2.6460049446847553E-3</v>
      </c>
      <c r="H71" s="114">
        <v>0</v>
      </c>
      <c r="I71" s="39">
        <v>0</v>
      </c>
      <c r="J71" s="124">
        <v>0</v>
      </c>
      <c r="K71" s="40">
        <v>0</v>
      </c>
      <c r="L71" s="133">
        <f t="shared" si="17"/>
        <v>0</v>
      </c>
      <c r="M71" s="41">
        <f>IF(ISBLANK(L71),"  ",IF(L84&gt;0,L71/L84,IF(L71&gt;0,1,0)))</f>
        <v>0</v>
      </c>
    </row>
    <row r="72" spans="1:13" ht="15" customHeight="1" x14ac:dyDescent="0.2">
      <c r="A72" s="7" t="s">
        <v>58</v>
      </c>
      <c r="B72" s="114">
        <v>55509</v>
      </c>
      <c r="C72" s="39">
        <v>8.2241891227176026E-2</v>
      </c>
      <c r="D72" s="124">
        <v>619439</v>
      </c>
      <c r="E72" s="40">
        <v>0.91775810877282393</v>
      </c>
      <c r="F72" s="133">
        <f t="shared" si="18"/>
        <v>674948</v>
      </c>
      <c r="G72" s="41">
        <f>IF(ISBLANK(F72),"  ",IF(F84&gt;0,F72/F84,IF(F72&gt;0,1,0)))</f>
        <v>2.0070753817164184E-2</v>
      </c>
      <c r="H72" s="114">
        <v>0</v>
      </c>
      <c r="I72" s="39">
        <v>0</v>
      </c>
      <c r="J72" s="124">
        <v>50000</v>
      </c>
      <c r="K72" s="40">
        <v>1</v>
      </c>
      <c r="L72" s="133">
        <f t="shared" si="17"/>
        <v>50000</v>
      </c>
      <c r="M72" s="41">
        <f>IF(ISBLANK(L72),"  ",IF(L84&gt;0,L72/L84,IF(L72&gt;0,1,0)))</f>
        <v>1.5590276556539447E-3</v>
      </c>
    </row>
    <row r="73" spans="1:13" ht="15" customHeight="1" x14ac:dyDescent="0.2">
      <c r="A73" s="58" t="s">
        <v>59</v>
      </c>
      <c r="B73" s="114">
        <v>9320</v>
      </c>
      <c r="C73" s="39">
        <v>8.0934955042890316E-3</v>
      </c>
      <c r="D73" s="124">
        <v>1142222</v>
      </c>
      <c r="E73" s="40">
        <v>0.99190650449571094</v>
      </c>
      <c r="F73" s="133">
        <f t="shared" si="18"/>
        <v>1151542</v>
      </c>
      <c r="G73" s="41">
        <f>IF(ISBLANK(F73),"  ",IF(F84&gt;0,F73/F84,IF(F73&gt;0,1,0)))</f>
        <v>3.4243106123916033E-2</v>
      </c>
      <c r="H73" s="114">
        <v>85000</v>
      </c>
      <c r="I73" s="39">
        <v>7.8341013824884786E-2</v>
      </c>
      <c r="J73" s="124">
        <v>1000000</v>
      </c>
      <c r="K73" s="40">
        <v>0.92165898617511521</v>
      </c>
      <c r="L73" s="133">
        <f t="shared" si="17"/>
        <v>1085000</v>
      </c>
      <c r="M73" s="41">
        <f>IF(ISBLANK(L73),"  ",IF(L84&gt;0,L73/L84,IF(L73&gt;0,1,0)))</f>
        <v>3.3830900127690598E-2</v>
      </c>
    </row>
    <row r="74" spans="1:13" ht="15" customHeight="1" x14ac:dyDescent="0.2">
      <c r="A74" s="34" t="s">
        <v>186</v>
      </c>
      <c r="B74" s="114">
        <v>0</v>
      </c>
      <c r="C74" s="39">
        <v>0</v>
      </c>
      <c r="D74" s="124">
        <v>0</v>
      </c>
      <c r="E74" s="40">
        <v>0</v>
      </c>
      <c r="F74" s="133">
        <f t="shared" ref="F74" si="19">D74+B74</f>
        <v>0</v>
      </c>
      <c r="G74" s="41">
        <f>IF(ISBLANK(F74),"  ",IF(F85&gt;0,F74/F85,IF(F74&gt;0,1,0)))</f>
        <v>0</v>
      </c>
      <c r="H74" s="114">
        <v>0</v>
      </c>
      <c r="I74" s="39">
        <v>0</v>
      </c>
      <c r="J74" s="124">
        <v>0</v>
      </c>
      <c r="K74" s="40">
        <v>0</v>
      </c>
      <c r="L74" s="133">
        <f t="shared" ref="L74" si="20">J74+H74</f>
        <v>0</v>
      </c>
      <c r="M74" s="41">
        <f>IF(ISBLANK(L74),"  ",IF(L85&gt;0,L74/L85,IF(L74&gt;0,1,0)))</f>
        <v>0</v>
      </c>
    </row>
    <row r="75" spans="1:13" s="55" customFormat="1" ht="15" customHeight="1" x14ac:dyDescent="0.25">
      <c r="A75" s="66" t="s">
        <v>60</v>
      </c>
      <c r="B75" s="115">
        <v>5887284</v>
      </c>
      <c r="C75" s="59">
        <v>0.49120459131905558</v>
      </c>
      <c r="D75" s="128">
        <v>6098117</v>
      </c>
      <c r="E75" s="54">
        <v>0.50879540868094442</v>
      </c>
      <c r="F75" s="115">
        <f>F74+F73+F72+F71+F70+F69+F68+F67+F66+F65+F64+F63</f>
        <v>11985401</v>
      </c>
      <c r="G75" s="53">
        <f>IF(ISBLANK(F75),"  ",IF(F84&gt;0,F75/F84,IF(F75&gt;0,1,0)))</f>
        <v>0.35640676447814262</v>
      </c>
      <c r="H75" s="115">
        <v>6200000</v>
      </c>
      <c r="I75" s="59">
        <v>0.5418159573538408</v>
      </c>
      <c r="J75" s="128">
        <v>5243000</v>
      </c>
      <c r="K75" s="54">
        <v>0.45818404264615925</v>
      </c>
      <c r="L75" s="115">
        <f>L74+L73+L72+L71+L70+L69+L68+L67+L66+L65+L64+L63</f>
        <v>11443000</v>
      </c>
      <c r="M75" s="53">
        <f>IF(ISBLANK(L75),"  ",IF(L84&gt;0,L75/L84,IF(L75&gt;0,1,0)))</f>
        <v>0.35679906927296179</v>
      </c>
    </row>
    <row r="76" spans="1:13" ht="15" customHeight="1" x14ac:dyDescent="0.25">
      <c r="A76" s="9" t="s">
        <v>61</v>
      </c>
      <c r="B76" s="116"/>
      <c r="C76" s="48" t="s">
        <v>4</v>
      </c>
      <c r="D76" s="124"/>
      <c r="E76" s="49" t="s">
        <v>10</v>
      </c>
      <c r="F76" s="133"/>
      <c r="G76" s="50" t="s">
        <v>4</v>
      </c>
      <c r="H76" s="116"/>
      <c r="I76" s="48" t="s">
        <v>4</v>
      </c>
      <c r="J76" s="124"/>
      <c r="K76" s="49" t="s">
        <v>4</v>
      </c>
      <c r="L76" s="133"/>
      <c r="M76" s="50" t="s">
        <v>4</v>
      </c>
    </row>
    <row r="77" spans="1:13" ht="15" customHeight="1" x14ac:dyDescent="0.2">
      <c r="A77" s="7" t="s">
        <v>62</v>
      </c>
      <c r="B77" s="142">
        <v>0</v>
      </c>
      <c r="C77" s="35">
        <v>0</v>
      </c>
      <c r="D77" s="127">
        <v>0</v>
      </c>
      <c r="E77" s="36">
        <v>0</v>
      </c>
      <c r="F77" s="132">
        <f>D77+B77</f>
        <v>0</v>
      </c>
      <c r="G77" s="37">
        <f>IF(ISBLANK(F77),"  ",IF(F84&gt;0,F77/F84,IF(F77&gt;0,1,0)))</f>
        <v>0</v>
      </c>
      <c r="H77" s="142">
        <v>0</v>
      </c>
      <c r="I77" s="35">
        <v>0</v>
      </c>
      <c r="J77" s="127">
        <v>0</v>
      </c>
      <c r="K77" s="36">
        <v>0</v>
      </c>
      <c r="L77" s="132">
        <f>J77+H77</f>
        <v>0</v>
      </c>
      <c r="M77" s="37">
        <f>IF(ISBLANK(L77),"  ",IF(L84&gt;0,L77/L84,IF(L77&gt;0,1,0)))</f>
        <v>0</v>
      </c>
    </row>
    <row r="78" spans="1:13" ht="15" customHeight="1" x14ac:dyDescent="0.2">
      <c r="A78" s="25" t="s">
        <v>63</v>
      </c>
      <c r="B78" s="114">
        <v>0</v>
      </c>
      <c r="C78" s="39">
        <v>0</v>
      </c>
      <c r="D78" s="124">
        <v>0</v>
      </c>
      <c r="E78" s="40">
        <v>0</v>
      </c>
      <c r="F78" s="133">
        <f>D78+B78</f>
        <v>0</v>
      </c>
      <c r="G78" s="41">
        <f>IF(ISBLANK(F78),"  ",IF(F84&gt;0,F78/F84,IF(F78&gt;0,1,0)))</f>
        <v>0</v>
      </c>
      <c r="H78" s="114">
        <v>0</v>
      </c>
      <c r="I78" s="39">
        <v>0</v>
      </c>
      <c r="J78" s="124">
        <v>0</v>
      </c>
      <c r="K78" s="40">
        <v>0</v>
      </c>
      <c r="L78" s="133">
        <f>J78+H78</f>
        <v>0</v>
      </c>
      <c r="M78" s="41">
        <f>IF(ISBLANK(L78),"  ",IF(L84&gt;0,L78/L84,IF(L78&gt;0,1,0)))</f>
        <v>0</v>
      </c>
    </row>
    <row r="79" spans="1:13" ht="15" customHeight="1" x14ac:dyDescent="0.25">
      <c r="A79" s="56" t="s">
        <v>64</v>
      </c>
      <c r="B79" s="116"/>
      <c r="C79" s="48" t="s">
        <v>4</v>
      </c>
      <c r="D79" s="124"/>
      <c r="E79" s="49" t="s">
        <v>10</v>
      </c>
      <c r="F79" s="133"/>
      <c r="G79" s="50" t="s">
        <v>4</v>
      </c>
      <c r="H79" s="116"/>
      <c r="I79" s="48" t="s">
        <v>4</v>
      </c>
      <c r="J79" s="124"/>
      <c r="K79" s="49" t="s">
        <v>4</v>
      </c>
      <c r="L79" s="133"/>
      <c r="M79" s="50" t="s">
        <v>4</v>
      </c>
    </row>
    <row r="80" spans="1:13" ht="15" customHeight="1" x14ac:dyDescent="0.2">
      <c r="A80" s="7" t="s">
        <v>65</v>
      </c>
      <c r="B80" s="142">
        <v>0</v>
      </c>
      <c r="C80" s="35">
        <v>0</v>
      </c>
      <c r="D80" s="127">
        <v>6104341</v>
      </c>
      <c r="E80" s="36">
        <v>1</v>
      </c>
      <c r="F80" s="132">
        <f>D80+B80</f>
        <v>6104341</v>
      </c>
      <c r="G80" s="37">
        <f>IF(ISBLANK(F80),"  ",IF(F84&gt;0,F80/F84,IF(F80&gt;0,1,0)))</f>
        <v>0.18152320686485748</v>
      </c>
      <c r="H80" s="142">
        <v>0</v>
      </c>
      <c r="I80" s="35">
        <v>0</v>
      </c>
      <c r="J80" s="127">
        <v>6000000</v>
      </c>
      <c r="K80" s="36">
        <v>1</v>
      </c>
      <c r="L80" s="132">
        <f>J80+H80</f>
        <v>6000000</v>
      </c>
      <c r="M80" s="37">
        <f>IF(ISBLANK(L80),"  ",IF(L84&gt;0,L80/L84,IF(L80&gt;0,1,0)))</f>
        <v>0.18708331867847336</v>
      </c>
    </row>
    <row r="81" spans="1:13" ht="15" customHeight="1" x14ac:dyDescent="0.2">
      <c r="A81" s="25" t="s">
        <v>66</v>
      </c>
      <c r="B81" s="114">
        <v>0</v>
      </c>
      <c r="C81" s="39">
        <v>0</v>
      </c>
      <c r="D81" s="124">
        <v>9794698</v>
      </c>
      <c r="E81" s="40">
        <v>1</v>
      </c>
      <c r="F81" s="133">
        <f>D81+B81</f>
        <v>9794698</v>
      </c>
      <c r="G81" s="41">
        <f>IF(ISBLANK(F81),"  ",IF(F84&gt;0,F81/F84,IF(F81&gt;0,1,0)))</f>
        <v>0.29126239691275535</v>
      </c>
      <c r="H81" s="114">
        <v>0</v>
      </c>
      <c r="I81" s="39">
        <v>0</v>
      </c>
      <c r="J81" s="124">
        <v>9000000</v>
      </c>
      <c r="K81" s="40">
        <v>1</v>
      </c>
      <c r="L81" s="133">
        <f>J81+H81</f>
        <v>9000000</v>
      </c>
      <c r="M81" s="41">
        <f>IF(ISBLANK(L81),"  ",IF(L84&gt;0,L81/L84,IF(L81&gt;0,1,0)))</f>
        <v>0.28062497801771008</v>
      </c>
    </row>
    <row r="82" spans="1:13" s="55" customFormat="1" ht="15" customHeight="1" x14ac:dyDescent="0.25">
      <c r="A82" s="56" t="s">
        <v>67</v>
      </c>
      <c r="B82" s="120">
        <v>0</v>
      </c>
      <c r="C82" s="59">
        <v>0</v>
      </c>
      <c r="D82" s="129">
        <v>15899039</v>
      </c>
      <c r="E82" s="54">
        <v>1</v>
      </c>
      <c r="F82" s="134">
        <f>F81+F80+F79+F78+F77</f>
        <v>15899039</v>
      </c>
      <c r="G82" s="53">
        <f>IF(ISBLANK(F82),"  ",IF(F84&gt;0,F82/F84,IF(F82&gt;0,1,0)))</f>
        <v>0.47278560377761281</v>
      </c>
      <c r="H82" s="120">
        <v>0</v>
      </c>
      <c r="I82" s="59">
        <v>0</v>
      </c>
      <c r="J82" s="129">
        <v>15000000</v>
      </c>
      <c r="K82" s="54">
        <v>1</v>
      </c>
      <c r="L82" s="134">
        <f>L81+L80+L79+L78+L77</f>
        <v>15000000</v>
      </c>
      <c r="M82" s="53">
        <f>IF(ISBLANK(L82),"  ",IF(L84&gt;0,L82/L84,IF(L82&gt;0,1,0)))</f>
        <v>0.46770829669618341</v>
      </c>
    </row>
    <row r="83" spans="1:13" s="55" customFormat="1" ht="15" customHeight="1" x14ac:dyDescent="0.25">
      <c r="A83" s="56" t="s">
        <v>68</v>
      </c>
      <c r="B83" s="120">
        <v>0</v>
      </c>
      <c r="C83" s="59">
        <v>0</v>
      </c>
      <c r="D83" s="129">
        <v>0</v>
      </c>
      <c r="E83" s="54">
        <v>0</v>
      </c>
      <c r="F83" s="141">
        <f>D83+B83</f>
        <v>0</v>
      </c>
      <c r="G83" s="53">
        <f>IF(ISBLANK(F83),"  ",IF(F84&gt;0,F83/F84,IF(F83&gt;0,1,0)))</f>
        <v>0</v>
      </c>
      <c r="H83" s="120">
        <v>0</v>
      </c>
      <c r="I83" s="59">
        <v>0</v>
      </c>
      <c r="J83" s="129">
        <v>0</v>
      </c>
      <c r="K83" s="54">
        <v>0</v>
      </c>
      <c r="L83" s="141">
        <f>J83+H83</f>
        <v>0</v>
      </c>
      <c r="M83" s="53">
        <f>IF(ISBLANK(L83),"  ",IF(L84&gt;0,L83/L84,IF(L83&gt;0,1,0)))</f>
        <v>0</v>
      </c>
    </row>
    <row r="84" spans="1:13" s="55" customFormat="1" ht="15" customHeight="1" thickBot="1" x14ac:dyDescent="0.3">
      <c r="A84" s="67" t="s">
        <v>69</v>
      </c>
      <c r="B84" s="121">
        <v>11631277</v>
      </c>
      <c r="C84" s="68">
        <v>0.34510830493400846</v>
      </c>
      <c r="D84" s="121">
        <v>22071989</v>
      </c>
      <c r="E84" s="69">
        <v>0.65489169506599154</v>
      </c>
      <c r="F84" s="121">
        <f>F82+F75+F54+F47+F55+F83</f>
        <v>33628433</v>
      </c>
      <c r="G84" s="70">
        <f>IF(ISBLANK(F84),"  ",IF(F84&gt;0,F84/F84,IF(F84&gt;0,1,0)))</f>
        <v>1</v>
      </c>
      <c r="H84" s="121">
        <v>11828272</v>
      </c>
      <c r="I84" s="68">
        <v>0.36881206333194394</v>
      </c>
      <c r="J84" s="121">
        <v>20243000</v>
      </c>
      <c r="K84" s="69">
        <v>0.63118793666805606</v>
      </c>
      <c r="L84" s="121">
        <f>L82+L75+L54+L47+L55+L83</f>
        <v>32071272</v>
      </c>
      <c r="M84" s="70">
        <f>IF(ISBLANK(L84),"  ",IF(L84&gt;0,L84/L84,IF(L84&gt;0,1,0)))</f>
        <v>1</v>
      </c>
    </row>
    <row r="85" spans="1:13" ht="15" thickTop="1" x14ac:dyDescent="0.2"/>
    <row r="86" spans="1:13" ht="16.5" customHeight="1" x14ac:dyDescent="0.2">
      <c r="A86" s="2" t="s">
        <v>4</v>
      </c>
    </row>
    <row r="87" spans="1:13" x14ac:dyDescent="0.2">
      <c r="A87" s="2" t="s">
        <v>70</v>
      </c>
    </row>
  </sheetData>
  <hyperlinks>
    <hyperlink ref="O2" location="Home!A1" tooltip="Home" display="Home" xr:uid="{00000000-0004-0000-30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O87"/>
  <sheetViews>
    <sheetView zoomScale="75" zoomScaleNormal="75" workbookViewId="0">
      <pane xSplit="1" ySplit="10" topLeftCell="B11" activePane="bottomRight" state="frozen"/>
      <selection activeCell="K38" sqref="K38"/>
      <selection pane="topRight" activeCell="K38" sqref="K38"/>
      <selection pane="bottomLeft" activeCell="K38" sqref="K38"/>
      <selection pane="bottomRight" activeCell="K38" sqref="K38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94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190</v>
      </c>
      <c r="C6" s="11"/>
      <c r="D6" s="12"/>
      <c r="E6" s="11"/>
      <c r="F6" s="12"/>
      <c r="G6" s="13"/>
      <c r="H6" s="10" t="s">
        <v>191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v>6752552</v>
      </c>
      <c r="C13" s="35">
        <v>1</v>
      </c>
      <c r="D13" s="122">
        <v>0</v>
      </c>
      <c r="E13" s="36">
        <v>0</v>
      </c>
      <c r="F13" s="130">
        <f>D13+B13</f>
        <v>6752552</v>
      </c>
      <c r="G13" s="37">
        <f>IF(ISBLANK(F13),"  ",IF(F84&gt;0,F13/F84,IF(F13&gt;0,1,0)))</f>
        <v>0.35337971272242996</v>
      </c>
      <c r="H13" s="112">
        <v>6563286</v>
      </c>
      <c r="I13" s="35">
        <v>1</v>
      </c>
      <c r="J13" s="122">
        <v>0</v>
      </c>
      <c r="K13" s="36">
        <v>0</v>
      </c>
      <c r="L13" s="130">
        <f t="shared" ref="L13:L34" si="0">J13+H13</f>
        <v>6563286</v>
      </c>
      <c r="M13" s="38">
        <f>IF(ISBLANK(L13),"  ",IF(L84&gt;0,L13/L84,IF(L13&gt;0,1,0)))</f>
        <v>0.31400204625876743</v>
      </c>
    </row>
    <row r="14" spans="1:15" ht="15" customHeight="1" x14ac:dyDescent="0.2">
      <c r="A14" s="7" t="s">
        <v>13</v>
      </c>
      <c r="B14" s="142">
        <v>0</v>
      </c>
      <c r="C14" s="39">
        <v>0</v>
      </c>
      <c r="D14" s="127">
        <v>0</v>
      </c>
      <c r="E14" s="40">
        <v>0</v>
      </c>
      <c r="F14" s="131">
        <f>D14+B14</f>
        <v>0</v>
      </c>
      <c r="G14" s="41">
        <f>IF(ISBLANK(F14),"  ",IF(F84&gt;0,F14/F84,IF(F14&gt;0,1,0)))</f>
        <v>0</v>
      </c>
      <c r="H14" s="142">
        <v>0</v>
      </c>
      <c r="I14" s="39">
        <v>0</v>
      </c>
      <c r="J14" s="127">
        <v>0</v>
      </c>
      <c r="K14" s="40">
        <v>0</v>
      </c>
      <c r="L14" s="131">
        <f t="shared" si="0"/>
        <v>0</v>
      </c>
      <c r="M14" s="41">
        <f>IF(ISBLANK(L14),"  ",IF(L84&gt;0,L14/L84,IF(L14&gt;0,1,0)))</f>
        <v>0</v>
      </c>
    </row>
    <row r="15" spans="1:15" ht="15" customHeight="1" x14ac:dyDescent="0.2">
      <c r="A15" s="169" t="s">
        <v>14</v>
      </c>
      <c r="B15" s="116">
        <v>238885</v>
      </c>
      <c r="C15" s="42">
        <v>1</v>
      </c>
      <c r="D15" s="124">
        <v>0</v>
      </c>
      <c r="E15" s="43">
        <v>0</v>
      </c>
      <c r="F15" s="132">
        <f>D15+B15</f>
        <v>238885</v>
      </c>
      <c r="G15" s="44">
        <f>IF(ISBLANK(F15),"  ",IF(F84&gt;0,F15/F84,IF(F15&gt;0,1,0)))</f>
        <v>1.2501512416890338E-2</v>
      </c>
      <c r="H15" s="116">
        <v>233888</v>
      </c>
      <c r="I15" s="42">
        <v>1</v>
      </c>
      <c r="J15" s="124">
        <v>0</v>
      </c>
      <c r="K15" s="43">
        <v>0</v>
      </c>
      <c r="L15" s="132">
        <f t="shared" si="0"/>
        <v>233888</v>
      </c>
      <c r="M15" s="44">
        <f>IF(ISBLANK(L15),"  ",IF(L84&gt;0,L15/L84,IF(L15&gt;0,1,0)))</f>
        <v>1.1189716644280106E-2</v>
      </c>
    </row>
    <row r="16" spans="1:15" ht="15" customHeight="1" x14ac:dyDescent="0.2">
      <c r="A16" s="170" t="s">
        <v>15</v>
      </c>
      <c r="B16" s="142">
        <v>0</v>
      </c>
      <c r="C16" s="35">
        <v>0</v>
      </c>
      <c r="D16" s="127">
        <v>0</v>
      </c>
      <c r="E16" s="36">
        <v>0</v>
      </c>
      <c r="F16" s="132">
        <f t="shared" ref="F16:F46" si="1">D16+B16</f>
        <v>0</v>
      </c>
      <c r="G16" s="37">
        <f>IF(ISBLANK(F16),"  ",IF(F84&gt;0,F16/F84,IF(F16&gt;0,1,0)))</f>
        <v>0</v>
      </c>
      <c r="H16" s="142">
        <v>0</v>
      </c>
      <c r="I16" s="35">
        <v>0</v>
      </c>
      <c r="J16" s="127">
        <v>0</v>
      </c>
      <c r="K16" s="36">
        <v>0</v>
      </c>
      <c r="L16" s="132">
        <f t="shared" si="0"/>
        <v>0</v>
      </c>
      <c r="M16" s="37">
        <f>IF(ISBLANK(L16),"  ",IF(L84&gt;0,L16/L84,IF(L16&gt;0,1,0)))</f>
        <v>0</v>
      </c>
    </row>
    <row r="17" spans="1:13" ht="15" customHeight="1" x14ac:dyDescent="0.2">
      <c r="A17" s="171" t="s">
        <v>16</v>
      </c>
      <c r="B17" s="114">
        <v>238885</v>
      </c>
      <c r="C17" s="39">
        <v>1</v>
      </c>
      <c r="D17" s="124">
        <v>0</v>
      </c>
      <c r="E17" s="36">
        <v>0</v>
      </c>
      <c r="F17" s="133">
        <f t="shared" si="1"/>
        <v>238885</v>
      </c>
      <c r="G17" s="41">
        <f>IF(ISBLANK(F17),"  ",IF(F84&gt;0,F17/F84,IF(F17&gt;0,1,0)))</f>
        <v>1.2501512416890338E-2</v>
      </c>
      <c r="H17" s="114">
        <v>233888</v>
      </c>
      <c r="I17" s="39">
        <v>1</v>
      </c>
      <c r="J17" s="124">
        <v>0</v>
      </c>
      <c r="K17" s="40">
        <v>0</v>
      </c>
      <c r="L17" s="133">
        <f t="shared" si="0"/>
        <v>233888</v>
      </c>
      <c r="M17" s="41">
        <f>IF(ISBLANK(L17),"  ",IF(L84&gt;0,L17/L84,IF(L17&gt;0,1,0)))</f>
        <v>1.1189716644280106E-2</v>
      </c>
    </row>
    <row r="18" spans="1:13" ht="15" customHeight="1" x14ac:dyDescent="0.2">
      <c r="A18" s="171" t="s">
        <v>17</v>
      </c>
      <c r="B18" s="114">
        <v>0</v>
      </c>
      <c r="C18" s="39">
        <v>0</v>
      </c>
      <c r="D18" s="124">
        <v>0</v>
      </c>
      <c r="E18" s="36">
        <v>0</v>
      </c>
      <c r="F18" s="133">
        <f t="shared" si="1"/>
        <v>0</v>
      </c>
      <c r="G18" s="41">
        <f>IF(ISBLANK(F18),"  ",IF(F84&gt;0,F18/F84,IF(F18&gt;0,1,0)))</f>
        <v>0</v>
      </c>
      <c r="H18" s="114">
        <v>0</v>
      </c>
      <c r="I18" s="39">
        <v>0</v>
      </c>
      <c r="J18" s="124">
        <v>0</v>
      </c>
      <c r="K18" s="40">
        <v>0</v>
      </c>
      <c r="L18" s="133">
        <f t="shared" si="0"/>
        <v>0</v>
      </c>
      <c r="M18" s="41">
        <f>IF(ISBLANK(L18),"  ",IF(L84&gt;0,L18/L84,IF(L18&gt;0,1,0)))</f>
        <v>0</v>
      </c>
    </row>
    <row r="19" spans="1:13" ht="15" customHeight="1" x14ac:dyDescent="0.2">
      <c r="A19" s="171" t="s">
        <v>18</v>
      </c>
      <c r="B19" s="114">
        <v>0</v>
      </c>
      <c r="C19" s="39">
        <v>0</v>
      </c>
      <c r="D19" s="124">
        <v>0</v>
      </c>
      <c r="E19" s="36">
        <v>0</v>
      </c>
      <c r="F19" s="133">
        <f t="shared" si="1"/>
        <v>0</v>
      </c>
      <c r="G19" s="41">
        <f>IF(ISBLANK(F19),"  ",IF(F84&gt;0,F19/F84,IF(F19&gt;0,1,0)))</f>
        <v>0</v>
      </c>
      <c r="H19" s="114">
        <v>0</v>
      </c>
      <c r="I19" s="39">
        <v>0</v>
      </c>
      <c r="J19" s="124">
        <v>0</v>
      </c>
      <c r="K19" s="40">
        <v>0</v>
      </c>
      <c r="L19" s="133">
        <f t="shared" si="0"/>
        <v>0</v>
      </c>
      <c r="M19" s="41">
        <f>IF(ISBLANK(L19),"  ",IF(L84&gt;0,L19/L84,IF(L19&gt;0,1,0)))</f>
        <v>0</v>
      </c>
    </row>
    <row r="20" spans="1:13" ht="15" customHeight="1" x14ac:dyDescent="0.2">
      <c r="A20" s="171" t="s">
        <v>19</v>
      </c>
      <c r="B20" s="114">
        <v>0</v>
      </c>
      <c r="C20" s="39">
        <v>0</v>
      </c>
      <c r="D20" s="124">
        <v>0</v>
      </c>
      <c r="E20" s="36">
        <v>0</v>
      </c>
      <c r="F20" s="133">
        <f>D20+B20</f>
        <v>0</v>
      </c>
      <c r="G20" s="41">
        <f>IF(ISBLANK(F20),"  ",IF(F84&gt;0,F20/F84,IF(F20&gt;0,1,0)))</f>
        <v>0</v>
      </c>
      <c r="H20" s="114">
        <v>0</v>
      </c>
      <c r="I20" s="39">
        <v>0</v>
      </c>
      <c r="J20" s="124">
        <v>0</v>
      </c>
      <c r="K20" s="40">
        <v>0</v>
      </c>
      <c r="L20" s="133">
        <f t="shared" si="0"/>
        <v>0</v>
      </c>
      <c r="M20" s="41">
        <f>IF(ISBLANK(L20),"  ",IF(L84&gt;0,L20/L84,IF(L20&gt;0,1,0)))</f>
        <v>0</v>
      </c>
    </row>
    <row r="21" spans="1:13" ht="15" customHeight="1" x14ac:dyDescent="0.2">
      <c r="A21" s="171" t="s">
        <v>20</v>
      </c>
      <c r="B21" s="114">
        <v>0</v>
      </c>
      <c r="C21" s="39">
        <v>0</v>
      </c>
      <c r="D21" s="124">
        <v>0</v>
      </c>
      <c r="E21" s="36">
        <v>0</v>
      </c>
      <c r="F21" s="133">
        <f t="shared" si="1"/>
        <v>0</v>
      </c>
      <c r="G21" s="41">
        <f>IF(ISBLANK(F21),"  ",IF(F84&gt;0,F21/F84,IF(F21&gt;0,1,0)))</f>
        <v>0</v>
      </c>
      <c r="H21" s="114">
        <v>0</v>
      </c>
      <c r="I21" s="39">
        <v>0</v>
      </c>
      <c r="J21" s="124">
        <v>0</v>
      </c>
      <c r="K21" s="40">
        <v>0</v>
      </c>
      <c r="L21" s="133">
        <f t="shared" si="0"/>
        <v>0</v>
      </c>
      <c r="M21" s="41">
        <f>IF(ISBLANK(L21),"  ",IF(L84&gt;0,L21/L84,IF(L21&gt;0,1,0)))</f>
        <v>0</v>
      </c>
    </row>
    <row r="22" spans="1:13" ht="15" customHeight="1" x14ac:dyDescent="0.2">
      <c r="A22" s="171" t="s">
        <v>21</v>
      </c>
      <c r="B22" s="114">
        <v>0</v>
      </c>
      <c r="C22" s="39">
        <v>0</v>
      </c>
      <c r="D22" s="124">
        <v>0</v>
      </c>
      <c r="E22" s="36">
        <v>0</v>
      </c>
      <c r="F22" s="133">
        <f t="shared" si="1"/>
        <v>0</v>
      </c>
      <c r="G22" s="41">
        <f>IF(ISBLANK(F22),"  ",IF(F84&gt;0,F22/F84,IF(F22&gt;0,1,0)))</f>
        <v>0</v>
      </c>
      <c r="H22" s="114">
        <v>0</v>
      </c>
      <c r="I22" s="39">
        <v>0</v>
      </c>
      <c r="J22" s="124">
        <v>0</v>
      </c>
      <c r="K22" s="40">
        <v>0</v>
      </c>
      <c r="L22" s="133">
        <f t="shared" si="0"/>
        <v>0</v>
      </c>
      <c r="M22" s="41">
        <f>IF(ISBLANK(L22),"  ",IF(L84&gt;0,L22/L84,IF(L22&gt;0,1,0)))</f>
        <v>0</v>
      </c>
    </row>
    <row r="23" spans="1:13" ht="15" customHeight="1" x14ac:dyDescent="0.2">
      <c r="A23" s="171" t="s">
        <v>22</v>
      </c>
      <c r="B23" s="114">
        <v>0</v>
      </c>
      <c r="C23" s="39">
        <v>0</v>
      </c>
      <c r="D23" s="124">
        <v>0</v>
      </c>
      <c r="E23" s="36">
        <v>0</v>
      </c>
      <c r="F23" s="133">
        <f t="shared" si="1"/>
        <v>0</v>
      </c>
      <c r="G23" s="41">
        <f>IF(ISBLANK(F23),"  ",IF(F84&gt;0,F23/F84,IF(F23&gt;0,1,0)))</f>
        <v>0</v>
      </c>
      <c r="H23" s="114">
        <v>0</v>
      </c>
      <c r="I23" s="39">
        <v>0</v>
      </c>
      <c r="J23" s="124">
        <v>0</v>
      </c>
      <c r="K23" s="40">
        <v>0</v>
      </c>
      <c r="L23" s="133">
        <f t="shared" si="0"/>
        <v>0</v>
      </c>
      <c r="M23" s="41">
        <f>IF(ISBLANK(L23),"  ",IF(L84&gt;0,L23/L84,IF(L23&gt;0,1,0)))</f>
        <v>0</v>
      </c>
    </row>
    <row r="24" spans="1:13" ht="15" customHeight="1" x14ac:dyDescent="0.2">
      <c r="A24" s="171" t="s">
        <v>23</v>
      </c>
      <c r="B24" s="114">
        <v>0</v>
      </c>
      <c r="C24" s="39">
        <v>0</v>
      </c>
      <c r="D24" s="124">
        <v>0</v>
      </c>
      <c r="E24" s="36">
        <v>0</v>
      </c>
      <c r="F24" s="133">
        <f t="shared" si="1"/>
        <v>0</v>
      </c>
      <c r="G24" s="41">
        <f>IF(ISBLANK(F24),"  ",IF(F84&gt;0,F24/F84,IF(F24&gt;0,1,0)))</f>
        <v>0</v>
      </c>
      <c r="H24" s="114">
        <v>0</v>
      </c>
      <c r="I24" s="39">
        <v>0</v>
      </c>
      <c r="J24" s="124">
        <v>0</v>
      </c>
      <c r="K24" s="40">
        <v>0</v>
      </c>
      <c r="L24" s="133">
        <f t="shared" si="0"/>
        <v>0</v>
      </c>
      <c r="M24" s="41">
        <f>IF(ISBLANK(L24),"  ",IF(L84&gt;0,L24/L84,IF(L24&gt;0,1,0)))</f>
        <v>0</v>
      </c>
    </row>
    <row r="25" spans="1:13" ht="15" customHeight="1" x14ac:dyDescent="0.2">
      <c r="A25" s="171" t="s">
        <v>24</v>
      </c>
      <c r="B25" s="114">
        <v>0</v>
      </c>
      <c r="C25" s="39">
        <v>0</v>
      </c>
      <c r="D25" s="124">
        <v>0</v>
      </c>
      <c r="E25" s="36">
        <v>0</v>
      </c>
      <c r="F25" s="133">
        <f t="shared" si="1"/>
        <v>0</v>
      </c>
      <c r="G25" s="41">
        <f>IF(ISBLANK(F25),"  ",IF(F84&gt;0,F25/F84,IF(F25&gt;0,1,0)))</f>
        <v>0</v>
      </c>
      <c r="H25" s="114">
        <v>0</v>
      </c>
      <c r="I25" s="39">
        <v>0</v>
      </c>
      <c r="J25" s="124">
        <v>0</v>
      </c>
      <c r="K25" s="40">
        <v>0</v>
      </c>
      <c r="L25" s="133">
        <f t="shared" si="0"/>
        <v>0</v>
      </c>
      <c r="M25" s="41">
        <f>IF(ISBLANK(L25),"  ",IF(L84&gt;0,L25/L84,IF(L25&gt;0,1,0)))</f>
        <v>0</v>
      </c>
    </row>
    <row r="26" spans="1:13" ht="15" customHeight="1" x14ac:dyDescent="0.2">
      <c r="A26" s="171" t="s">
        <v>25</v>
      </c>
      <c r="B26" s="114">
        <v>0</v>
      </c>
      <c r="C26" s="39">
        <v>0</v>
      </c>
      <c r="D26" s="124">
        <v>0</v>
      </c>
      <c r="E26" s="36">
        <v>0</v>
      </c>
      <c r="F26" s="133">
        <f t="shared" si="1"/>
        <v>0</v>
      </c>
      <c r="G26" s="41">
        <f>IF(ISBLANK(F26),"  ",IF(F84&gt;0,F26/F84,IF(F26&gt;0,1,0)))</f>
        <v>0</v>
      </c>
      <c r="H26" s="114">
        <v>0</v>
      </c>
      <c r="I26" s="39">
        <v>0</v>
      </c>
      <c r="J26" s="124">
        <v>0</v>
      </c>
      <c r="K26" s="40">
        <v>0</v>
      </c>
      <c r="L26" s="133">
        <f t="shared" si="0"/>
        <v>0</v>
      </c>
      <c r="M26" s="41">
        <f>IF(ISBLANK(L26),"  ",IF(L84&gt;0,L26/L84,IF(L26&gt;0,1,0)))</f>
        <v>0</v>
      </c>
    </row>
    <row r="27" spans="1:13" ht="15" customHeight="1" x14ac:dyDescent="0.2">
      <c r="A27" s="171" t="s">
        <v>26</v>
      </c>
      <c r="B27" s="114">
        <v>0</v>
      </c>
      <c r="C27" s="39">
        <v>0</v>
      </c>
      <c r="D27" s="124">
        <v>0</v>
      </c>
      <c r="E27" s="36">
        <v>0</v>
      </c>
      <c r="F27" s="133">
        <f t="shared" si="1"/>
        <v>0</v>
      </c>
      <c r="G27" s="41">
        <f>IF(ISBLANK(F27),"  ",IF(F84&gt;0,F27/F84,IF(F27&gt;0,1,0)))</f>
        <v>0</v>
      </c>
      <c r="H27" s="114">
        <v>0</v>
      </c>
      <c r="I27" s="39">
        <v>0</v>
      </c>
      <c r="J27" s="124">
        <v>0</v>
      </c>
      <c r="K27" s="40">
        <v>0</v>
      </c>
      <c r="L27" s="133">
        <f t="shared" si="0"/>
        <v>0</v>
      </c>
      <c r="M27" s="41">
        <f>IF(ISBLANK(L27),"  ",IF(L84&gt;0,L27/L84,IF(L27&gt;0,1,0)))</f>
        <v>0</v>
      </c>
    </row>
    <row r="28" spans="1:13" ht="15" customHeight="1" x14ac:dyDescent="0.2">
      <c r="A28" s="172" t="s">
        <v>27</v>
      </c>
      <c r="B28" s="114">
        <v>0</v>
      </c>
      <c r="C28" s="39">
        <v>0</v>
      </c>
      <c r="D28" s="124">
        <v>0</v>
      </c>
      <c r="E28" s="36">
        <v>0</v>
      </c>
      <c r="F28" s="133">
        <f t="shared" si="1"/>
        <v>0</v>
      </c>
      <c r="G28" s="41">
        <f>IF(ISBLANK(F28),"  ",IF(F84&gt;0,F28/F84,IF(F28&gt;0,1,0)))</f>
        <v>0</v>
      </c>
      <c r="H28" s="114">
        <v>0</v>
      </c>
      <c r="I28" s="39">
        <v>0</v>
      </c>
      <c r="J28" s="124">
        <v>0</v>
      </c>
      <c r="K28" s="40">
        <v>0</v>
      </c>
      <c r="L28" s="133">
        <f t="shared" si="0"/>
        <v>0</v>
      </c>
      <c r="M28" s="41">
        <f>IF(ISBLANK(L28),"  ",IF(L84&gt;0,L28/L84,IF(L28&gt;0,1,0)))</f>
        <v>0</v>
      </c>
    </row>
    <row r="29" spans="1:13" ht="15" customHeight="1" x14ac:dyDescent="0.2">
      <c r="A29" s="172" t="s">
        <v>28</v>
      </c>
      <c r="B29" s="114">
        <v>0</v>
      </c>
      <c r="C29" s="39">
        <v>0</v>
      </c>
      <c r="D29" s="124">
        <v>0</v>
      </c>
      <c r="E29" s="36">
        <v>0</v>
      </c>
      <c r="F29" s="133">
        <f t="shared" si="1"/>
        <v>0</v>
      </c>
      <c r="G29" s="41">
        <f>IF(ISBLANK(F29),"  ",IF(F84&gt;0,F29/F84,IF(F29&gt;0,1,0)))</f>
        <v>0</v>
      </c>
      <c r="H29" s="114">
        <v>0</v>
      </c>
      <c r="I29" s="39">
        <v>0</v>
      </c>
      <c r="J29" s="124">
        <v>0</v>
      </c>
      <c r="K29" s="40">
        <v>0</v>
      </c>
      <c r="L29" s="133">
        <f t="shared" si="0"/>
        <v>0</v>
      </c>
      <c r="M29" s="41">
        <f>IF(ISBLANK(L29),"  ",IF(L84&gt;0,L29/L84,IF(L29&gt;0,1,0)))</f>
        <v>0</v>
      </c>
    </row>
    <row r="30" spans="1:13" ht="15" customHeight="1" x14ac:dyDescent="0.2">
      <c r="A30" s="172" t="s">
        <v>71</v>
      </c>
      <c r="B30" s="114">
        <v>0</v>
      </c>
      <c r="C30" s="39">
        <v>0</v>
      </c>
      <c r="D30" s="124">
        <v>0</v>
      </c>
      <c r="E30" s="36">
        <v>0</v>
      </c>
      <c r="F30" s="133">
        <f t="shared" si="1"/>
        <v>0</v>
      </c>
      <c r="G30" s="41">
        <f>IF(ISBLANK(F30),"  ",IF(F84&gt;0,F30/F84,IF(F30&gt;0,1,0)))</f>
        <v>0</v>
      </c>
      <c r="H30" s="114">
        <v>0</v>
      </c>
      <c r="I30" s="39">
        <v>0</v>
      </c>
      <c r="J30" s="124">
        <v>0</v>
      </c>
      <c r="K30" s="40">
        <v>0</v>
      </c>
      <c r="L30" s="133">
        <f t="shared" si="0"/>
        <v>0</v>
      </c>
      <c r="M30" s="41">
        <f>IF(ISBLANK(L30),"  ",IF(L84&gt;0,L30/L84,IF(L30&gt;0,1,0)))</f>
        <v>0</v>
      </c>
    </row>
    <row r="31" spans="1:13" ht="15" customHeight="1" x14ac:dyDescent="0.2">
      <c r="A31" s="172" t="s">
        <v>182</v>
      </c>
      <c r="B31" s="114">
        <v>0</v>
      </c>
      <c r="C31" s="39">
        <v>0</v>
      </c>
      <c r="D31" s="124">
        <v>0</v>
      </c>
      <c r="E31" s="36">
        <v>0</v>
      </c>
      <c r="F31" s="133">
        <f t="shared" si="1"/>
        <v>0</v>
      </c>
      <c r="G31" s="41">
        <f>IF(ISBLANK(F31),"  ",IF(F84&gt;0,F31/F84,IF(F31&gt;0,1,0)))</f>
        <v>0</v>
      </c>
      <c r="H31" s="114">
        <v>0</v>
      </c>
      <c r="I31" s="39">
        <v>0</v>
      </c>
      <c r="J31" s="124">
        <v>0</v>
      </c>
      <c r="K31" s="40">
        <v>0</v>
      </c>
      <c r="L31" s="133">
        <f t="shared" si="0"/>
        <v>0</v>
      </c>
      <c r="M31" s="41">
        <f>IF(ISBLANK(L31),"  ",IF(L84&gt;0,L31/L84,IF(L31&gt;0,1,0)))</f>
        <v>0</v>
      </c>
    </row>
    <row r="32" spans="1:13" ht="15" customHeight="1" x14ac:dyDescent="0.2">
      <c r="A32" s="173" t="s">
        <v>183</v>
      </c>
      <c r="B32" s="114">
        <v>0</v>
      </c>
      <c r="C32" s="39">
        <v>0</v>
      </c>
      <c r="D32" s="124">
        <v>0</v>
      </c>
      <c r="E32" s="36">
        <v>0</v>
      </c>
      <c r="F32" s="133">
        <f t="shared" si="1"/>
        <v>0</v>
      </c>
      <c r="G32" s="41">
        <f>IF(ISBLANK(F32),"  ",IF(F84&gt;0,F32/F84,IF(F32&gt;0,1,0)))</f>
        <v>0</v>
      </c>
      <c r="H32" s="114">
        <v>0</v>
      </c>
      <c r="I32" s="39">
        <v>0</v>
      </c>
      <c r="J32" s="124">
        <v>0</v>
      </c>
      <c r="K32" s="40">
        <v>0</v>
      </c>
      <c r="L32" s="133">
        <f t="shared" si="0"/>
        <v>0</v>
      </c>
      <c r="M32" s="41">
        <f>IF(ISBLANK(L32),"  ",IF(L84&gt;0,L32/L84,IF(L32&gt;0,1,0)))</f>
        <v>0</v>
      </c>
    </row>
    <row r="33" spans="1:13" ht="15" customHeight="1" x14ac:dyDescent="0.2">
      <c r="A33" s="172" t="s">
        <v>175</v>
      </c>
      <c r="B33" s="114">
        <v>0</v>
      </c>
      <c r="C33" s="39">
        <v>0</v>
      </c>
      <c r="D33" s="124">
        <v>0</v>
      </c>
      <c r="E33" s="36">
        <v>0</v>
      </c>
      <c r="F33" s="133">
        <f t="shared" si="1"/>
        <v>0</v>
      </c>
      <c r="G33" s="41">
        <f>IF(ISBLANK(F33),"  ",IF(F84&gt;0,F33/F84,IF(F33&gt;0,1,0)))</f>
        <v>0</v>
      </c>
      <c r="H33" s="114">
        <v>0</v>
      </c>
      <c r="I33" s="39">
        <v>0</v>
      </c>
      <c r="J33" s="124">
        <v>0</v>
      </c>
      <c r="K33" s="40">
        <v>0</v>
      </c>
      <c r="L33" s="133">
        <f t="shared" si="0"/>
        <v>0</v>
      </c>
      <c r="M33" s="41">
        <f>IF(ISBLANK(L33),"  ",IF(L84&gt;0,L33/L84,IF(L33&gt;0,1,0)))</f>
        <v>0</v>
      </c>
    </row>
    <row r="34" spans="1:13" ht="15" customHeight="1" x14ac:dyDescent="0.2">
      <c r="A34" s="171" t="s">
        <v>184</v>
      </c>
      <c r="B34" s="114">
        <v>0</v>
      </c>
      <c r="C34" s="39">
        <v>0</v>
      </c>
      <c r="D34" s="124">
        <v>0</v>
      </c>
      <c r="E34" s="36">
        <v>0</v>
      </c>
      <c r="F34" s="133">
        <f t="shared" si="1"/>
        <v>0</v>
      </c>
      <c r="G34" s="41">
        <f>IF(ISBLANK(F34),"  ",IF(F84&gt;0,F34/F84,IF(F34&gt;0,1,0)))</f>
        <v>0</v>
      </c>
      <c r="H34" s="114">
        <v>0</v>
      </c>
      <c r="I34" s="39">
        <v>0</v>
      </c>
      <c r="J34" s="124">
        <v>0</v>
      </c>
      <c r="K34" s="40">
        <v>0</v>
      </c>
      <c r="L34" s="133">
        <f t="shared" si="0"/>
        <v>0</v>
      </c>
      <c r="M34" s="41">
        <f>IF(ISBLANK(L34),"  ",IF(L84&gt;0,L34/L84,IF(L34&gt;0,1,0)))</f>
        <v>0</v>
      </c>
    </row>
    <row r="35" spans="1:13" ht="15" customHeight="1" x14ac:dyDescent="0.2">
      <c r="A35" s="171" t="s">
        <v>185</v>
      </c>
      <c r="B35" s="114">
        <v>0</v>
      </c>
      <c r="C35" s="39">
        <v>0</v>
      </c>
      <c r="D35" s="124">
        <v>0</v>
      </c>
      <c r="E35" s="36">
        <v>0</v>
      </c>
      <c r="F35" s="133">
        <f t="shared" ref="F35" si="2">D35+B35</f>
        <v>0</v>
      </c>
      <c r="G35" s="41">
        <f>IF(ISBLANK(F35),"  ",IF(F85&gt;0,F35/F85,IF(F35&gt;0,1,0)))</f>
        <v>0</v>
      </c>
      <c r="H35" s="114">
        <v>0</v>
      </c>
      <c r="I35" s="39">
        <v>0</v>
      </c>
      <c r="J35" s="124">
        <v>0</v>
      </c>
      <c r="K35" s="40">
        <v>0</v>
      </c>
      <c r="L35" s="133">
        <f t="shared" ref="L35" si="3">J35+H35</f>
        <v>0</v>
      </c>
      <c r="M35" s="41">
        <f>IF(ISBLANK(L35),"  ",IF(L85&gt;0,L35/L85,IF(L35&gt;0,1,0)))</f>
        <v>0</v>
      </c>
    </row>
    <row r="36" spans="1:13" ht="15" customHeight="1" x14ac:dyDescent="0.2">
      <c r="A36" s="218" t="s">
        <v>193</v>
      </c>
      <c r="B36" s="114">
        <v>0</v>
      </c>
      <c r="C36" s="39">
        <v>0</v>
      </c>
      <c r="D36" s="124">
        <v>0</v>
      </c>
      <c r="E36" s="36">
        <v>0</v>
      </c>
      <c r="F36" s="133">
        <f t="shared" ref="F36:F37" si="4">D36+B36</f>
        <v>0</v>
      </c>
      <c r="G36" s="41">
        <f t="shared" ref="G36:G37" si="5">IF(ISBLANK(F36),"  ",IF(F86&gt;0,F36/F86,IF(F36&gt;0,1,0)))</f>
        <v>0</v>
      </c>
      <c r="H36" s="114">
        <v>0</v>
      </c>
      <c r="I36" s="39">
        <v>0</v>
      </c>
      <c r="J36" s="124">
        <v>0</v>
      </c>
      <c r="K36" s="40">
        <v>0</v>
      </c>
      <c r="L36" s="133">
        <f t="shared" ref="L36:L37" si="6">J36+H36</f>
        <v>0</v>
      </c>
      <c r="M36" s="41">
        <f t="shared" ref="M36:M37" si="7">IF(ISBLANK(L36),"  ",IF(L86&gt;0,L36/L86,IF(L36&gt;0,1,0)))</f>
        <v>0</v>
      </c>
    </row>
    <row r="37" spans="1:13" ht="15" customHeight="1" x14ac:dyDescent="0.2">
      <c r="A37" s="218" t="s">
        <v>194</v>
      </c>
      <c r="B37" s="114">
        <v>0</v>
      </c>
      <c r="C37" s="39">
        <v>0</v>
      </c>
      <c r="D37" s="124">
        <v>0</v>
      </c>
      <c r="E37" s="36">
        <v>0</v>
      </c>
      <c r="F37" s="133">
        <f t="shared" si="4"/>
        <v>0</v>
      </c>
      <c r="G37" s="41">
        <f t="shared" si="5"/>
        <v>0</v>
      </c>
      <c r="H37" s="114">
        <v>0</v>
      </c>
      <c r="I37" s="39">
        <v>0</v>
      </c>
      <c r="J37" s="124">
        <v>0</v>
      </c>
      <c r="K37" s="40">
        <v>0</v>
      </c>
      <c r="L37" s="133">
        <f t="shared" si="6"/>
        <v>0</v>
      </c>
      <c r="M37" s="41">
        <f t="shared" si="7"/>
        <v>0</v>
      </c>
    </row>
    <row r="38" spans="1:13" ht="15" customHeight="1" x14ac:dyDescent="0.2">
      <c r="A38" s="171" t="s">
        <v>187</v>
      </c>
      <c r="B38" s="114">
        <v>0</v>
      </c>
      <c r="C38" s="39">
        <v>0</v>
      </c>
      <c r="D38" s="124">
        <v>0</v>
      </c>
      <c r="E38" s="36">
        <v>0</v>
      </c>
      <c r="F38" s="133">
        <f t="shared" ref="F38" si="8">D38+B38</f>
        <v>0</v>
      </c>
      <c r="G38" s="41">
        <f>IF(ISBLANK(F38),"  ",IF(F86&gt;0,F38/F86,IF(F38&gt;0,1,0)))</f>
        <v>0</v>
      </c>
      <c r="H38" s="114">
        <v>0</v>
      </c>
      <c r="I38" s="39">
        <v>0</v>
      </c>
      <c r="J38" s="124">
        <v>0</v>
      </c>
      <c r="K38" s="40">
        <v>0</v>
      </c>
      <c r="L38" s="133">
        <f t="shared" ref="L38" si="9">J38+H38</f>
        <v>0</v>
      </c>
      <c r="M38" s="41">
        <f>IF(ISBLANK(L38),"  ",IF(L86&gt;0,L38/L86,IF(L38&gt;0,1,0)))</f>
        <v>0</v>
      </c>
    </row>
    <row r="39" spans="1:13" ht="15" customHeight="1" x14ac:dyDescent="0.2">
      <c r="A39" s="171" t="s">
        <v>192</v>
      </c>
      <c r="B39" s="114">
        <v>0</v>
      </c>
      <c r="C39" s="39">
        <v>0</v>
      </c>
      <c r="D39" s="124">
        <v>0</v>
      </c>
      <c r="E39" s="36">
        <v>0</v>
      </c>
      <c r="F39" s="133">
        <f t="shared" ref="F39" si="10">D39+B39</f>
        <v>0</v>
      </c>
      <c r="G39" s="41">
        <f>IF(ISBLANK(F39),"  ",IF(F87&gt;0,F39/F87,IF(F39&gt;0,1,0)))</f>
        <v>0</v>
      </c>
      <c r="H39" s="114">
        <v>0</v>
      </c>
      <c r="I39" s="39">
        <v>0</v>
      </c>
      <c r="J39" s="124">
        <v>0</v>
      </c>
      <c r="K39" s="40">
        <v>0</v>
      </c>
      <c r="L39" s="133">
        <f t="shared" ref="L39" si="11">J39+H39</f>
        <v>0</v>
      </c>
      <c r="M39" s="41">
        <f>IF(ISBLANK(L39),"  ",IF(L87&gt;0,L39/L87,IF(L39&gt;0,1,0)))</f>
        <v>0</v>
      </c>
    </row>
    <row r="40" spans="1:13" ht="15" customHeight="1" x14ac:dyDescent="0.2">
      <c r="A40" s="171" t="s">
        <v>188</v>
      </c>
      <c r="B40" s="114">
        <v>0</v>
      </c>
      <c r="C40" s="39">
        <v>0</v>
      </c>
      <c r="D40" s="124">
        <v>0</v>
      </c>
      <c r="E40" s="36">
        <v>0</v>
      </c>
      <c r="F40" s="133">
        <f t="shared" ref="F40:F41" si="12">D40+B40</f>
        <v>0</v>
      </c>
      <c r="G40" s="41">
        <f t="shared" ref="G40:G41" si="13">IF(ISBLANK(F40),"  ",IF(F87&gt;0,F40/F87,IF(F40&gt;0,1,0)))</f>
        <v>0</v>
      </c>
      <c r="H40" s="114">
        <v>0</v>
      </c>
      <c r="I40" s="39">
        <v>0</v>
      </c>
      <c r="J40" s="124">
        <v>0</v>
      </c>
      <c r="K40" s="40">
        <v>0</v>
      </c>
      <c r="L40" s="133">
        <f t="shared" ref="L40:L41" si="14">J40+H40</f>
        <v>0</v>
      </c>
      <c r="M40" s="41">
        <f t="shared" ref="M40:M41" si="15">IF(ISBLANK(L40),"  ",IF(L87&gt;0,L40/L87,IF(L40&gt;0,1,0)))</f>
        <v>0</v>
      </c>
    </row>
    <row r="41" spans="1:13" ht="15" customHeight="1" x14ac:dyDescent="0.2">
      <c r="A41" s="171" t="s">
        <v>189</v>
      </c>
      <c r="B41" s="114">
        <v>0</v>
      </c>
      <c r="C41" s="39">
        <v>0</v>
      </c>
      <c r="D41" s="124">
        <v>0</v>
      </c>
      <c r="E41" s="36">
        <v>0</v>
      </c>
      <c r="F41" s="133">
        <f t="shared" si="12"/>
        <v>0</v>
      </c>
      <c r="G41" s="41">
        <f t="shared" si="13"/>
        <v>0</v>
      </c>
      <c r="H41" s="114">
        <v>0</v>
      </c>
      <c r="I41" s="39">
        <v>0</v>
      </c>
      <c r="J41" s="124">
        <v>0</v>
      </c>
      <c r="K41" s="40">
        <v>0</v>
      </c>
      <c r="L41" s="133">
        <f t="shared" si="14"/>
        <v>0</v>
      </c>
      <c r="M41" s="41">
        <f t="shared" si="15"/>
        <v>0</v>
      </c>
    </row>
    <row r="42" spans="1:13" ht="15" customHeight="1" x14ac:dyDescent="0.25">
      <c r="A42" s="47" t="s">
        <v>29</v>
      </c>
      <c r="B42" s="143"/>
      <c r="C42" s="48" t="s">
        <v>4</v>
      </c>
      <c r="D42" s="124"/>
      <c r="E42" s="49"/>
      <c r="F42" s="133"/>
      <c r="G42" s="50" t="s">
        <v>4</v>
      </c>
      <c r="H42" s="143" t="s">
        <v>4</v>
      </c>
      <c r="I42" s="48" t="s">
        <v>4</v>
      </c>
      <c r="J42" s="124"/>
      <c r="K42" s="49" t="s">
        <v>4</v>
      </c>
      <c r="L42" s="133"/>
      <c r="M42" s="50" t="s">
        <v>4</v>
      </c>
    </row>
    <row r="43" spans="1:13" ht="15" customHeight="1" x14ac:dyDescent="0.2">
      <c r="A43" s="45" t="s">
        <v>30</v>
      </c>
      <c r="B43" s="142">
        <v>0</v>
      </c>
      <c r="C43" s="35">
        <v>0</v>
      </c>
      <c r="D43" s="127">
        <v>0</v>
      </c>
      <c r="E43" s="36">
        <v>0</v>
      </c>
      <c r="F43" s="132">
        <f t="shared" si="1"/>
        <v>0</v>
      </c>
      <c r="G43" s="37">
        <f>IF(ISBLANK(F43),"  ",IF(F84&gt;0,F43/F84,IF(F43&gt;0,1,0)))</f>
        <v>0</v>
      </c>
      <c r="H43" s="142">
        <v>0</v>
      </c>
      <c r="I43" s="35">
        <v>0</v>
      </c>
      <c r="J43" s="127">
        <v>0</v>
      </c>
      <c r="K43" s="36">
        <v>0</v>
      </c>
      <c r="L43" s="132">
        <f>J43+H43</f>
        <v>0</v>
      </c>
      <c r="M43" s="37">
        <f>IF(ISBLANK(L43),"  ",IF(L84&gt;0,L43/L84,IF(L43&gt;0,1,0)))</f>
        <v>0</v>
      </c>
    </row>
    <row r="44" spans="1:13" ht="15" customHeight="1" x14ac:dyDescent="0.25">
      <c r="A44" s="104" t="s">
        <v>31</v>
      </c>
      <c r="B44" s="143"/>
      <c r="C44" s="48" t="s">
        <v>4</v>
      </c>
      <c r="D44" s="124"/>
      <c r="E44" s="49"/>
      <c r="F44" s="133"/>
      <c r="G44" s="50" t="s">
        <v>4</v>
      </c>
      <c r="H44" s="143"/>
      <c r="I44" s="48" t="s">
        <v>4</v>
      </c>
      <c r="J44" s="124"/>
      <c r="K44" s="49" t="s">
        <v>4</v>
      </c>
      <c r="L44" s="133"/>
      <c r="M44" s="50" t="s">
        <v>4</v>
      </c>
    </row>
    <row r="45" spans="1:13" ht="15" customHeight="1" x14ac:dyDescent="0.2">
      <c r="A45" s="45" t="s">
        <v>30</v>
      </c>
      <c r="B45" s="142">
        <v>0</v>
      </c>
      <c r="C45" s="35">
        <v>0</v>
      </c>
      <c r="D45" s="127">
        <v>0</v>
      </c>
      <c r="E45" s="36">
        <v>0</v>
      </c>
      <c r="F45" s="132">
        <f t="shared" si="1"/>
        <v>0</v>
      </c>
      <c r="G45" s="37">
        <f>IF(ISBLANK(F45),"  ",IF(F84&gt;0,F45/F84,IF(F45&gt;0,1,0)))</f>
        <v>0</v>
      </c>
      <c r="H45" s="142">
        <v>0</v>
      </c>
      <c r="I45" s="35">
        <v>0</v>
      </c>
      <c r="J45" s="127">
        <v>0</v>
      </c>
      <c r="K45" s="36">
        <v>0</v>
      </c>
      <c r="L45" s="132">
        <f>J45+H45</f>
        <v>0</v>
      </c>
      <c r="M45" s="37">
        <f>IF(ISBLANK(L45),"  ",IF(L84&gt;0,L45/L84,IF(L45&gt;0,1,0)))</f>
        <v>0</v>
      </c>
    </row>
    <row r="46" spans="1:13" ht="15" customHeight="1" x14ac:dyDescent="0.2">
      <c r="A46" s="46" t="s">
        <v>101</v>
      </c>
      <c r="B46" s="114"/>
      <c r="C46" s="39" t="s">
        <v>10</v>
      </c>
      <c r="D46" s="124"/>
      <c r="E46" s="36"/>
      <c r="F46" s="133">
        <f t="shared" si="1"/>
        <v>0</v>
      </c>
      <c r="G46" s="41">
        <f>IF(ISBLANK(F46),"  ",IF(F84&gt;0,F46/F84,IF(F46&gt;0,1,0)))</f>
        <v>0</v>
      </c>
      <c r="H46" s="114"/>
      <c r="I46" s="39" t="s">
        <v>10</v>
      </c>
      <c r="J46" s="124"/>
      <c r="K46" s="40" t="s">
        <v>10</v>
      </c>
      <c r="L46" s="133">
        <f>J46+H46</f>
        <v>0</v>
      </c>
      <c r="M46" s="41">
        <f>IF(ISBLANK(L46),"  ",IF(L84&gt;0,L46/L84,IF(L46&gt;0,1,0)))</f>
        <v>0</v>
      </c>
    </row>
    <row r="47" spans="1:13" s="55" customFormat="1" ht="15" customHeight="1" x14ac:dyDescent="0.25">
      <c r="A47" s="47" t="s">
        <v>33</v>
      </c>
      <c r="B47" s="115">
        <v>6991437</v>
      </c>
      <c r="C47" s="59">
        <v>1</v>
      </c>
      <c r="D47" s="128">
        <v>0</v>
      </c>
      <c r="E47" s="52">
        <v>0</v>
      </c>
      <c r="F47" s="115">
        <f>F46+F45+F43+F34+F29+F28+F26+F27+F25+F24+F23+F22+F21+F20+F19+F18+F17+F16+F14+F13+F30+F31+F32+F33</f>
        <v>6991437</v>
      </c>
      <c r="G47" s="53">
        <f>IF(ISBLANK(F47),"  ",IF(F84&gt;0,F47/F84,IF(F47&gt;0,1,0)))</f>
        <v>0.36588122513932031</v>
      </c>
      <c r="H47" s="115">
        <v>6797174</v>
      </c>
      <c r="I47" s="59">
        <v>1</v>
      </c>
      <c r="J47" s="128">
        <v>0</v>
      </c>
      <c r="K47" s="54">
        <v>0</v>
      </c>
      <c r="L47" s="115">
        <f>L46+L45+L43+L34+L29+L28+L26+L27+L25+L24+L23+L22+L21+L20+L19+L18+L17+L16+L14+L13+L30+L31+L32+L33</f>
        <v>6797174</v>
      </c>
      <c r="M47" s="53">
        <f>IF(ISBLANK(L47),"  ",IF(L84&gt;0,L47/L84,IF(L47&gt;0,1,0)))</f>
        <v>0.32519176290304752</v>
      </c>
    </row>
    <row r="48" spans="1:13" ht="15" customHeight="1" x14ac:dyDescent="0.25">
      <c r="A48" s="56" t="s">
        <v>34</v>
      </c>
      <c r="B48" s="116"/>
      <c r="C48" s="48" t="s">
        <v>4</v>
      </c>
      <c r="D48" s="124"/>
      <c r="E48" s="49" t="s">
        <v>4</v>
      </c>
      <c r="F48" s="133"/>
      <c r="G48" s="50" t="s">
        <v>4</v>
      </c>
      <c r="H48" s="116"/>
      <c r="I48" s="48" t="s">
        <v>4</v>
      </c>
      <c r="J48" s="124"/>
      <c r="K48" s="49" t="s">
        <v>4</v>
      </c>
      <c r="L48" s="133"/>
      <c r="M48" s="50" t="s">
        <v>4</v>
      </c>
    </row>
    <row r="49" spans="1:13" ht="15" customHeight="1" x14ac:dyDescent="0.2">
      <c r="A49" s="7" t="s">
        <v>35</v>
      </c>
      <c r="B49" s="142">
        <v>0</v>
      </c>
      <c r="C49" s="35">
        <v>0</v>
      </c>
      <c r="D49" s="127">
        <v>0</v>
      </c>
      <c r="E49" s="36">
        <v>0</v>
      </c>
      <c r="F49" s="132">
        <f>D49+B49</f>
        <v>0</v>
      </c>
      <c r="G49" s="37">
        <f>IF(ISBLANK(F49),"  ",IF(D84&gt;0,F49/D84,IF(F49&gt;0,1,0)))</f>
        <v>0</v>
      </c>
      <c r="H49" s="142">
        <v>0</v>
      </c>
      <c r="I49" s="35">
        <v>0</v>
      </c>
      <c r="J49" s="127">
        <v>0</v>
      </c>
      <c r="K49" s="36">
        <v>0</v>
      </c>
      <c r="L49" s="132">
        <f>J49+H49</f>
        <v>0</v>
      </c>
      <c r="M49" s="37">
        <f>IF(ISBLANK(L49),"  ",IF(J84&gt;0,L49/J84,IF(L49&gt;0,1,0)))</f>
        <v>0</v>
      </c>
    </row>
    <row r="50" spans="1:13" ht="15" customHeight="1" x14ac:dyDescent="0.2">
      <c r="A50" s="58" t="s">
        <v>36</v>
      </c>
      <c r="B50" s="114">
        <v>0</v>
      </c>
      <c r="C50" s="39">
        <v>0</v>
      </c>
      <c r="D50" s="124">
        <v>0</v>
      </c>
      <c r="E50" s="40">
        <v>0</v>
      </c>
      <c r="F50" s="133">
        <f>D50+B50</f>
        <v>0</v>
      </c>
      <c r="G50" s="41">
        <f>IF(ISBLANK(F50),"  ",IF(D84&gt;0,F50/D84,IF(F50&gt;0,1,0)))</f>
        <v>0</v>
      </c>
      <c r="H50" s="114">
        <v>0</v>
      </c>
      <c r="I50" s="39">
        <v>0</v>
      </c>
      <c r="J50" s="124">
        <v>0</v>
      </c>
      <c r="K50" s="40">
        <v>0</v>
      </c>
      <c r="L50" s="133">
        <f>J50+H50</f>
        <v>0</v>
      </c>
      <c r="M50" s="41">
        <f>IF(ISBLANK(L50),"  ",IF(J84&gt;0,L50/J84,IF(L50&gt;0,1,0)))</f>
        <v>0</v>
      </c>
    </row>
    <row r="51" spans="1:13" ht="15" customHeight="1" x14ac:dyDescent="0.2">
      <c r="A51" s="7" t="s">
        <v>37</v>
      </c>
      <c r="B51" s="114">
        <v>0</v>
      </c>
      <c r="C51" s="39">
        <v>0</v>
      </c>
      <c r="D51" s="124">
        <v>0</v>
      </c>
      <c r="E51" s="40">
        <v>0</v>
      </c>
      <c r="F51" s="133">
        <f>D51+B51</f>
        <v>0</v>
      </c>
      <c r="G51" s="41">
        <f>IF(ISBLANK(F51),"  ",IF(D84&gt;0,F51/D84,IF(F51&gt;0,1,0)))</f>
        <v>0</v>
      </c>
      <c r="H51" s="114">
        <v>0</v>
      </c>
      <c r="I51" s="39">
        <v>0</v>
      </c>
      <c r="J51" s="124">
        <v>0</v>
      </c>
      <c r="K51" s="40">
        <v>0</v>
      </c>
      <c r="L51" s="133">
        <f>J51+H51</f>
        <v>0</v>
      </c>
      <c r="M51" s="41">
        <f>IF(ISBLANK(L51),"  ",IF(J84&gt;0,L51/J84,IF(L51&gt;0,1,0)))</f>
        <v>0</v>
      </c>
    </row>
    <row r="52" spans="1:13" ht="15" customHeight="1" x14ac:dyDescent="0.2">
      <c r="A52" s="25" t="s">
        <v>38</v>
      </c>
      <c r="B52" s="114">
        <v>0</v>
      </c>
      <c r="C52" s="39">
        <v>0</v>
      </c>
      <c r="D52" s="124">
        <v>0</v>
      </c>
      <c r="E52" s="40">
        <v>0</v>
      </c>
      <c r="F52" s="133">
        <f>D52+B52</f>
        <v>0</v>
      </c>
      <c r="G52" s="41">
        <f>IF(ISBLANK(F52),"  ",IF(D84&gt;0,F52/D84,IF(F52&gt;0,1,0)))</f>
        <v>0</v>
      </c>
      <c r="H52" s="114">
        <v>0</v>
      </c>
      <c r="I52" s="39">
        <v>0</v>
      </c>
      <c r="J52" s="124">
        <v>0</v>
      </c>
      <c r="K52" s="40">
        <v>0</v>
      </c>
      <c r="L52" s="133">
        <f>J52+H52</f>
        <v>0</v>
      </c>
      <c r="M52" s="41">
        <f>IF(ISBLANK(L52),"  ",IF(J84&gt;0,L52/J84,IF(L52&gt;0,1,0)))</f>
        <v>0</v>
      </c>
    </row>
    <row r="53" spans="1:13" ht="15" customHeight="1" x14ac:dyDescent="0.2">
      <c r="A53" s="58" t="s">
        <v>39</v>
      </c>
      <c r="B53" s="114">
        <v>0</v>
      </c>
      <c r="C53" s="39">
        <v>0</v>
      </c>
      <c r="D53" s="124">
        <v>0</v>
      </c>
      <c r="E53" s="40">
        <v>0</v>
      </c>
      <c r="F53" s="133">
        <f>D53+B53</f>
        <v>0</v>
      </c>
      <c r="G53" s="41">
        <f>IF(ISBLANK(F53),"  ",IF(F84&gt;0,F53/F84,IF(F53&gt;0,1,0)))</f>
        <v>0</v>
      </c>
      <c r="H53" s="114">
        <v>0</v>
      </c>
      <c r="I53" s="39">
        <v>0</v>
      </c>
      <c r="J53" s="124">
        <v>0</v>
      </c>
      <c r="K53" s="40">
        <v>0</v>
      </c>
      <c r="L53" s="133">
        <f>J53+H53</f>
        <v>0</v>
      </c>
      <c r="M53" s="41">
        <f>IF(ISBLANK(L53),"  ",IF(L84&gt;0,L53/L84,IF(L53&gt;0,1,0)))</f>
        <v>0</v>
      </c>
    </row>
    <row r="54" spans="1:13" s="55" customFormat="1" ht="15" customHeight="1" x14ac:dyDescent="0.25">
      <c r="A54" s="56" t="s">
        <v>40</v>
      </c>
      <c r="B54" s="115">
        <v>0</v>
      </c>
      <c r="C54" s="59">
        <v>0</v>
      </c>
      <c r="D54" s="128">
        <v>0</v>
      </c>
      <c r="E54" s="54">
        <v>0</v>
      </c>
      <c r="F54" s="134">
        <f>F53+F52+F51+F50+F49</f>
        <v>0</v>
      </c>
      <c r="G54" s="53">
        <f>IF(ISBLANK(F54),"  ",IF(F84&gt;0,F54/F84,IF(F54&gt;0,1,0)))</f>
        <v>0</v>
      </c>
      <c r="H54" s="115">
        <v>0</v>
      </c>
      <c r="I54" s="59">
        <v>0</v>
      </c>
      <c r="J54" s="128">
        <v>0</v>
      </c>
      <c r="K54" s="54">
        <v>0</v>
      </c>
      <c r="L54" s="134">
        <f>L53+L52+L51+L50+L49</f>
        <v>0</v>
      </c>
      <c r="M54" s="53">
        <f>IF(ISBLANK(L54),"  ",IF(L84&gt;0,L54/L84,IF(L54&gt;0,1,0)))</f>
        <v>0</v>
      </c>
    </row>
    <row r="55" spans="1:13" s="55" customFormat="1" ht="15" customHeight="1" x14ac:dyDescent="0.25">
      <c r="A55" s="60" t="s">
        <v>82</v>
      </c>
      <c r="B55" s="144">
        <v>1144268</v>
      </c>
      <c r="C55" s="59">
        <v>1</v>
      </c>
      <c r="D55" s="129">
        <v>0</v>
      </c>
      <c r="E55" s="54">
        <v>0</v>
      </c>
      <c r="F55" s="135">
        <f>D55+B55</f>
        <v>1144268</v>
      </c>
      <c r="G55" s="53">
        <f>IF(ISBLANK(F55),"  ",IF(F84&gt;0,F55/F84,IF(F55&gt;0,1,0)))</f>
        <v>5.9882707621869403E-2</v>
      </c>
      <c r="H55" s="144">
        <v>0</v>
      </c>
      <c r="I55" s="59">
        <v>0</v>
      </c>
      <c r="J55" s="129">
        <v>0</v>
      </c>
      <c r="K55" s="54">
        <v>0</v>
      </c>
      <c r="L55" s="135">
        <f>J55+H55</f>
        <v>0</v>
      </c>
      <c r="M55" s="53">
        <f>IF(ISBLANK(L55),"  ",IF(L84&gt;0,L55/L84,IF(L55&gt;0,1,0)))</f>
        <v>0</v>
      </c>
    </row>
    <row r="56" spans="1:13" ht="15" customHeight="1" x14ac:dyDescent="0.25">
      <c r="A56" s="9" t="s">
        <v>42</v>
      </c>
      <c r="B56" s="119"/>
      <c r="C56" s="61" t="s">
        <v>4</v>
      </c>
      <c r="D56" s="127"/>
      <c r="E56" s="62" t="s">
        <v>4</v>
      </c>
      <c r="F56" s="132"/>
      <c r="G56" s="63" t="s">
        <v>4</v>
      </c>
      <c r="H56" s="119"/>
      <c r="I56" s="61" t="s">
        <v>4</v>
      </c>
      <c r="J56" s="127"/>
      <c r="K56" s="62" t="s">
        <v>4</v>
      </c>
      <c r="L56" s="132"/>
      <c r="M56" s="63" t="s">
        <v>4</v>
      </c>
    </row>
    <row r="57" spans="1:13" ht="15" customHeight="1" x14ac:dyDescent="0.2">
      <c r="A57" s="7" t="s">
        <v>43</v>
      </c>
      <c r="B57" s="119">
        <v>6539843</v>
      </c>
      <c r="C57" s="35">
        <v>1</v>
      </c>
      <c r="D57" s="127">
        <v>0</v>
      </c>
      <c r="E57" s="36">
        <v>0</v>
      </c>
      <c r="F57" s="136">
        <f t="shared" ref="F57:F62" si="16">D57+B57</f>
        <v>6539843</v>
      </c>
      <c r="G57" s="37">
        <f>IF(ISBLANK(F57),"  ",IF(F84&gt;0,F57/F84,IF(F57&gt;0,1,0)))</f>
        <v>0.3422480627457285</v>
      </c>
      <c r="H57" s="119">
        <v>8710000</v>
      </c>
      <c r="I57" s="35">
        <v>1</v>
      </c>
      <c r="J57" s="127">
        <v>0</v>
      </c>
      <c r="K57" s="36">
        <v>0</v>
      </c>
      <c r="L57" s="136">
        <f t="shared" ref="L57:L73" si="17">J57+H57</f>
        <v>8710000</v>
      </c>
      <c r="M57" s="37">
        <f>IF(ISBLANK(L57),"  ",IF(L84&gt;0,L57/L84,IF(L57&gt;0,1,0)))</f>
        <v>0.41670556835613504</v>
      </c>
    </row>
    <row r="58" spans="1:13" ht="15" customHeight="1" x14ac:dyDescent="0.2">
      <c r="A58" s="25" t="s">
        <v>44</v>
      </c>
      <c r="B58" s="116">
        <v>0</v>
      </c>
      <c r="C58" s="39">
        <v>0</v>
      </c>
      <c r="D58" s="124">
        <v>0</v>
      </c>
      <c r="E58" s="40">
        <v>0</v>
      </c>
      <c r="F58" s="137">
        <f t="shared" si="16"/>
        <v>0</v>
      </c>
      <c r="G58" s="41">
        <f>IF(ISBLANK(F58),"  ",IF(F84&gt;0,F58/F84,IF(F58&gt;0,1,0)))</f>
        <v>0</v>
      </c>
      <c r="H58" s="116">
        <v>0</v>
      </c>
      <c r="I58" s="39">
        <v>0</v>
      </c>
      <c r="J58" s="124">
        <v>0</v>
      </c>
      <c r="K58" s="40">
        <v>0</v>
      </c>
      <c r="L58" s="137">
        <f t="shared" si="17"/>
        <v>0</v>
      </c>
      <c r="M58" s="41">
        <f>IF(ISBLANK(L58),"  ",IF(L84&gt;0,L58/L84,IF(L58&gt;0,1,0)))</f>
        <v>0</v>
      </c>
    </row>
    <row r="59" spans="1:13" ht="15" customHeight="1" x14ac:dyDescent="0.2">
      <c r="A59" s="64" t="s">
        <v>45</v>
      </c>
      <c r="B59" s="145">
        <v>0</v>
      </c>
      <c r="C59" s="39">
        <v>0</v>
      </c>
      <c r="D59" s="123">
        <v>337686</v>
      </c>
      <c r="E59" s="40">
        <v>1</v>
      </c>
      <c r="F59" s="138">
        <f t="shared" si="16"/>
        <v>337686</v>
      </c>
      <c r="G59" s="41">
        <f>IF(ISBLANK(F59),"  ",IF(F84&gt;0,F59/F84,IF(F59&gt;0,1,0)))</f>
        <v>1.7672041869560794E-2</v>
      </c>
      <c r="H59" s="145">
        <v>0</v>
      </c>
      <c r="I59" s="39">
        <v>0</v>
      </c>
      <c r="J59" s="123">
        <v>388338.89999999997</v>
      </c>
      <c r="K59" s="40">
        <v>1</v>
      </c>
      <c r="L59" s="138">
        <f t="shared" si="17"/>
        <v>388338.89999999997</v>
      </c>
      <c r="M59" s="41">
        <f>IF(ISBLANK(L59),"  ",IF(L84&gt;0,L59/L84,IF(L59&gt;0,1,0)))</f>
        <v>1.857898760497087E-2</v>
      </c>
    </row>
    <row r="60" spans="1:13" ht="15" customHeight="1" x14ac:dyDescent="0.2">
      <c r="A60" s="64" t="s">
        <v>46</v>
      </c>
      <c r="B60" s="145">
        <v>144773</v>
      </c>
      <c r="C60" s="39">
        <v>1</v>
      </c>
      <c r="D60" s="123">
        <v>0</v>
      </c>
      <c r="E60" s="40">
        <v>0</v>
      </c>
      <c r="F60" s="138">
        <f t="shared" si="16"/>
        <v>144773</v>
      </c>
      <c r="G60" s="41">
        <f>IF(ISBLANK(F60),"  ",IF(F84&gt;0,F60/F84,IF(F60&gt;0,1,0)))</f>
        <v>7.5763712963579323E-3</v>
      </c>
      <c r="H60" s="145">
        <v>165000</v>
      </c>
      <c r="I60" s="39">
        <v>1</v>
      </c>
      <c r="J60" s="123">
        <v>0</v>
      </c>
      <c r="K60" s="40">
        <v>0</v>
      </c>
      <c r="L60" s="138">
        <f t="shared" si="17"/>
        <v>165000</v>
      </c>
      <c r="M60" s="41">
        <f>IF(ISBLANK(L60),"  ",IF(L84&gt;0,L60/L84,IF(L60&gt;0,1,0)))</f>
        <v>7.893963120408987E-3</v>
      </c>
    </row>
    <row r="61" spans="1:13" ht="15" customHeight="1" x14ac:dyDescent="0.2">
      <c r="A61" s="64" t="s">
        <v>47</v>
      </c>
      <c r="B61" s="145">
        <v>0</v>
      </c>
      <c r="C61" s="39">
        <v>0</v>
      </c>
      <c r="D61" s="123">
        <v>0</v>
      </c>
      <c r="E61" s="40">
        <v>0</v>
      </c>
      <c r="F61" s="138">
        <f t="shared" si="16"/>
        <v>0</v>
      </c>
      <c r="G61" s="41">
        <f>IF(ISBLANK(F61),"  ",IF(F84&gt;0,F61/F84,IF(F61&gt;0,1,0)))</f>
        <v>0</v>
      </c>
      <c r="H61" s="145">
        <v>0</v>
      </c>
      <c r="I61" s="39">
        <v>0</v>
      </c>
      <c r="J61" s="123">
        <v>0</v>
      </c>
      <c r="K61" s="40">
        <v>0</v>
      </c>
      <c r="L61" s="138">
        <f t="shared" si="17"/>
        <v>0</v>
      </c>
      <c r="M61" s="41">
        <f>IF(ISBLANK(L61),"  ",IF(L84&gt;0,L61/L84,IF(L61&gt;0,1,0)))</f>
        <v>0</v>
      </c>
    </row>
    <row r="62" spans="1:13" ht="15" customHeight="1" x14ac:dyDescent="0.2">
      <c r="A62" s="25" t="s">
        <v>48</v>
      </c>
      <c r="B62" s="116">
        <v>366537</v>
      </c>
      <c r="C62" s="39">
        <v>0.46456246815565139</v>
      </c>
      <c r="D62" s="124">
        <v>422457</v>
      </c>
      <c r="E62" s="40">
        <v>0.53543753184434861</v>
      </c>
      <c r="F62" s="137">
        <f t="shared" si="16"/>
        <v>788994</v>
      </c>
      <c r="G62" s="41">
        <f>IF(ISBLANK(F62),"  ",IF(F84&gt;0,F62/F84,IF(F62&gt;0,1,0)))</f>
        <v>4.1290237092542328E-2</v>
      </c>
      <c r="H62" s="116">
        <v>550000</v>
      </c>
      <c r="I62" s="39">
        <v>0.53097744113378942</v>
      </c>
      <c r="J62" s="124">
        <v>485825.54999999993</v>
      </c>
      <c r="K62" s="40">
        <v>0.46902255886621058</v>
      </c>
      <c r="L62" s="137">
        <f t="shared" si="17"/>
        <v>1035825.5499999999</v>
      </c>
      <c r="M62" s="41">
        <f>IF(ISBLANK(L62),"  ",IF(L84&gt;0,L62/L84,IF(L62&gt;0,1,0)))</f>
        <v>4.9556173884105187E-2</v>
      </c>
    </row>
    <row r="63" spans="1:13" s="55" customFormat="1" ht="15" customHeight="1" x14ac:dyDescent="0.25">
      <c r="A63" s="60" t="s">
        <v>49</v>
      </c>
      <c r="B63" s="146">
        <v>7051153</v>
      </c>
      <c r="C63" s="59">
        <v>0.90268669885253361</v>
      </c>
      <c r="D63" s="128">
        <v>760143</v>
      </c>
      <c r="E63" s="54">
        <v>9.7313301147466433E-2</v>
      </c>
      <c r="F63" s="139">
        <f>F62+F60+F59+F58+F57+F61</f>
        <v>7811296</v>
      </c>
      <c r="G63" s="53">
        <f>IF(ISBLANK(F63),"  ",IF(F84&gt;0,F63/F84,IF(F63&gt;0,1,0)))</f>
        <v>0.40878671300418956</v>
      </c>
      <c r="H63" s="146">
        <v>9425000</v>
      </c>
      <c r="I63" s="59">
        <v>0.91512277969306532</v>
      </c>
      <c r="J63" s="128">
        <v>874164.45</v>
      </c>
      <c r="K63" s="54">
        <v>8.4877220306934703E-2</v>
      </c>
      <c r="L63" s="137">
        <f t="shared" si="17"/>
        <v>10299164.449999999</v>
      </c>
      <c r="M63" s="53">
        <f>IF(ISBLANK(L63),"  ",IF(L84&gt;0,L63/L84,IF(L63&gt;0,1,0)))</f>
        <v>0.49273469296562006</v>
      </c>
    </row>
    <row r="64" spans="1:13" ht="15" customHeight="1" x14ac:dyDescent="0.2">
      <c r="A64" s="34" t="s">
        <v>50</v>
      </c>
      <c r="B64" s="147">
        <v>0</v>
      </c>
      <c r="C64" s="39">
        <v>0</v>
      </c>
      <c r="D64" s="148">
        <v>0</v>
      </c>
      <c r="E64" s="40">
        <v>0</v>
      </c>
      <c r="F64" s="140">
        <f t="shared" ref="F64:F73" si="18">D64+B64</f>
        <v>0</v>
      </c>
      <c r="G64" s="41">
        <f>IF(ISBLANK(F64),"  ",IF(F84&gt;0,F64/F84,IF(F64&gt;0,1,0)))</f>
        <v>0</v>
      </c>
      <c r="H64" s="147">
        <v>0</v>
      </c>
      <c r="I64" s="39">
        <v>0</v>
      </c>
      <c r="J64" s="148">
        <v>0</v>
      </c>
      <c r="K64" s="40">
        <v>0</v>
      </c>
      <c r="L64" s="140">
        <f t="shared" si="17"/>
        <v>0</v>
      </c>
      <c r="M64" s="41">
        <f>IF(ISBLANK(L64),"  ",IF(L84&gt;0,L64/L84,IF(L64&gt;0,1,0)))</f>
        <v>0</v>
      </c>
    </row>
    <row r="65" spans="1:13" ht="15" customHeight="1" x14ac:dyDescent="0.2">
      <c r="A65" s="65" t="s">
        <v>51</v>
      </c>
      <c r="B65" s="114">
        <v>0</v>
      </c>
      <c r="C65" s="39">
        <v>0</v>
      </c>
      <c r="D65" s="124">
        <v>0</v>
      </c>
      <c r="E65" s="40">
        <v>0</v>
      </c>
      <c r="F65" s="133">
        <f t="shared" si="18"/>
        <v>0</v>
      </c>
      <c r="G65" s="41">
        <f>IF(ISBLANK(F65),"  ",IF(F84&gt;0,F65/F84,IF(F65&gt;0,1,0)))</f>
        <v>0</v>
      </c>
      <c r="H65" s="114">
        <v>0</v>
      </c>
      <c r="I65" s="39">
        <v>0</v>
      </c>
      <c r="J65" s="124">
        <v>0</v>
      </c>
      <c r="K65" s="40">
        <v>0</v>
      </c>
      <c r="L65" s="133">
        <f t="shared" si="17"/>
        <v>0</v>
      </c>
      <c r="M65" s="41">
        <f>IF(ISBLANK(L65),"  ",IF(L84&gt;0,L65/L84,IF(L65&gt;0,1,0)))</f>
        <v>0</v>
      </c>
    </row>
    <row r="66" spans="1:13" ht="15" customHeight="1" x14ac:dyDescent="0.2">
      <c r="A66" s="7" t="s">
        <v>52</v>
      </c>
      <c r="B66" s="114">
        <v>0</v>
      </c>
      <c r="C66" s="39">
        <v>0</v>
      </c>
      <c r="D66" s="124">
        <v>0</v>
      </c>
      <c r="E66" s="40">
        <v>0</v>
      </c>
      <c r="F66" s="133">
        <f t="shared" si="18"/>
        <v>0</v>
      </c>
      <c r="G66" s="41">
        <f>IF(ISBLANK(F66),"  ",IF(F84&gt;0,F66/F84,IF(F66&gt;0,1,0)))</f>
        <v>0</v>
      </c>
      <c r="H66" s="114">
        <v>0</v>
      </c>
      <c r="I66" s="39">
        <v>0</v>
      </c>
      <c r="J66" s="124">
        <v>0</v>
      </c>
      <c r="K66" s="40">
        <v>0</v>
      </c>
      <c r="L66" s="133">
        <f t="shared" si="17"/>
        <v>0</v>
      </c>
      <c r="M66" s="41">
        <f>IF(ISBLANK(L66),"  ",IF(L84&gt;0,L66/L84,IF(L66&gt;0,1,0)))</f>
        <v>0</v>
      </c>
    </row>
    <row r="67" spans="1:13" ht="15" customHeight="1" x14ac:dyDescent="0.2">
      <c r="A67" s="58" t="s">
        <v>53</v>
      </c>
      <c r="B67" s="114">
        <v>0</v>
      </c>
      <c r="C67" s="39">
        <v>0</v>
      </c>
      <c r="D67" s="124">
        <v>987596</v>
      </c>
      <c r="E67" s="40">
        <v>1</v>
      </c>
      <c r="F67" s="133">
        <f t="shared" si="18"/>
        <v>987596</v>
      </c>
      <c r="G67" s="41">
        <f>IF(ISBLANK(F67),"  ",IF(F84&gt;0,F67/F84,IF(F67&gt;0,1,0)))</f>
        <v>5.1683628762254762E-2</v>
      </c>
      <c r="H67" s="114">
        <v>0</v>
      </c>
      <c r="I67" s="39">
        <v>0</v>
      </c>
      <c r="J67" s="124">
        <v>1135735.3999999999</v>
      </c>
      <c r="K67" s="40">
        <v>1</v>
      </c>
      <c r="L67" s="133">
        <f t="shared" si="17"/>
        <v>1135735.3999999999</v>
      </c>
      <c r="M67" s="41">
        <f>IF(ISBLANK(L67),"  ",IF(L84&gt;0,L67/L84,IF(L67&gt;0,1,0)))</f>
        <v>5.433608098268454E-2</v>
      </c>
    </row>
    <row r="68" spans="1:13" ht="15" customHeight="1" x14ac:dyDescent="0.2">
      <c r="A68" s="65" t="s">
        <v>54</v>
      </c>
      <c r="B68" s="114">
        <v>0</v>
      </c>
      <c r="C68" s="39">
        <v>0</v>
      </c>
      <c r="D68" s="124">
        <v>0</v>
      </c>
      <c r="E68" s="40">
        <v>0</v>
      </c>
      <c r="F68" s="133">
        <f t="shared" si="18"/>
        <v>0</v>
      </c>
      <c r="G68" s="41">
        <f>IF(ISBLANK(F68),"  ",IF(F84&gt;0,F68/F84,IF(F68&gt;0,1,0)))</f>
        <v>0</v>
      </c>
      <c r="H68" s="114">
        <v>0</v>
      </c>
      <c r="I68" s="39">
        <v>0</v>
      </c>
      <c r="J68" s="124">
        <v>0</v>
      </c>
      <c r="K68" s="40">
        <v>0</v>
      </c>
      <c r="L68" s="133">
        <f t="shared" si="17"/>
        <v>0</v>
      </c>
      <c r="M68" s="41">
        <f>IF(ISBLANK(L68),"  ",IF(L84&gt;0,L68/L84,IF(L68&gt;0,1,0)))</f>
        <v>0</v>
      </c>
    </row>
    <row r="69" spans="1:13" ht="15" customHeight="1" x14ac:dyDescent="0.2">
      <c r="A69" s="65" t="s">
        <v>55</v>
      </c>
      <c r="B69" s="114">
        <v>0</v>
      </c>
      <c r="C69" s="39">
        <v>0</v>
      </c>
      <c r="D69" s="124">
        <v>0</v>
      </c>
      <c r="E69" s="40">
        <v>0</v>
      </c>
      <c r="F69" s="133">
        <f t="shared" si="18"/>
        <v>0</v>
      </c>
      <c r="G69" s="41">
        <f>IF(ISBLANK(F69),"  ",IF(F84&gt;0,F69/F84,IF(F69&gt;0,1,0)))</f>
        <v>0</v>
      </c>
      <c r="H69" s="114">
        <v>0</v>
      </c>
      <c r="I69" s="39">
        <v>0</v>
      </c>
      <c r="J69" s="124">
        <v>0</v>
      </c>
      <c r="K69" s="40">
        <v>0</v>
      </c>
      <c r="L69" s="133">
        <f t="shared" si="17"/>
        <v>0</v>
      </c>
      <c r="M69" s="41">
        <f>IF(ISBLANK(L69),"  ",IF(L84&gt;0,L69/L84,IF(L69&gt;0,1,0)))</f>
        <v>0</v>
      </c>
    </row>
    <row r="70" spans="1:13" ht="15" customHeight="1" x14ac:dyDescent="0.2">
      <c r="A70" s="34" t="s">
        <v>56</v>
      </c>
      <c r="B70" s="114">
        <v>0</v>
      </c>
      <c r="C70" s="39">
        <v>0</v>
      </c>
      <c r="D70" s="124">
        <v>0</v>
      </c>
      <c r="E70" s="40">
        <v>0</v>
      </c>
      <c r="F70" s="133">
        <f t="shared" si="18"/>
        <v>0</v>
      </c>
      <c r="G70" s="41">
        <f>IF(ISBLANK(F70),"  ",IF(F84&gt;0,F70/F84,IF(F70&gt;0,1,0)))</f>
        <v>0</v>
      </c>
      <c r="H70" s="114">
        <v>0</v>
      </c>
      <c r="I70" s="39">
        <v>0</v>
      </c>
      <c r="J70" s="124">
        <v>0</v>
      </c>
      <c r="K70" s="40">
        <v>0</v>
      </c>
      <c r="L70" s="133">
        <f t="shared" si="17"/>
        <v>0</v>
      </c>
      <c r="M70" s="41">
        <f>IF(ISBLANK(L70),"  ",IF(L84&gt;0,L70/L84,IF(L70&gt;0,1,0)))</f>
        <v>0</v>
      </c>
    </row>
    <row r="71" spans="1:13" ht="15" customHeight="1" x14ac:dyDescent="0.2">
      <c r="A71" s="34" t="s">
        <v>57</v>
      </c>
      <c r="B71" s="114">
        <v>0</v>
      </c>
      <c r="C71" s="39">
        <v>0</v>
      </c>
      <c r="D71" s="124">
        <v>34572</v>
      </c>
      <c r="E71" s="40">
        <v>1</v>
      </c>
      <c r="F71" s="133">
        <f t="shared" si="18"/>
        <v>34572</v>
      </c>
      <c r="G71" s="41">
        <f>IF(ISBLANK(F71),"  ",IF(F84&gt;0,F71/F84,IF(F71&gt;0,1,0)))</f>
        <v>1.8092483298521578E-3</v>
      </c>
      <c r="H71" s="114">
        <v>0</v>
      </c>
      <c r="I71" s="39">
        <v>0</v>
      </c>
      <c r="J71" s="124">
        <v>39757.799999999996</v>
      </c>
      <c r="K71" s="40">
        <v>1</v>
      </c>
      <c r="L71" s="133">
        <f t="shared" si="17"/>
        <v>39757.799999999996</v>
      </c>
      <c r="M71" s="41">
        <f>IF(ISBLANK(L71),"  ",IF(L84&gt;0,L71/L84,IF(L71&gt;0,1,0)))</f>
        <v>1.9021006481733116E-3</v>
      </c>
    </row>
    <row r="72" spans="1:13" ht="15" customHeight="1" x14ac:dyDescent="0.2">
      <c r="A72" s="7" t="s">
        <v>58</v>
      </c>
      <c r="B72" s="114">
        <v>0</v>
      </c>
      <c r="C72" s="39">
        <v>0</v>
      </c>
      <c r="D72" s="124">
        <v>0</v>
      </c>
      <c r="E72" s="40">
        <v>0</v>
      </c>
      <c r="F72" s="133">
        <f t="shared" si="18"/>
        <v>0</v>
      </c>
      <c r="G72" s="41">
        <f>IF(ISBLANK(F72),"  ",IF(F84&gt;0,F72/F84,IF(F72&gt;0,1,0)))</f>
        <v>0</v>
      </c>
      <c r="H72" s="114">
        <v>0</v>
      </c>
      <c r="I72" s="39">
        <v>0</v>
      </c>
      <c r="J72" s="124">
        <v>0</v>
      </c>
      <c r="K72" s="40">
        <v>0</v>
      </c>
      <c r="L72" s="133">
        <f t="shared" si="17"/>
        <v>0</v>
      </c>
      <c r="M72" s="41">
        <f>IF(ISBLANK(L72),"  ",IF(L84&gt;0,L72/L84,IF(L72&gt;0,1,0)))</f>
        <v>0</v>
      </c>
    </row>
    <row r="73" spans="1:13" ht="15" customHeight="1" x14ac:dyDescent="0.2">
      <c r="A73" s="58" t="s">
        <v>59</v>
      </c>
      <c r="B73" s="114">
        <v>0</v>
      </c>
      <c r="C73" s="39">
        <v>0</v>
      </c>
      <c r="D73" s="124">
        <v>0</v>
      </c>
      <c r="E73" s="40">
        <v>0</v>
      </c>
      <c r="F73" s="133">
        <f t="shared" si="18"/>
        <v>0</v>
      </c>
      <c r="G73" s="41">
        <f>IF(ISBLANK(F73),"  ",IF(F84&gt;0,F73/F84,IF(F73&gt;0,1,0)))</f>
        <v>0</v>
      </c>
      <c r="H73" s="114">
        <v>170000</v>
      </c>
      <c r="I73" s="39">
        <v>1</v>
      </c>
      <c r="J73" s="124">
        <v>0</v>
      </c>
      <c r="K73" s="40">
        <v>0</v>
      </c>
      <c r="L73" s="133">
        <f t="shared" si="17"/>
        <v>170000</v>
      </c>
      <c r="M73" s="41">
        <f>IF(ISBLANK(L73),"  ",IF(L84&gt;0,L73/L84,IF(L73&gt;0,1,0)))</f>
        <v>8.1331741240577449E-3</v>
      </c>
    </row>
    <row r="74" spans="1:13" ht="15" customHeight="1" x14ac:dyDescent="0.2">
      <c r="A74" s="34" t="s">
        <v>186</v>
      </c>
      <c r="B74" s="114">
        <v>0</v>
      </c>
      <c r="C74" s="39">
        <v>0</v>
      </c>
      <c r="D74" s="124">
        <v>0</v>
      </c>
      <c r="E74" s="40">
        <v>0</v>
      </c>
      <c r="F74" s="133">
        <f t="shared" ref="F74" si="19">D74+B74</f>
        <v>0</v>
      </c>
      <c r="G74" s="41">
        <f>IF(ISBLANK(F74),"  ",IF(F85&gt;0,F74/F85,IF(F74&gt;0,1,0)))</f>
        <v>0</v>
      </c>
      <c r="H74" s="114">
        <v>0</v>
      </c>
      <c r="I74" s="39">
        <v>0</v>
      </c>
      <c r="J74" s="124">
        <v>0</v>
      </c>
      <c r="K74" s="40">
        <v>0</v>
      </c>
      <c r="L74" s="133">
        <f t="shared" ref="L74" si="20">J74+H74</f>
        <v>0</v>
      </c>
      <c r="M74" s="41">
        <f>IF(ISBLANK(L74),"  ",IF(L85&gt;0,L74/L85,IF(L74&gt;0,1,0)))</f>
        <v>0</v>
      </c>
    </row>
    <row r="75" spans="1:13" s="55" customFormat="1" ht="15" customHeight="1" x14ac:dyDescent="0.25">
      <c r="A75" s="66" t="s">
        <v>60</v>
      </c>
      <c r="B75" s="115">
        <v>7051153</v>
      </c>
      <c r="C75" s="59">
        <v>0.79823192804091347</v>
      </c>
      <c r="D75" s="128">
        <v>1782311</v>
      </c>
      <c r="E75" s="54">
        <v>0.2017680719590865</v>
      </c>
      <c r="F75" s="115">
        <f>F74+F73+F72+F71+F70+F69+F68+F67+F66+F65+F64+F63</f>
        <v>8833464</v>
      </c>
      <c r="G75" s="53">
        <f>IF(ISBLANK(F75),"  ",IF(F84&gt;0,F75/F84,IF(F75&gt;0,1,0)))</f>
        <v>0.46227959009629649</v>
      </c>
      <c r="H75" s="115">
        <v>9595000</v>
      </c>
      <c r="I75" s="59">
        <v>0.82398300477300856</v>
      </c>
      <c r="J75" s="128">
        <v>2049657.65</v>
      </c>
      <c r="K75" s="54">
        <v>0.17601699522699152</v>
      </c>
      <c r="L75" s="115">
        <f>L74+L73+L72+L71+L70+L69+L68+L67+L66+L65+L64+L63</f>
        <v>11644657.649999999</v>
      </c>
      <c r="M75" s="53">
        <f>IF(ISBLANK(L75),"  ",IF(L84&gt;0,L75/L84,IF(L75&gt;0,1,0)))</f>
        <v>0.5571060487205356</v>
      </c>
    </row>
    <row r="76" spans="1:13" ht="15" customHeight="1" x14ac:dyDescent="0.25">
      <c r="A76" s="9" t="s">
        <v>61</v>
      </c>
      <c r="B76" s="116"/>
      <c r="C76" s="48" t="s">
        <v>4</v>
      </c>
      <c r="D76" s="124"/>
      <c r="E76" s="49" t="s">
        <v>10</v>
      </c>
      <c r="F76" s="133"/>
      <c r="G76" s="50" t="s">
        <v>4</v>
      </c>
      <c r="H76" s="116"/>
      <c r="I76" s="48" t="s">
        <v>4</v>
      </c>
      <c r="J76" s="124"/>
      <c r="K76" s="49" t="s">
        <v>4</v>
      </c>
      <c r="L76" s="133"/>
      <c r="M76" s="50" t="s">
        <v>4</v>
      </c>
    </row>
    <row r="77" spans="1:13" ht="15" customHeight="1" x14ac:dyDescent="0.2">
      <c r="A77" s="7" t="s">
        <v>62</v>
      </c>
      <c r="B77" s="142">
        <v>0</v>
      </c>
      <c r="C77" s="35">
        <v>0</v>
      </c>
      <c r="D77" s="127">
        <v>0</v>
      </c>
      <c r="E77" s="36">
        <v>0</v>
      </c>
      <c r="F77" s="132">
        <f>D77+B77</f>
        <v>0</v>
      </c>
      <c r="G77" s="37">
        <f>IF(ISBLANK(F77),"  ",IF(F84&gt;0,F77/F84,IF(F77&gt;0,1,0)))</f>
        <v>0</v>
      </c>
      <c r="H77" s="142">
        <v>0</v>
      </c>
      <c r="I77" s="35">
        <v>0</v>
      </c>
      <c r="J77" s="127">
        <v>0</v>
      </c>
      <c r="K77" s="36">
        <v>0</v>
      </c>
      <c r="L77" s="132">
        <f>J77+H77</f>
        <v>0</v>
      </c>
      <c r="M77" s="37">
        <f>IF(ISBLANK(L77),"  ",IF(L84&gt;0,L77/L84,IF(L77&gt;0,1,0)))</f>
        <v>0</v>
      </c>
    </row>
    <row r="78" spans="1:13" ht="15" customHeight="1" x14ac:dyDescent="0.2">
      <c r="A78" s="25" t="s">
        <v>63</v>
      </c>
      <c r="B78" s="114">
        <v>0</v>
      </c>
      <c r="C78" s="39">
        <v>0</v>
      </c>
      <c r="D78" s="124">
        <v>0</v>
      </c>
      <c r="E78" s="40">
        <v>0</v>
      </c>
      <c r="F78" s="133">
        <f>D78+B78</f>
        <v>0</v>
      </c>
      <c r="G78" s="41">
        <f>IF(ISBLANK(F78),"  ",IF(F84&gt;0,F78/F84,IF(F78&gt;0,1,0)))</f>
        <v>0</v>
      </c>
      <c r="H78" s="114">
        <v>0</v>
      </c>
      <c r="I78" s="39">
        <v>0</v>
      </c>
      <c r="J78" s="124">
        <v>0</v>
      </c>
      <c r="K78" s="40">
        <v>0</v>
      </c>
      <c r="L78" s="133">
        <f>J78+H78</f>
        <v>0</v>
      </c>
      <c r="M78" s="41">
        <f>IF(ISBLANK(L78),"  ",IF(L84&gt;0,L78/L84,IF(L78&gt;0,1,0)))</f>
        <v>0</v>
      </c>
    </row>
    <row r="79" spans="1:13" ht="15" customHeight="1" x14ac:dyDescent="0.25">
      <c r="A79" s="56" t="s">
        <v>64</v>
      </c>
      <c r="B79" s="116"/>
      <c r="C79" s="48" t="s">
        <v>4</v>
      </c>
      <c r="D79" s="124"/>
      <c r="E79" s="49" t="s">
        <v>10</v>
      </c>
      <c r="F79" s="133"/>
      <c r="G79" s="50" t="s">
        <v>4</v>
      </c>
      <c r="H79" s="116"/>
      <c r="I79" s="48" t="s">
        <v>4</v>
      </c>
      <c r="J79" s="124"/>
      <c r="K79" s="49" t="s">
        <v>4</v>
      </c>
      <c r="L79" s="133"/>
      <c r="M79" s="50" t="s">
        <v>4</v>
      </c>
    </row>
    <row r="80" spans="1:13" ht="15" customHeight="1" x14ac:dyDescent="0.2">
      <c r="A80" s="7" t="s">
        <v>65</v>
      </c>
      <c r="B80" s="142">
        <v>0</v>
      </c>
      <c r="C80" s="35">
        <v>0</v>
      </c>
      <c r="D80" s="127">
        <v>0</v>
      </c>
      <c r="E80" s="36">
        <v>0</v>
      </c>
      <c r="F80" s="132">
        <f>D80+B80</f>
        <v>0</v>
      </c>
      <c r="G80" s="37">
        <f>IF(ISBLANK(F80),"  ",IF(F84&gt;0,F80/F84,IF(F80&gt;0,1,0)))</f>
        <v>0</v>
      </c>
      <c r="H80" s="142">
        <v>0</v>
      </c>
      <c r="I80" s="35">
        <v>0</v>
      </c>
      <c r="J80" s="127">
        <v>0</v>
      </c>
      <c r="K80" s="36">
        <v>0</v>
      </c>
      <c r="L80" s="132">
        <f>J80+H80</f>
        <v>0</v>
      </c>
      <c r="M80" s="37">
        <f>IF(ISBLANK(L80),"  ",IF(L84&gt;0,L80/L84,IF(L80&gt;0,1,0)))</f>
        <v>0</v>
      </c>
    </row>
    <row r="81" spans="1:13" ht="15" customHeight="1" x14ac:dyDescent="0.2">
      <c r="A81" s="25" t="s">
        <v>66</v>
      </c>
      <c r="B81" s="114">
        <v>0</v>
      </c>
      <c r="C81" s="39">
        <v>0</v>
      </c>
      <c r="D81" s="124">
        <v>2139319</v>
      </c>
      <c r="E81" s="40">
        <v>1</v>
      </c>
      <c r="F81" s="133">
        <f>D81+B81</f>
        <v>2139319</v>
      </c>
      <c r="G81" s="41">
        <f>IF(ISBLANK(F81),"  ",IF(F84&gt;0,F81/F84,IF(F81&gt;0,1,0)))</f>
        <v>0.11195647714251385</v>
      </c>
      <c r="H81" s="114">
        <v>0</v>
      </c>
      <c r="I81" s="39">
        <v>0</v>
      </c>
      <c r="J81" s="124">
        <v>2460216.8499999996</v>
      </c>
      <c r="K81" s="40">
        <v>1</v>
      </c>
      <c r="L81" s="133">
        <f>J81+H81</f>
        <v>2460216.8499999996</v>
      </c>
      <c r="M81" s="41">
        <f>IF(ISBLANK(L81),"  ",IF(L84&gt;0,L81/L84,IF(L81&gt;0,1,0)))</f>
        <v>0.11770218837641677</v>
      </c>
    </row>
    <row r="82" spans="1:13" s="55" customFormat="1" ht="15" customHeight="1" x14ac:dyDescent="0.25">
      <c r="A82" s="56" t="s">
        <v>67</v>
      </c>
      <c r="B82" s="120">
        <v>0</v>
      </c>
      <c r="C82" s="59">
        <v>0</v>
      </c>
      <c r="D82" s="129">
        <v>2139319</v>
      </c>
      <c r="E82" s="54">
        <v>1</v>
      </c>
      <c r="F82" s="134">
        <f>F81+F80+F79+F78+F77</f>
        <v>2139319</v>
      </c>
      <c r="G82" s="53">
        <f>IF(ISBLANK(F82),"  ",IF(F84&gt;0,F82/F84,IF(F82&gt;0,1,0)))</f>
        <v>0.11195647714251385</v>
      </c>
      <c r="H82" s="120">
        <v>0</v>
      </c>
      <c r="I82" s="59">
        <v>0</v>
      </c>
      <c r="J82" s="129">
        <v>2460216.8499999996</v>
      </c>
      <c r="K82" s="54">
        <v>1</v>
      </c>
      <c r="L82" s="134">
        <f>L81+L80+L79+L78+L77</f>
        <v>2460216.8499999996</v>
      </c>
      <c r="M82" s="53">
        <f>IF(ISBLANK(L82),"  ",IF(L84&gt;0,L82/L84,IF(L82&gt;0,1,0)))</f>
        <v>0.11770218837641677</v>
      </c>
    </row>
    <row r="83" spans="1:13" s="55" customFormat="1" ht="15" customHeight="1" x14ac:dyDescent="0.25">
      <c r="A83" s="56" t="s">
        <v>68</v>
      </c>
      <c r="B83" s="120">
        <v>0</v>
      </c>
      <c r="C83" s="59">
        <v>0</v>
      </c>
      <c r="D83" s="129">
        <v>0</v>
      </c>
      <c r="E83" s="54">
        <v>0</v>
      </c>
      <c r="F83" s="141">
        <f>D83+B83</f>
        <v>0</v>
      </c>
      <c r="G83" s="53">
        <f>IF(ISBLANK(F83),"  ",IF(F84&gt;0,F83/F84,IF(F83&gt;0,1,0)))</f>
        <v>0</v>
      </c>
      <c r="H83" s="120">
        <v>0</v>
      </c>
      <c r="I83" s="59">
        <v>0</v>
      </c>
      <c r="J83" s="129">
        <v>0</v>
      </c>
      <c r="K83" s="54">
        <v>0</v>
      </c>
      <c r="L83" s="141">
        <f>J83+H83</f>
        <v>0</v>
      </c>
      <c r="M83" s="53">
        <f>IF(ISBLANK(L83),"  ",IF(L84&gt;0,L83/L84,IF(L83&gt;0,1,0)))</f>
        <v>0</v>
      </c>
    </row>
    <row r="84" spans="1:13" s="55" customFormat="1" ht="15" customHeight="1" thickBot="1" x14ac:dyDescent="0.3">
      <c r="A84" s="67" t="s">
        <v>69</v>
      </c>
      <c r="B84" s="121">
        <v>15186858</v>
      </c>
      <c r="C84" s="68">
        <v>0.79477026125771966</v>
      </c>
      <c r="D84" s="121">
        <v>3921630</v>
      </c>
      <c r="E84" s="69">
        <v>0.2052297387422804</v>
      </c>
      <c r="F84" s="121">
        <f>F82+F75+F54+F47+F55+F83</f>
        <v>19108488</v>
      </c>
      <c r="G84" s="70">
        <f>IF(ISBLANK(F84),"  ",IF(F84&gt;0,F84/F84,IF(F84&gt;0,1,0)))</f>
        <v>1</v>
      </c>
      <c r="H84" s="121">
        <v>16392174</v>
      </c>
      <c r="I84" s="68">
        <v>0.78423767890501261</v>
      </c>
      <c r="J84" s="121">
        <v>4509874.5</v>
      </c>
      <c r="K84" s="69">
        <v>0.21576232109498741</v>
      </c>
      <c r="L84" s="121">
        <f>L82+L75+L54+L47+L55+L83</f>
        <v>20902048.5</v>
      </c>
      <c r="M84" s="70">
        <f>IF(ISBLANK(L84),"  ",IF(L84&gt;0,L84/L84,IF(L84&gt;0,1,0)))</f>
        <v>1</v>
      </c>
    </row>
    <row r="85" spans="1:13" ht="15" thickTop="1" x14ac:dyDescent="0.2"/>
    <row r="86" spans="1:13" ht="16.5" customHeight="1" x14ac:dyDescent="0.2">
      <c r="A86" s="2" t="s">
        <v>4</v>
      </c>
    </row>
    <row r="87" spans="1:13" x14ac:dyDescent="0.2">
      <c r="A87" s="2" t="s">
        <v>70</v>
      </c>
    </row>
  </sheetData>
  <hyperlinks>
    <hyperlink ref="O2" location="Home!A1" tooltip="Home" display="Home" xr:uid="{00000000-0004-0000-31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O87"/>
  <sheetViews>
    <sheetView zoomScale="75" zoomScaleNormal="75" workbookViewId="0">
      <pane xSplit="1" ySplit="10" topLeftCell="B11" activePane="bottomRight" state="frozen"/>
      <selection activeCell="K38" sqref="K38"/>
      <selection pane="topRight" activeCell="K38" sqref="K38"/>
      <selection pane="bottomLeft" activeCell="K38" sqref="K38"/>
      <selection pane="bottomRight" activeCell="K38" sqref="K38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95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190</v>
      </c>
      <c r="C6" s="11"/>
      <c r="D6" s="12"/>
      <c r="E6" s="11"/>
      <c r="F6" s="12"/>
      <c r="G6" s="13"/>
      <c r="H6" s="10" t="s">
        <v>191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v>17375428</v>
      </c>
      <c r="C13" s="35">
        <v>1</v>
      </c>
      <c r="D13" s="122">
        <v>0</v>
      </c>
      <c r="E13" s="36">
        <v>0</v>
      </c>
      <c r="F13" s="130">
        <f>D13+B13</f>
        <v>17375428</v>
      </c>
      <c r="G13" s="37">
        <f>IF(ISBLANK(F13),"  ",IF(F84&gt;0,F13/F84,IF(F13&gt;0,1,0)))</f>
        <v>0.24441051492700275</v>
      </c>
      <c r="H13" s="112">
        <v>17128693</v>
      </c>
      <c r="I13" s="35">
        <v>1</v>
      </c>
      <c r="J13" s="122">
        <v>0</v>
      </c>
      <c r="K13" s="36">
        <v>0</v>
      </c>
      <c r="L13" s="130">
        <f t="shared" ref="L13:L34" si="0">J13+H13</f>
        <v>17128693</v>
      </c>
      <c r="M13" s="38">
        <f>IF(ISBLANK(L13),"  ",IF(L84&gt;0,L13/L84,IF(L13&gt;0,1,0)))</f>
        <v>0.24327820249452045</v>
      </c>
    </row>
    <row r="14" spans="1:15" ht="15" customHeight="1" x14ac:dyDescent="0.2">
      <c r="A14" s="7" t="s">
        <v>13</v>
      </c>
      <c r="B14" s="142">
        <v>0</v>
      </c>
      <c r="C14" s="39">
        <v>0</v>
      </c>
      <c r="D14" s="127">
        <v>0</v>
      </c>
      <c r="E14" s="40">
        <v>0</v>
      </c>
      <c r="F14" s="131">
        <f>D14+B14</f>
        <v>0</v>
      </c>
      <c r="G14" s="41">
        <f>IF(ISBLANK(F14),"  ",IF(F84&gt;0,F14/F84,IF(F14&gt;0,1,0)))</f>
        <v>0</v>
      </c>
      <c r="H14" s="142">
        <v>0</v>
      </c>
      <c r="I14" s="39">
        <v>0</v>
      </c>
      <c r="J14" s="127">
        <v>0</v>
      </c>
      <c r="K14" s="40">
        <v>0</v>
      </c>
      <c r="L14" s="131">
        <f t="shared" si="0"/>
        <v>0</v>
      </c>
      <c r="M14" s="41">
        <f>IF(ISBLANK(L14),"  ",IF(L84&gt;0,L14/L84,IF(L14&gt;0,1,0)))</f>
        <v>0</v>
      </c>
    </row>
    <row r="15" spans="1:15" ht="15" customHeight="1" x14ac:dyDescent="0.2">
      <c r="A15" s="169" t="s">
        <v>14</v>
      </c>
      <c r="B15" s="116">
        <v>739621</v>
      </c>
      <c r="C15" s="42">
        <v>1</v>
      </c>
      <c r="D15" s="124">
        <v>0</v>
      </c>
      <c r="E15" s="43">
        <v>0</v>
      </c>
      <c r="F15" s="132">
        <f>D15+B15</f>
        <v>739621</v>
      </c>
      <c r="G15" s="44">
        <f>IF(ISBLANK(F15),"  ",IF(F84&gt;0,F15/F84,IF(F15&gt;0,1,0)))</f>
        <v>1.0403838654266513E-2</v>
      </c>
      <c r="H15" s="116">
        <v>724148</v>
      </c>
      <c r="I15" s="42">
        <v>1</v>
      </c>
      <c r="J15" s="124">
        <v>0</v>
      </c>
      <c r="K15" s="43">
        <v>0</v>
      </c>
      <c r="L15" s="132">
        <f t="shared" si="0"/>
        <v>724148</v>
      </c>
      <c r="M15" s="44">
        <f>IF(ISBLANK(L15),"  ",IF(L84&gt;0,L15/L84,IF(L15&gt;0,1,0)))</f>
        <v>1.0285047655416674E-2</v>
      </c>
    </row>
    <row r="16" spans="1:15" ht="15" customHeight="1" x14ac:dyDescent="0.2">
      <c r="A16" s="170" t="s">
        <v>15</v>
      </c>
      <c r="B16" s="142">
        <v>0</v>
      </c>
      <c r="C16" s="35">
        <v>0</v>
      </c>
      <c r="D16" s="127">
        <v>0</v>
      </c>
      <c r="E16" s="36">
        <v>0</v>
      </c>
      <c r="F16" s="132">
        <f t="shared" ref="F16:F46" si="1">D16+B16</f>
        <v>0</v>
      </c>
      <c r="G16" s="37">
        <f>IF(ISBLANK(F16),"  ",IF(F84&gt;0,F16/F84,IF(F16&gt;0,1,0)))</f>
        <v>0</v>
      </c>
      <c r="H16" s="142">
        <v>0</v>
      </c>
      <c r="I16" s="35">
        <v>0</v>
      </c>
      <c r="J16" s="127">
        <v>0</v>
      </c>
      <c r="K16" s="36">
        <v>0</v>
      </c>
      <c r="L16" s="132">
        <f t="shared" si="0"/>
        <v>0</v>
      </c>
      <c r="M16" s="37">
        <f>IF(ISBLANK(L16),"  ",IF(L84&gt;0,L16/L84,IF(L16&gt;0,1,0)))</f>
        <v>0</v>
      </c>
    </row>
    <row r="17" spans="1:13" ht="15" customHeight="1" x14ac:dyDescent="0.2">
      <c r="A17" s="171" t="s">
        <v>16</v>
      </c>
      <c r="B17" s="114">
        <v>739621</v>
      </c>
      <c r="C17" s="39">
        <v>1</v>
      </c>
      <c r="D17" s="124">
        <v>0</v>
      </c>
      <c r="E17" s="36">
        <v>0</v>
      </c>
      <c r="F17" s="133">
        <f t="shared" si="1"/>
        <v>739621</v>
      </c>
      <c r="G17" s="41">
        <f>IF(ISBLANK(F17),"  ",IF(F84&gt;0,F17/F84,IF(F17&gt;0,1,0)))</f>
        <v>1.0403838654266513E-2</v>
      </c>
      <c r="H17" s="114">
        <v>724148</v>
      </c>
      <c r="I17" s="39">
        <v>1</v>
      </c>
      <c r="J17" s="124">
        <v>0</v>
      </c>
      <c r="K17" s="40">
        <v>0</v>
      </c>
      <c r="L17" s="133">
        <f t="shared" si="0"/>
        <v>724148</v>
      </c>
      <c r="M17" s="41">
        <f>IF(ISBLANK(L17),"  ",IF(L84&gt;0,L17/L84,IF(L17&gt;0,1,0)))</f>
        <v>1.0285047655416674E-2</v>
      </c>
    </row>
    <row r="18" spans="1:13" ht="15" customHeight="1" x14ac:dyDescent="0.2">
      <c r="A18" s="171" t="s">
        <v>17</v>
      </c>
      <c r="B18" s="114">
        <v>0</v>
      </c>
      <c r="C18" s="39">
        <v>0</v>
      </c>
      <c r="D18" s="124">
        <v>0</v>
      </c>
      <c r="E18" s="36">
        <v>0</v>
      </c>
      <c r="F18" s="133">
        <f t="shared" si="1"/>
        <v>0</v>
      </c>
      <c r="G18" s="41">
        <f>IF(ISBLANK(F18),"  ",IF(F84&gt;0,F18/F84,IF(F18&gt;0,1,0)))</f>
        <v>0</v>
      </c>
      <c r="H18" s="114">
        <v>0</v>
      </c>
      <c r="I18" s="39">
        <v>0</v>
      </c>
      <c r="J18" s="124">
        <v>0</v>
      </c>
      <c r="K18" s="40">
        <v>0</v>
      </c>
      <c r="L18" s="133">
        <f t="shared" si="0"/>
        <v>0</v>
      </c>
      <c r="M18" s="41">
        <f>IF(ISBLANK(L18),"  ",IF(L84&gt;0,L18/L84,IF(L18&gt;0,1,0)))</f>
        <v>0</v>
      </c>
    </row>
    <row r="19" spans="1:13" ht="15" customHeight="1" x14ac:dyDescent="0.2">
      <c r="A19" s="171" t="s">
        <v>18</v>
      </c>
      <c r="B19" s="114">
        <v>0</v>
      </c>
      <c r="C19" s="39">
        <v>0</v>
      </c>
      <c r="D19" s="124">
        <v>0</v>
      </c>
      <c r="E19" s="36">
        <v>0</v>
      </c>
      <c r="F19" s="133">
        <f t="shared" si="1"/>
        <v>0</v>
      </c>
      <c r="G19" s="41">
        <f>IF(ISBLANK(F19),"  ",IF(F84&gt;0,F19/F84,IF(F19&gt;0,1,0)))</f>
        <v>0</v>
      </c>
      <c r="H19" s="114">
        <v>0</v>
      </c>
      <c r="I19" s="39">
        <v>0</v>
      </c>
      <c r="J19" s="124">
        <v>0</v>
      </c>
      <c r="K19" s="40">
        <v>0</v>
      </c>
      <c r="L19" s="133">
        <f t="shared" si="0"/>
        <v>0</v>
      </c>
      <c r="M19" s="41">
        <f>IF(ISBLANK(L19),"  ",IF(L84&gt;0,L19/L84,IF(L19&gt;0,1,0)))</f>
        <v>0</v>
      </c>
    </row>
    <row r="20" spans="1:13" ht="15" customHeight="1" x14ac:dyDescent="0.2">
      <c r="A20" s="171" t="s">
        <v>19</v>
      </c>
      <c r="B20" s="114">
        <v>0</v>
      </c>
      <c r="C20" s="39">
        <v>0</v>
      </c>
      <c r="D20" s="124">
        <v>0</v>
      </c>
      <c r="E20" s="36">
        <v>0</v>
      </c>
      <c r="F20" s="133">
        <f>D20+B20</f>
        <v>0</v>
      </c>
      <c r="G20" s="41">
        <f>IF(ISBLANK(F20),"  ",IF(F84&gt;0,F20/F84,IF(F20&gt;0,1,0)))</f>
        <v>0</v>
      </c>
      <c r="H20" s="114">
        <v>0</v>
      </c>
      <c r="I20" s="39">
        <v>0</v>
      </c>
      <c r="J20" s="124">
        <v>0</v>
      </c>
      <c r="K20" s="40">
        <v>0</v>
      </c>
      <c r="L20" s="133">
        <f t="shared" si="0"/>
        <v>0</v>
      </c>
      <c r="M20" s="41">
        <f>IF(ISBLANK(L20),"  ",IF(L84&gt;0,L20/L84,IF(L20&gt;0,1,0)))</f>
        <v>0</v>
      </c>
    </row>
    <row r="21" spans="1:13" ht="15" customHeight="1" x14ac:dyDescent="0.2">
      <c r="A21" s="171" t="s">
        <v>20</v>
      </c>
      <c r="B21" s="114">
        <v>0</v>
      </c>
      <c r="C21" s="39">
        <v>0</v>
      </c>
      <c r="D21" s="124">
        <v>0</v>
      </c>
      <c r="E21" s="36">
        <v>0</v>
      </c>
      <c r="F21" s="133">
        <f t="shared" si="1"/>
        <v>0</v>
      </c>
      <c r="G21" s="41">
        <f>IF(ISBLANK(F21),"  ",IF(F84&gt;0,F21/F84,IF(F21&gt;0,1,0)))</f>
        <v>0</v>
      </c>
      <c r="H21" s="114">
        <v>0</v>
      </c>
      <c r="I21" s="39">
        <v>0</v>
      </c>
      <c r="J21" s="124">
        <v>0</v>
      </c>
      <c r="K21" s="40">
        <v>0</v>
      </c>
      <c r="L21" s="133">
        <f t="shared" si="0"/>
        <v>0</v>
      </c>
      <c r="M21" s="41">
        <f>IF(ISBLANK(L21),"  ",IF(L84&gt;0,L21/L84,IF(L21&gt;0,1,0)))</f>
        <v>0</v>
      </c>
    </row>
    <row r="22" spans="1:13" ht="15" customHeight="1" x14ac:dyDescent="0.2">
      <c r="A22" s="171" t="s">
        <v>21</v>
      </c>
      <c r="B22" s="114">
        <v>0</v>
      </c>
      <c r="C22" s="39">
        <v>0</v>
      </c>
      <c r="D22" s="124">
        <v>0</v>
      </c>
      <c r="E22" s="36">
        <v>0</v>
      </c>
      <c r="F22" s="133">
        <f t="shared" si="1"/>
        <v>0</v>
      </c>
      <c r="G22" s="41">
        <f>IF(ISBLANK(F22),"  ",IF(F84&gt;0,F22/F84,IF(F22&gt;0,1,0)))</f>
        <v>0</v>
      </c>
      <c r="H22" s="114">
        <v>0</v>
      </c>
      <c r="I22" s="39">
        <v>0</v>
      </c>
      <c r="J22" s="124">
        <v>0</v>
      </c>
      <c r="K22" s="40">
        <v>0</v>
      </c>
      <c r="L22" s="133">
        <f t="shared" si="0"/>
        <v>0</v>
      </c>
      <c r="M22" s="41">
        <f>IF(ISBLANK(L22),"  ",IF(L84&gt;0,L22/L84,IF(L22&gt;0,1,0)))</f>
        <v>0</v>
      </c>
    </row>
    <row r="23" spans="1:13" ht="15" customHeight="1" x14ac:dyDescent="0.2">
      <c r="A23" s="171" t="s">
        <v>22</v>
      </c>
      <c r="B23" s="114">
        <v>0</v>
      </c>
      <c r="C23" s="39">
        <v>0</v>
      </c>
      <c r="D23" s="124">
        <v>0</v>
      </c>
      <c r="E23" s="36">
        <v>0</v>
      </c>
      <c r="F23" s="133">
        <f t="shared" si="1"/>
        <v>0</v>
      </c>
      <c r="G23" s="41">
        <f>IF(ISBLANK(F23),"  ",IF(F84&gt;0,F23/F84,IF(F23&gt;0,1,0)))</f>
        <v>0</v>
      </c>
      <c r="H23" s="114">
        <v>0</v>
      </c>
      <c r="I23" s="39">
        <v>0</v>
      </c>
      <c r="J23" s="124">
        <v>0</v>
      </c>
      <c r="K23" s="40">
        <v>0</v>
      </c>
      <c r="L23" s="133">
        <f t="shared" si="0"/>
        <v>0</v>
      </c>
      <c r="M23" s="41">
        <f>IF(ISBLANK(L23),"  ",IF(L84&gt;0,L23/L84,IF(L23&gt;0,1,0)))</f>
        <v>0</v>
      </c>
    </row>
    <row r="24" spans="1:13" ht="15" customHeight="1" x14ac:dyDescent="0.2">
      <c r="A24" s="171" t="s">
        <v>23</v>
      </c>
      <c r="B24" s="114">
        <v>0</v>
      </c>
      <c r="C24" s="39">
        <v>0</v>
      </c>
      <c r="D24" s="124">
        <v>0</v>
      </c>
      <c r="E24" s="36">
        <v>0</v>
      </c>
      <c r="F24" s="133">
        <f t="shared" si="1"/>
        <v>0</v>
      </c>
      <c r="G24" s="41">
        <f>IF(ISBLANK(F24),"  ",IF(F84&gt;0,F24/F84,IF(F24&gt;0,1,0)))</f>
        <v>0</v>
      </c>
      <c r="H24" s="114">
        <v>0</v>
      </c>
      <c r="I24" s="39">
        <v>0</v>
      </c>
      <c r="J24" s="124">
        <v>0</v>
      </c>
      <c r="K24" s="40">
        <v>0</v>
      </c>
      <c r="L24" s="133">
        <f t="shared" si="0"/>
        <v>0</v>
      </c>
      <c r="M24" s="41">
        <f>IF(ISBLANK(L24),"  ",IF(L84&gt;0,L24/L84,IF(L24&gt;0,1,0)))</f>
        <v>0</v>
      </c>
    </row>
    <row r="25" spans="1:13" ht="15" customHeight="1" x14ac:dyDescent="0.2">
      <c r="A25" s="171" t="s">
        <v>24</v>
      </c>
      <c r="B25" s="114">
        <v>0</v>
      </c>
      <c r="C25" s="39">
        <v>0</v>
      </c>
      <c r="D25" s="124">
        <v>0</v>
      </c>
      <c r="E25" s="36">
        <v>0</v>
      </c>
      <c r="F25" s="133">
        <f t="shared" si="1"/>
        <v>0</v>
      </c>
      <c r="G25" s="41">
        <f>IF(ISBLANK(F25),"  ",IF(F84&gt;0,F25/F84,IF(F25&gt;0,1,0)))</f>
        <v>0</v>
      </c>
      <c r="H25" s="114">
        <v>0</v>
      </c>
      <c r="I25" s="39">
        <v>0</v>
      </c>
      <c r="J25" s="124">
        <v>0</v>
      </c>
      <c r="K25" s="40">
        <v>0</v>
      </c>
      <c r="L25" s="133">
        <f t="shared" si="0"/>
        <v>0</v>
      </c>
      <c r="M25" s="41">
        <f>IF(ISBLANK(L25),"  ",IF(L84&gt;0,L25/L84,IF(L25&gt;0,1,0)))</f>
        <v>0</v>
      </c>
    </row>
    <row r="26" spans="1:13" ht="15" customHeight="1" x14ac:dyDescent="0.2">
      <c r="A26" s="171" t="s">
        <v>25</v>
      </c>
      <c r="B26" s="114">
        <v>0</v>
      </c>
      <c r="C26" s="39">
        <v>0</v>
      </c>
      <c r="D26" s="124">
        <v>0</v>
      </c>
      <c r="E26" s="36">
        <v>0</v>
      </c>
      <c r="F26" s="133">
        <f t="shared" si="1"/>
        <v>0</v>
      </c>
      <c r="G26" s="41">
        <f>IF(ISBLANK(F26),"  ",IF(F84&gt;0,F26/F84,IF(F26&gt;0,1,0)))</f>
        <v>0</v>
      </c>
      <c r="H26" s="114">
        <v>0</v>
      </c>
      <c r="I26" s="39">
        <v>0</v>
      </c>
      <c r="J26" s="124">
        <v>0</v>
      </c>
      <c r="K26" s="40">
        <v>0</v>
      </c>
      <c r="L26" s="133">
        <f t="shared" si="0"/>
        <v>0</v>
      </c>
      <c r="M26" s="41">
        <f>IF(ISBLANK(L26),"  ",IF(L84&gt;0,L26/L84,IF(L26&gt;0,1,0)))</f>
        <v>0</v>
      </c>
    </row>
    <row r="27" spans="1:13" ht="15" customHeight="1" x14ac:dyDescent="0.2">
      <c r="A27" s="171" t="s">
        <v>26</v>
      </c>
      <c r="B27" s="114">
        <v>0</v>
      </c>
      <c r="C27" s="39">
        <v>0</v>
      </c>
      <c r="D27" s="124">
        <v>0</v>
      </c>
      <c r="E27" s="36">
        <v>0</v>
      </c>
      <c r="F27" s="133">
        <f t="shared" si="1"/>
        <v>0</v>
      </c>
      <c r="G27" s="41">
        <f>IF(ISBLANK(F27),"  ",IF(F84&gt;0,F27/F84,IF(F27&gt;0,1,0)))</f>
        <v>0</v>
      </c>
      <c r="H27" s="114">
        <v>0</v>
      </c>
      <c r="I27" s="39">
        <v>0</v>
      </c>
      <c r="J27" s="124">
        <v>0</v>
      </c>
      <c r="K27" s="40">
        <v>0</v>
      </c>
      <c r="L27" s="133">
        <f t="shared" si="0"/>
        <v>0</v>
      </c>
      <c r="M27" s="41">
        <f>IF(ISBLANK(L27),"  ",IF(L84&gt;0,L27/L84,IF(L27&gt;0,1,0)))</f>
        <v>0</v>
      </c>
    </row>
    <row r="28" spans="1:13" ht="15" customHeight="1" x14ac:dyDescent="0.2">
      <c r="A28" s="172" t="s">
        <v>27</v>
      </c>
      <c r="B28" s="114">
        <v>0</v>
      </c>
      <c r="C28" s="39">
        <v>0</v>
      </c>
      <c r="D28" s="124">
        <v>0</v>
      </c>
      <c r="E28" s="36">
        <v>0</v>
      </c>
      <c r="F28" s="133">
        <f t="shared" si="1"/>
        <v>0</v>
      </c>
      <c r="G28" s="41">
        <f>IF(ISBLANK(F28),"  ",IF(F84&gt;0,F28/F84,IF(F28&gt;0,1,0)))</f>
        <v>0</v>
      </c>
      <c r="H28" s="114">
        <v>0</v>
      </c>
      <c r="I28" s="39">
        <v>0</v>
      </c>
      <c r="J28" s="124">
        <v>0</v>
      </c>
      <c r="K28" s="40">
        <v>0</v>
      </c>
      <c r="L28" s="133">
        <f t="shared" si="0"/>
        <v>0</v>
      </c>
      <c r="M28" s="41">
        <f>IF(ISBLANK(L28),"  ",IF(L84&gt;0,L28/L84,IF(L28&gt;0,1,0)))</f>
        <v>0</v>
      </c>
    </row>
    <row r="29" spans="1:13" ht="15" customHeight="1" x14ac:dyDescent="0.2">
      <c r="A29" s="172" t="s">
        <v>28</v>
      </c>
      <c r="B29" s="114">
        <v>0</v>
      </c>
      <c r="C29" s="39">
        <v>0</v>
      </c>
      <c r="D29" s="124">
        <v>0</v>
      </c>
      <c r="E29" s="36">
        <v>0</v>
      </c>
      <c r="F29" s="133">
        <f t="shared" si="1"/>
        <v>0</v>
      </c>
      <c r="G29" s="41">
        <f>IF(ISBLANK(F29),"  ",IF(F84&gt;0,F29/F84,IF(F29&gt;0,1,0)))</f>
        <v>0</v>
      </c>
      <c r="H29" s="114">
        <v>0</v>
      </c>
      <c r="I29" s="39">
        <v>0</v>
      </c>
      <c r="J29" s="124">
        <v>0</v>
      </c>
      <c r="K29" s="40">
        <v>0</v>
      </c>
      <c r="L29" s="133">
        <f t="shared" si="0"/>
        <v>0</v>
      </c>
      <c r="M29" s="41">
        <f>IF(ISBLANK(L29),"  ",IF(L84&gt;0,L29/L84,IF(L29&gt;0,1,0)))</f>
        <v>0</v>
      </c>
    </row>
    <row r="30" spans="1:13" ht="15" customHeight="1" x14ac:dyDescent="0.2">
      <c r="A30" s="172" t="s">
        <v>71</v>
      </c>
      <c r="B30" s="114">
        <v>0</v>
      </c>
      <c r="C30" s="39">
        <v>0</v>
      </c>
      <c r="D30" s="124">
        <v>0</v>
      </c>
      <c r="E30" s="36">
        <v>0</v>
      </c>
      <c r="F30" s="133">
        <f t="shared" si="1"/>
        <v>0</v>
      </c>
      <c r="G30" s="41">
        <f>IF(ISBLANK(F30),"  ",IF(F84&gt;0,F30/F84,IF(F30&gt;0,1,0)))</f>
        <v>0</v>
      </c>
      <c r="H30" s="114">
        <v>0</v>
      </c>
      <c r="I30" s="39">
        <v>0</v>
      </c>
      <c r="J30" s="124">
        <v>0</v>
      </c>
      <c r="K30" s="40">
        <v>0</v>
      </c>
      <c r="L30" s="133">
        <f t="shared" si="0"/>
        <v>0</v>
      </c>
      <c r="M30" s="41">
        <f>IF(ISBLANK(L30),"  ",IF(L84&gt;0,L30/L84,IF(L30&gt;0,1,0)))</f>
        <v>0</v>
      </c>
    </row>
    <row r="31" spans="1:13" ht="15" customHeight="1" x14ac:dyDescent="0.2">
      <c r="A31" s="172" t="s">
        <v>182</v>
      </c>
      <c r="B31" s="114">
        <v>0</v>
      </c>
      <c r="C31" s="39">
        <v>0</v>
      </c>
      <c r="D31" s="124">
        <v>0</v>
      </c>
      <c r="E31" s="36">
        <v>0</v>
      </c>
      <c r="F31" s="133">
        <f t="shared" si="1"/>
        <v>0</v>
      </c>
      <c r="G31" s="41">
        <f>IF(ISBLANK(F31),"  ",IF(F84&gt;0,F31/F84,IF(F31&gt;0,1,0)))</f>
        <v>0</v>
      </c>
      <c r="H31" s="114">
        <v>0</v>
      </c>
      <c r="I31" s="39">
        <v>0</v>
      </c>
      <c r="J31" s="124">
        <v>0</v>
      </c>
      <c r="K31" s="40">
        <v>0</v>
      </c>
      <c r="L31" s="133">
        <f t="shared" si="0"/>
        <v>0</v>
      </c>
      <c r="M31" s="41">
        <f>IF(ISBLANK(L31),"  ",IF(L84&gt;0,L31/L84,IF(L31&gt;0,1,0)))</f>
        <v>0</v>
      </c>
    </row>
    <row r="32" spans="1:13" ht="15" customHeight="1" x14ac:dyDescent="0.2">
      <c r="A32" s="173" t="s">
        <v>183</v>
      </c>
      <c r="B32" s="114">
        <v>0</v>
      </c>
      <c r="C32" s="39">
        <v>0</v>
      </c>
      <c r="D32" s="124">
        <v>0</v>
      </c>
      <c r="E32" s="36">
        <v>0</v>
      </c>
      <c r="F32" s="133">
        <f t="shared" si="1"/>
        <v>0</v>
      </c>
      <c r="G32" s="41">
        <f>IF(ISBLANK(F32),"  ",IF(F84&gt;0,F32/F84,IF(F32&gt;0,1,0)))</f>
        <v>0</v>
      </c>
      <c r="H32" s="114">
        <v>0</v>
      </c>
      <c r="I32" s="39">
        <v>0</v>
      </c>
      <c r="J32" s="124">
        <v>0</v>
      </c>
      <c r="K32" s="40">
        <v>0</v>
      </c>
      <c r="L32" s="133">
        <f t="shared" si="0"/>
        <v>0</v>
      </c>
      <c r="M32" s="41">
        <f>IF(ISBLANK(L32),"  ",IF(L84&gt;0,L32/L84,IF(L32&gt;0,1,0)))</f>
        <v>0</v>
      </c>
    </row>
    <row r="33" spans="1:13" ht="15" customHeight="1" x14ac:dyDescent="0.2">
      <c r="A33" s="172" t="s">
        <v>175</v>
      </c>
      <c r="B33" s="114">
        <v>0</v>
      </c>
      <c r="C33" s="39">
        <v>0</v>
      </c>
      <c r="D33" s="124">
        <v>0</v>
      </c>
      <c r="E33" s="36">
        <v>0</v>
      </c>
      <c r="F33" s="133">
        <f t="shared" si="1"/>
        <v>0</v>
      </c>
      <c r="G33" s="41">
        <f>IF(ISBLANK(F33),"  ",IF(F84&gt;0,F33/F84,IF(F33&gt;0,1,0)))</f>
        <v>0</v>
      </c>
      <c r="H33" s="114">
        <v>0</v>
      </c>
      <c r="I33" s="39">
        <v>0</v>
      </c>
      <c r="J33" s="124">
        <v>0</v>
      </c>
      <c r="K33" s="40">
        <v>0</v>
      </c>
      <c r="L33" s="133">
        <f t="shared" si="0"/>
        <v>0</v>
      </c>
      <c r="M33" s="41">
        <f>IF(ISBLANK(L33),"  ",IF(L84&gt;0,L33/L84,IF(L33&gt;0,1,0)))</f>
        <v>0</v>
      </c>
    </row>
    <row r="34" spans="1:13" ht="15" customHeight="1" x14ac:dyDescent="0.2">
      <c r="A34" s="171" t="s">
        <v>184</v>
      </c>
      <c r="B34" s="114">
        <v>0</v>
      </c>
      <c r="C34" s="39">
        <v>0</v>
      </c>
      <c r="D34" s="124">
        <v>0</v>
      </c>
      <c r="E34" s="36">
        <v>0</v>
      </c>
      <c r="F34" s="133">
        <f t="shared" si="1"/>
        <v>0</v>
      </c>
      <c r="G34" s="41">
        <f>IF(ISBLANK(F34),"  ",IF(F84&gt;0,F34/F84,IF(F34&gt;0,1,0)))</f>
        <v>0</v>
      </c>
      <c r="H34" s="114">
        <v>0</v>
      </c>
      <c r="I34" s="39">
        <v>0</v>
      </c>
      <c r="J34" s="124">
        <v>0</v>
      </c>
      <c r="K34" s="40">
        <v>0</v>
      </c>
      <c r="L34" s="133">
        <f t="shared" si="0"/>
        <v>0</v>
      </c>
      <c r="M34" s="41">
        <f>IF(ISBLANK(L34),"  ",IF(L84&gt;0,L34/L84,IF(L34&gt;0,1,0)))</f>
        <v>0</v>
      </c>
    </row>
    <row r="35" spans="1:13" ht="15" customHeight="1" x14ac:dyDescent="0.2">
      <c r="A35" s="171" t="s">
        <v>185</v>
      </c>
      <c r="B35" s="114">
        <v>0</v>
      </c>
      <c r="C35" s="39">
        <v>0</v>
      </c>
      <c r="D35" s="124">
        <v>0</v>
      </c>
      <c r="E35" s="36">
        <v>0</v>
      </c>
      <c r="F35" s="133">
        <f t="shared" ref="F35" si="2">D35+B35</f>
        <v>0</v>
      </c>
      <c r="G35" s="41">
        <f>IF(ISBLANK(F35),"  ",IF(F85&gt;0,F35/F85,IF(F35&gt;0,1,0)))</f>
        <v>0</v>
      </c>
      <c r="H35" s="114">
        <v>0</v>
      </c>
      <c r="I35" s="39">
        <v>0</v>
      </c>
      <c r="J35" s="124">
        <v>0</v>
      </c>
      <c r="K35" s="40">
        <v>0</v>
      </c>
      <c r="L35" s="133">
        <f t="shared" ref="L35" si="3">J35+H35</f>
        <v>0</v>
      </c>
      <c r="M35" s="41">
        <f>IF(ISBLANK(L35),"  ",IF(L85&gt;0,L35/L85,IF(L35&gt;0,1,0)))</f>
        <v>0</v>
      </c>
    </row>
    <row r="36" spans="1:13" ht="15" customHeight="1" x14ac:dyDescent="0.2">
      <c r="A36" s="218" t="s">
        <v>193</v>
      </c>
      <c r="B36" s="114">
        <v>0</v>
      </c>
      <c r="C36" s="39">
        <v>0</v>
      </c>
      <c r="D36" s="124">
        <v>0</v>
      </c>
      <c r="E36" s="36">
        <v>0</v>
      </c>
      <c r="F36" s="133">
        <f t="shared" ref="F36:F37" si="4">D36+B36</f>
        <v>0</v>
      </c>
      <c r="G36" s="41">
        <f t="shared" ref="G36:G37" si="5">IF(ISBLANK(F36),"  ",IF(F86&gt;0,F36/F86,IF(F36&gt;0,1,0)))</f>
        <v>0</v>
      </c>
      <c r="H36" s="114">
        <v>0</v>
      </c>
      <c r="I36" s="39">
        <v>0</v>
      </c>
      <c r="J36" s="124">
        <v>0</v>
      </c>
      <c r="K36" s="40">
        <v>0</v>
      </c>
      <c r="L36" s="133">
        <f t="shared" ref="L36:L37" si="6">J36+H36</f>
        <v>0</v>
      </c>
      <c r="M36" s="41">
        <f t="shared" ref="M36:M37" si="7">IF(ISBLANK(L36),"  ",IF(L86&gt;0,L36/L86,IF(L36&gt;0,1,0)))</f>
        <v>0</v>
      </c>
    </row>
    <row r="37" spans="1:13" ht="15" customHeight="1" x14ac:dyDescent="0.2">
      <c r="A37" s="218" t="s">
        <v>194</v>
      </c>
      <c r="B37" s="114">
        <v>0</v>
      </c>
      <c r="C37" s="39">
        <v>0</v>
      </c>
      <c r="D37" s="124">
        <v>0</v>
      </c>
      <c r="E37" s="36">
        <v>0</v>
      </c>
      <c r="F37" s="133">
        <f t="shared" si="4"/>
        <v>0</v>
      </c>
      <c r="G37" s="41">
        <f t="shared" si="5"/>
        <v>0</v>
      </c>
      <c r="H37" s="114">
        <v>0</v>
      </c>
      <c r="I37" s="39">
        <v>0</v>
      </c>
      <c r="J37" s="124">
        <v>0</v>
      </c>
      <c r="K37" s="40">
        <v>0</v>
      </c>
      <c r="L37" s="133">
        <f t="shared" si="6"/>
        <v>0</v>
      </c>
      <c r="M37" s="41">
        <f t="shared" si="7"/>
        <v>0</v>
      </c>
    </row>
    <row r="38" spans="1:13" ht="15" customHeight="1" x14ac:dyDescent="0.2">
      <c r="A38" s="171" t="s">
        <v>187</v>
      </c>
      <c r="B38" s="114">
        <v>0</v>
      </c>
      <c r="C38" s="39">
        <v>0</v>
      </c>
      <c r="D38" s="124">
        <v>0</v>
      </c>
      <c r="E38" s="36">
        <v>0</v>
      </c>
      <c r="F38" s="133">
        <f t="shared" ref="F38" si="8">D38+B38</f>
        <v>0</v>
      </c>
      <c r="G38" s="41">
        <f>IF(ISBLANK(F38),"  ",IF(F86&gt;0,F38/F86,IF(F38&gt;0,1,0)))</f>
        <v>0</v>
      </c>
      <c r="H38" s="114">
        <v>0</v>
      </c>
      <c r="I38" s="39">
        <v>0</v>
      </c>
      <c r="J38" s="124">
        <v>0</v>
      </c>
      <c r="K38" s="40">
        <v>0</v>
      </c>
      <c r="L38" s="133">
        <f t="shared" ref="L38" si="9">J38+H38</f>
        <v>0</v>
      </c>
      <c r="M38" s="41">
        <f>IF(ISBLANK(L38),"  ",IF(L86&gt;0,L38/L86,IF(L38&gt;0,1,0)))</f>
        <v>0</v>
      </c>
    </row>
    <row r="39" spans="1:13" ht="15" customHeight="1" x14ac:dyDescent="0.2">
      <c r="A39" s="171" t="s">
        <v>192</v>
      </c>
      <c r="B39" s="114">
        <v>0</v>
      </c>
      <c r="C39" s="39">
        <v>0</v>
      </c>
      <c r="D39" s="124">
        <v>0</v>
      </c>
      <c r="E39" s="36">
        <v>0</v>
      </c>
      <c r="F39" s="133">
        <f t="shared" ref="F39" si="10">D39+B39</f>
        <v>0</v>
      </c>
      <c r="G39" s="41">
        <f>IF(ISBLANK(F39),"  ",IF(F87&gt;0,F39/F87,IF(F39&gt;0,1,0)))</f>
        <v>0</v>
      </c>
      <c r="H39" s="114">
        <v>0</v>
      </c>
      <c r="I39" s="39">
        <v>0</v>
      </c>
      <c r="J39" s="124">
        <v>0</v>
      </c>
      <c r="K39" s="40">
        <v>0</v>
      </c>
      <c r="L39" s="133">
        <f t="shared" ref="L39" si="11">J39+H39</f>
        <v>0</v>
      </c>
      <c r="M39" s="41">
        <f>IF(ISBLANK(L39),"  ",IF(L87&gt;0,L39/L87,IF(L39&gt;0,1,0)))</f>
        <v>0</v>
      </c>
    </row>
    <row r="40" spans="1:13" ht="15" customHeight="1" x14ac:dyDescent="0.2">
      <c r="A40" s="171" t="s">
        <v>188</v>
      </c>
      <c r="B40" s="114">
        <v>0</v>
      </c>
      <c r="C40" s="39">
        <v>0</v>
      </c>
      <c r="D40" s="124">
        <v>0</v>
      </c>
      <c r="E40" s="36">
        <v>0</v>
      </c>
      <c r="F40" s="133">
        <f t="shared" ref="F40:F41" si="12">D40+B40</f>
        <v>0</v>
      </c>
      <c r="G40" s="41">
        <f t="shared" ref="G40:G41" si="13">IF(ISBLANK(F40),"  ",IF(F87&gt;0,F40/F87,IF(F40&gt;0,1,0)))</f>
        <v>0</v>
      </c>
      <c r="H40" s="114">
        <v>0</v>
      </c>
      <c r="I40" s="39">
        <v>0</v>
      </c>
      <c r="J40" s="124">
        <v>0</v>
      </c>
      <c r="K40" s="40">
        <v>0</v>
      </c>
      <c r="L40" s="133">
        <f t="shared" ref="L40:L41" si="14">J40+H40</f>
        <v>0</v>
      </c>
      <c r="M40" s="41">
        <f t="shared" ref="M40:M41" si="15">IF(ISBLANK(L40),"  ",IF(L87&gt;0,L40/L87,IF(L40&gt;0,1,0)))</f>
        <v>0</v>
      </c>
    </row>
    <row r="41" spans="1:13" ht="15" customHeight="1" x14ac:dyDescent="0.2">
      <c r="A41" s="171" t="s">
        <v>189</v>
      </c>
      <c r="B41" s="114">
        <v>0</v>
      </c>
      <c r="C41" s="39">
        <v>0</v>
      </c>
      <c r="D41" s="124">
        <v>0</v>
      </c>
      <c r="E41" s="36">
        <v>0</v>
      </c>
      <c r="F41" s="133">
        <f t="shared" si="12"/>
        <v>0</v>
      </c>
      <c r="G41" s="41">
        <f t="shared" si="13"/>
        <v>0</v>
      </c>
      <c r="H41" s="114">
        <v>0</v>
      </c>
      <c r="I41" s="39">
        <v>0</v>
      </c>
      <c r="J41" s="124">
        <v>0</v>
      </c>
      <c r="K41" s="40">
        <v>0</v>
      </c>
      <c r="L41" s="133">
        <f t="shared" si="14"/>
        <v>0</v>
      </c>
      <c r="M41" s="41">
        <f t="shared" si="15"/>
        <v>0</v>
      </c>
    </row>
    <row r="42" spans="1:13" ht="15" customHeight="1" x14ac:dyDescent="0.25">
      <c r="A42" s="47" t="s">
        <v>29</v>
      </c>
      <c r="B42" s="143"/>
      <c r="C42" s="48" t="s">
        <v>4</v>
      </c>
      <c r="D42" s="124"/>
      <c r="E42" s="49"/>
      <c r="F42" s="133"/>
      <c r="G42" s="50" t="s">
        <v>4</v>
      </c>
      <c r="H42" s="143" t="s">
        <v>4</v>
      </c>
      <c r="I42" s="48" t="s">
        <v>4</v>
      </c>
      <c r="J42" s="124"/>
      <c r="K42" s="49" t="s">
        <v>4</v>
      </c>
      <c r="L42" s="133"/>
      <c r="M42" s="50" t="s">
        <v>4</v>
      </c>
    </row>
    <row r="43" spans="1:13" ht="15" customHeight="1" x14ac:dyDescent="0.2">
      <c r="A43" s="45" t="s">
        <v>30</v>
      </c>
      <c r="B43" s="142">
        <v>0</v>
      </c>
      <c r="C43" s="35">
        <v>0</v>
      </c>
      <c r="D43" s="127">
        <v>0</v>
      </c>
      <c r="E43" s="36">
        <v>0</v>
      </c>
      <c r="F43" s="132">
        <f t="shared" si="1"/>
        <v>0</v>
      </c>
      <c r="G43" s="37">
        <f>IF(ISBLANK(F43),"  ",IF(F84&gt;0,F43/F84,IF(F43&gt;0,1,0)))</f>
        <v>0</v>
      </c>
      <c r="H43" s="142">
        <v>0</v>
      </c>
      <c r="I43" s="35">
        <v>0</v>
      </c>
      <c r="J43" s="127">
        <v>0</v>
      </c>
      <c r="K43" s="36">
        <v>0</v>
      </c>
      <c r="L43" s="132">
        <f>J43+H43</f>
        <v>0</v>
      </c>
      <c r="M43" s="37">
        <f>IF(ISBLANK(L43),"  ",IF(L84&gt;0,L43/L84,IF(L43&gt;0,1,0)))</f>
        <v>0</v>
      </c>
    </row>
    <row r="44" spans="1:13" ht="15" customHeight="1" x14ac:dyDescent="0.25">
      <c r="A44" s="104" t="s">
        <v>31</v>
      </c>
      <c r="B44" s="143"/>
      <c r="C44" s="48" t="s">
        <v>4</v>
      </c>
      <c r="D44" s="124"/>
      <c r="E44" s="49"/>
      <c r="F44" s="133"/>
      <c r="G44" s="50" t="s">
        <v>4</v>
      </c>
      <c r="H44" s="143"/>
      <c r="I44" s="48" t="s">
        <v>4</v>
      </c>
      <c r="J44" s="124"/>
      <c r="K44" s="49" t="s">
        <v>4</v>
      </c>
      <c r="L44" s="133"/>
      <c r="M44" s="50" t="s">
        <v>4</v>
      </c>
    </row>
    <row r="45" spans="1:13" ht="15" customHeight="1" x14ac:dyDescent="0.2">
      <c r="A45" s="45" t="s">
        <v>30</v>
      </c>
      <c r="B45" s="142">
        <v>0</v>
      </c>
      <c r="C45" s="35">
        <v>0</v>
      </c>
      <c r="D45" s="127">
        <v>0</v>
      </c>
      <c r="E45" s="36">
        <v>0</v>
      </c>
      <c r="F45" s="132">
        <f t="shared" si="1"/>
        <v>0</v>
      </c>
      <c r="G45" s="37">
        <f>IF(ISBLANK(F45),"  ",IF(F84&gt;0,F45/F84,IF(F45&gt;0,1,0)))</f>
        <v>0</v>
      </c>
      <c r="H45" s="142">
        <v>0</v>
      </c>
      <c r="I45" s="35">
        <v>0</v>
      </c>
      <c r="J45" s="127">
        <v>0</v>
      </c>
      <c r="K45" s="36">
        <v>0</v>
      </c>
      <c r="L45" s="132">
        <f>J45+H45</f>
        <v>0</v>
      </c>
      <c r="M45" s="37">
        <f>IF(ISBLANK(L45),"  ",IF(L84&gt;0,L45/L84,IF(L45&gt;0,1,0)))</f>
        <v>0</v>
      </c>
    </row>
    <row r="46" spans="1:13" ht="15" customHeight="1" x14ac:dyDescent="0.2">
      <c r="A46" s="46" t="s">
        <v>101</v>
      </c>
      <c r="B46" s="114"/>
      <c r="C46" s="39" t="s">
        <v>10</v>
      </c>
      <c r="D46" s="124"/>
      <c r="E46" s="36"/>
      <c r="F46" s="133">
        <f t="shared" si="1"/>
        <v>0</v>
      </c>
      <c r="G46" s="41">
        <f>IF(ISBLANK(F46),"  ",IF(F84&gt;0,F46/F84,IF(F46&gt;0,1,0)))</f>
        <v>0</v>
      </c>
      <c r="H46" s="114"/>
      <c r="I46" s="39" t="s">
        <v>10</v>
      </c>
      <c r="J46" s="124"/>
      <c r="K46" s="40" t="s">
        <v>10</v>
      </c>
      <c r="L46" s="133">
        <f>J46+H46</f>
        <v>0</v>
      </c>
      <c r="M46" s="41">
        <f>IF(ISBLANK(L46),"  ",IF(L84&gt;0,L46/L84,IF(L46&gt;0,1,0)))</f>
        <v>0</v>
      </c>
    </row>
    <row r="47" spans="1:13" s="55" customFormat="1" ht="15" customHeight="1" x14ac:dyDescent="0.25">
      <c r="A47" s="47" t="s">
        <v>33</v>
      </c>
      <c r="B47" s="115">
        <v>18115049</v>
      </c>
      <c r="C47" s="59">
        <v>1</v>
      </c>
      <c r="D47" s="128">
        <v>0</v>
      </c>
      <c r="E47" s="52">
        <v>0</v>
      </c>
      <c r="F47" s="115">
        <f>F46+F45+F43+F34+F29+F28+F26+F27+F25+F24+F23+F22+F21+F20+F19+F18+F17+F16+F14+F13+F30+F31+F32+F33</f>
        <v>18115049</v>
      </c>
      <c r="G47" s="53">
        <f>IF(ISBLANK(F47),"  ",IF(F84&gt;0,F47/F84,IF(F47&gt;0,1,0)))</f>
        <v>0.25481435358126925</v>
      </c>
      <c r="H47" s="115">
        <v>17852841</v>
      </c>
      <c r="I47" s="59">
        <v>1</v>
      </c>
      <c r="J47" s="128">
        <v>0</v>
      </c>
      <c r="K47" s="54">
        <v>0</v>
      </c>
      <c r="L47" s="115">
        <f>L46+L45+L43+L34+L29+L28+L26+L27+L25+L24+L23+L22+L21+L20+L19+L18+L17+L16+L14+L13+L30+L31+L32+L33</f>
        <v>17852841</v>
      </c>
      <c r="M47" s="53">
        <f>IF(ISBLANK(L47),"  ",IF(L84&gt;0,L47/L84,IF(L47&gt;0,1,0)))</f>
        <v>0.25356325014993714</v>
      </c>
    </row>
    <row r="48" spans="1:13" ht="15" customHeight="1" x14ac:dyDescent="0.25">
      <c r="A48" s="56" t="s">
        <v>34</v>
      </c>
      <c r="B48" s="116"/>
      <c r="C48" s="48" t="s">
        <v>4</v>
      </c>
      <c r="D48" s="124"/>
      <c r="E48" s="49" t="s">
        <v>4</v>
      </c>
      <c r="F48" s="133"/>
      <c r="G48" s="50" t="s">
        <v>4</v>
      </c>
      <c r="H48" s="116"/>
      <c r="I48" s="48" t="s">
        <v>4</v>
      </c>
      <c r="J48" s="124"/>
      <c r="K48" s="49" t="s">
        <v>4</v>
      </c>
      <c r="L48" s="133"/>
      <c r="M48" s="50" t="s">
        <v>4</v>
      </c>
    </row>
    <row r="49" spans="1:13" ht="15" customHeight="1" x14ac:dyDescent="0.2">
      <c r="A49" s="7" t="s">
        <v>35</v>
      </c>
      <c r="B49" s="142">
        <v>0</v>
      </c>
      <c r="C49" s="35">
        <v>0</v>
      </c>
      <c r="D49" s="127">
        <v>0</v>
      </c>
      <c r="E49" s="36">
        <v>0</v>
      </c>
      <c r="F49" s="132">
        <f>D49+B49</f>
        <v>0</v>
      </c>
      <c r="G49" s="37">
        <f>IF(ISBLANK(F49),"  ",IF(D84&gt;0,F49/D84,IF(F49&gt;0,1,0)))</f>
        <v>0</v>
      </c>
      <c r="H49" s="142">
        <v>0</v>
      </c>
      <c r="I49" s="35">
        <v>0</v>
      </c>
      <c r="J49" s="127">
        <v>0</v>
      </c>
      <c r="K49" s="36">
        <v>0</v>
      </c>
      <c r="L49" s="132">
        <f>J49+H49</f>
        <v>0</v>
      </c>
      <c r="M49" s="37">
        <f>IF(ISBLANK(L49),"  ",IF(J84&gt;0,L49/J84,IF(L49&gt;0,1,0)))</f>
        <v>0</v>
      </c>
    </row>
    <row r="50" spans="1:13" ht="15" customHeight="1" x14ac:dyDescent="0.2">
      <c r="A50" s="58" t="s">
        <v>36</v>
      </c>
      <c r="B50" s="114">
        <v>0</v>
      </c>
      <c r="C50" s="39">
        <v>0</v>
      </c>
      <c r="D50" s="124">
        <v>0</v>
      </c>
      <c r="E50" s="40">
        <v>0</v>
      </c>
      <c r="F50" s="133">
        <f>D50+B50</f>
        <v>0</v>
      </c>
      <c r="G50" s="41">
        <f>IF(ISBLANK(F50),"  ",IF(D84&gt;0,F50/D84,IF(F50&gt;0,1,0)))</f>
        <v>0</v>
      </c>
      <c r="H50" s="114">
        <v>0</v>
      </c>
      <c r="I50" s="39">
        <v>0</v>
      </c>
      <c r="J50" s="124">
        <v>0</v>
      </c>
      <c r="K50" s="40">
        <v>0</v>
      </c>
      <c r="L50" s="133">
        <f>J50+H50</f>
        <v>0</v>
      </c>
      <c r="M50" s="41">
        <f>IF(ISBLANK(L50),"  ",IF(J84&gt;0,L50/J84,IF(L50&gt;0,1,0)))</f>
        <v>0</v>
      </c>
    </row>
    <row r="51" spans="1:13" ht="15" customHeight="1" x14ac:dyDescent="0.2">
      <c r="A51" s="7" t="s">
        <v>37</v>
      </c>
      <c r="B51" s="114">
        <v>0</v>
      </c>
      <c r="C51" s="39">
        <v>0</v>
      </c>
      <c r="D51" s="124">
        <v>0</v>
      </c>
      <c r="E51" s="40">
        <v>0</v>
      </c>
      <c r="F51" s="133">
        <f>D51+B51</f>
        <v>0</v>
      </c>
      <c r="G51" s="41">
        <f>IF(ISBLANK(F51),"  ",IF(D84&gt;0,F51/D84,IF(F51&gt;0,1,0)))</f>
        <v>0</v>
      </c>
      <c r="H51" s="114">
        <v>0</v>
      </c>
      <c r="I51" s="39">
        <v>0</v>
      </c>
      <c r="J51" s="124">
        <v>0</v>
      </c>
      <c r="K51" s="40">
        <v>0</v>
      </c>
      <c r="L51" s="133">
        <f>J51+H51</f>
        <v>0</v>
      </c>
      <c r="M51" s="41">
        <f>IF(ISBLANK(L51),"  ",IF(J84&gt;0,L51/J84,IF(L51&gt;0,1,0)))</f>
        <v>0</v>
      </c>
    </row>
    <row r="52" spans="1:13" ht="15" customHeight="1" x14ac:dyDescent="0.2">
      <c r="A52" s="25" t="s">
        <v>38</v>
      </c>
      <c r="B52" s="114">
        <v>0</v>
      </c>
      <c r="C52" s="39">
        <v>0</v>
      </c>
      <c r="D52" s="124">
        <v>0</v>
      </c>
      <c r="E52" s="40">
        <v>0</v>
      </c>
      <c r="F52" s="133">
        <f>D52+B52</f>
        <v>0</v>
      </c>
      <c r="G52" s="41">
        <f>IF(ISBLANK(F52),"  ",IF(D84&gt;0,F52/D84,IF(F52&gt;0,1,0)))</f>
        <v>0</v>
      </c>
      <c r="H52" s="114">
        <v>0</v>
      </c>
      <c r="I52" s="39">
        <v>0</v>
      </c>
      <c r="J52" s="124">
        <v>0</v>
      </c>
      <c r="K52" s="40">
        <v>0</v>
      </c>
      <c r="L52" s="133">
        <f>J52+H52</f>
        <v>0</v>
      </c>
      <c r="M52" s="41">
        <f>IF(ISBLANK(L52),"  ",IF(J84&gt;0,L52/J84,IF(L52&gt;0,1,0)))</f>
        <v>0</v>
      </c>
    </row>
    <row r="53" spans="1:13" ht="15" customHeight="1" x14ac:dyDescent="0.2">
      <c r="A53" s="58" t="s">
        <v>39</v>
      </c>
      <c r="B53" s="114">
        <v>0</v>
      </c>
      <c r="C53" s="39">
        <v>0</v>
      </c>
      <c r="D53" s="124">
        <v>0</v>
      </c>
      <c r="E53" s="40">
        <v>0</v>
      </c>
      <c r="F53" s="133">
        <f>D53+B53</f>
        <v>0</v>
      </c>
      <c r="G53" s="41">
        <f>IF(ISBLANK(F53),"  ",IF(F84&gt;0,F53/F84,IF(F53&gt;0,1,0)))</f>
        <v>0</v>
      </c>
      <c r="H53" s="114">
        <v>0</v>
      </c>
      <c r="I53" s="39">
        <v>0</v>
      </c>
      <c r="J53" s="124">
        <v>0</v>
      </c>
      <c r="K53" s="40">
        <v>0</v>
      </c>
      <c r="L53" s="133">
        <f>J53+H53</f>
        <v>0</v>
      </c>
      <c r="M53" s="41">
        <f>IF(ISBLANK(L53),"  ",IF(L84&gt;0,L53/L84,IF(L53&gt;0,1,0)))</f>
        <v>0</v>
      </c>
    </row>
    <row r="54" spans="1:13" s="55" customFormat="1" ht="15" customHeight="1" x14ac:dyDescent="0.25">
      <c r="A54" s="56" t="s">
        <v>40</v>
      </c>
      <c r="B54" s="115">
        <v>0</v>
      </c>
      <c r="C54" s="59">
        <v>0</v>
      </c>
      <c r="D54" s="128">
        <v>0</v>
      </c>
      <c r="E54" s="54">
        <v>0</v>
      </c>
      <c r="F54" s="134">
        <f>F53+F52+F51+F50+F49</f>
        <v>0</v>
      </c>
      <c r="G54" s="53">
        <f>IF(ISBLANK(F54),"  ",IF(F84&gt;0,F54/F84,IF(F54&gt;0,1,0)))</f>
        <v>0</v>
      </c>
      <c r="H54" s="115">
        <v>0</v>
      </c>
      <c r="I54" s="59">
        <v>0</v>
      </c>
      <c r="J54" s="128">
        <v>0</v>
      </c>
      <c r="K54" s="54">
        <v>0</v>
      </c>
      <c r="L54" s="134">
        <f>L53+L52+L51+L50+L49</f>
        <v>0</v>
      </c>
      <c r="M54" s="53">
        <f>IF(ISBLANK(L54),"  ",IF(L84&gt;0,L54/L84,IF(L54&gt;0,1,0)))</f>
        <v>0</v>
      </c>
    </row>
    <row r="55" spans="1:13" s="55" customFormat="1" ht="15" customHeight="1" x14ac:dyDescent="0.25">
      <c r="A55" s="60" t="s">
        <v>82</v>
      </c>
      <c r="B55" s="144">
        <v>0</v>
      </c>
      <c r="C55" s="59">
        <v>0</v>
      </c>
      <c r="D55" s="129">
        <v>0</v>
      </c>
      <c r="E55" s="54">
        <v>0</v>
      </c>
      <c r="F55" s="135">
        <f>D55+B55</f>
        <v>0</v>
      </c>
      <c r="G55" s="53">
        <f>IF(ISBLANK(F55),"  ",IF(F84&gt;0,F55/F84,IF(F55&gt;0,1,0)))</f>
        <v>0</v>
      </c>
      <c r="H55" s="144">
        <v>0</v>
      </c>
      <c r="I55" s="59">
        <v>0</v>
      </c>
      <c r="J55" s="129">
        <v>0</v>
      </c>
      <c r="K55" s="54">
        <v>0</v>
      </c>
      <c r="L55" s="135">
        <f>J55+H55</f>
        <v>0</v>
      </c>
      <c r="M55" s="53">
        <f>IF(ISBLANK(L55),"  ",IF(L84&gt;0,L55/L84,IF(L55&gt;0,1,0)))</f>
        <v>0</v>
      </c>
    </row>
    <row r="56" spans="1:13" ht="15" customHeight="1" x14ac:dyDescent="0.25">
      <c r="A56" s="9" t="s">
        <v>42</v>
      </c>
      <c r="B56" s="119"/>
      <c r="C56" s="61" t="s">
        <v>4</v>
      </c>
      <c r="D56" s="127"/>
      <c r="E56" s="62" t="s">
        <v>4</v>
      </c>
      <c r="F56" s="132"/>
      <c r="G56" s="63" t="s">
        <v>4</v>
      </c>
      <c r="H56" s="119"/>
      <c r="I56" s="61" t="s">
        <v>4</v>
      </c>
      <c r="J56" s="127"/>
      <c r="K56" s="62" t="s">
        <v>4</v>
      </c>
      <c r="L56" s="132"/>
      <c r="M56" s="63" t="s">
        <v>4</v>
      </c>
    </row>
    <row r="57" spans="1:13" ht="15" customHeight="1" x14ac:dyDescent="0.2">
      <c r="A57" s="7" t="s">
        <v>43</v>
      </c>
      <c r="B57" s="119">
        <v>14173434</v>
      </c>
      <c r="C57" s="35">
        <v>1</v>
      </c>
      <c r="D57" s="127">
        <v>0</v>
      </c>
      <c r="E57" s="36">
        <v>0</v>
      </c>
      <c r="F57" s="136">
        <f t="shared" ref="F57:F62" si="16">D57+B57</f>
        <v>14173434</v>
      </c>
      <c r="G57" s="37">
        <f>IF(ISBLANK(F57),"  ",IF(F84&gt;0,F57/F84,IF(F57&gt;0,1,0)))</f>
        <v>0.1993698401112127</v>
      </c>
      <c r="H57" s="119">
        <v>14790000</v>
      </c>
      <c r="I57" s="35">
        <v>1</v>
      </c>
      <c r="J57" s="127">
        <v>0</v>
      </c>
      <c r="K57" s="36">
        <v>0</v>
      </c>
      <c r="L57" s="136">
        <f t="shared" ref="L57:L73" si="17">J57+H57</f>
        <v>14790000</v>
      </c>
      <c r="M57" s="37">
        <f>IF(ISBLANK(L57),"  ",IF(L84&gt;0,L57/L84,IF(L57&gt;0,1,0)))</f>
        <v>0.21006183103952869</v>
      </c>
    </row>
    <row r="58" spans="1:13" ht="15" customHeight="1" x14ac:dyDescent="0.2">
      <c r="A58" s="25" t="s">
        <v>44</v>
      </c>
      <c r="B58" s="116">
        <v>0</v>
      </c>
      <c r="C58" s="39">
        <v>0</v>
      </c>
      <c r="D58" s="124">
        <v>0</v>
      </c>
      <c r="E58" s="40">
        <v>0</v>
      </c>
      <c r="F58" s="137">
        <f t="shared" si="16"/>
        <v>0</v>
      </c>
      <c r="G58" s="41">
        <f>IF(ISBLANK(F58),"  ",IF(F84&gt;0,F58/F84,IF(F58&gt;0,1,0)))</f>
        <v>0</v>
      </c>
      <c r="H58" s="116">
        <v>0</v>
      </c>
      <c r="I58" s="39">
        <v>0</v>
      </c>
      <c r="J58" s="124">
        <v>0</v>
      </c>
      <c r="K58" s="40">
        <v>0</v>
      </c>
      <c r="L58" s="137">
        <f t="shared" si="17"/>
        <v>0</v>
      </c>
      <c r="M58" s="41">
        <f>IF(ISBLANK(L58),"  ",IF(L84&gt;0,L58/L84,IF(L58&gt;0,1,0)))</f>
        <v>0</v>
      </c>
    </row>
    <row r="59" spans="1:13" ht="15" customHeight="1" x14ac:dyDescent="0.2">
      <c r="A59" s="64" t="s">
        <v>45</v>
      </c>
      <c r="B59" s="145">
        <v>0</v>
      </c>
      <c r="C59" s="39">
        <v>0</v>
      </c>
      <c r="D59" s="123">
        <v>835587</v>
      </c>
      <c r="E59" s="40">
        <v>1</v>
      </c>
      <c r="F59" s="138">
        <f t="shared" si="16"/>
        <v>835587</v>
      </c>
      <c r="G59" s="41">
        <f>IF(ISBLANK(F59),"  ",IF(F84&gt;0,F59/F84,IF(F59&gt;0,1,0)))</f>
        <v>1.1753739184802207E-2</v>
      </c>
      <c r="H59" s="145">
        <v>0</v>
      </c>
      <c r="I59" s="39">
        <v>0</v>
      </c>
      <c r="J59" s="123">
        <v>840000</v>
      </c>
      <c r="K59" s="40">
        <v>1</v>
      </c>
      <c r="L59" s="138">
        <f t="shared" si="17"/>
        <v>840000</v>
      </c>
      <c r="M59" s="41">
        <f>IF(ISBLANK(L59),"  ",IF(L84&gt;0,L59/L84,IF(L59&gt;0,1,0)))</f>
        <v>1.1930489389668971E-2</v>
      </c>
    </row>
    <row r="60" spans="1:13" ht="15" customHeight="1" x14ac:dyDescent="0.2">
      <c r="A60" s="64" t="s">
        <v>46</v>
      </c>
      <c r="B60" s="145">
        <v>356817</v>
      </c>
      <c r="C60" s="39">
        <v>1</v>
      </c>
      <c r="D60" s="123">
        <v>0</v>
      </c>
      <c r="E60" s="40">
        <v>0</v>
      </c>
      <c r="F60" s="138">
        <f t="shared" si="16"/>
        <v>356817</v>
      </c>
      <c r="G60" s="41">
        <f>IF(ISBLANK(F60),"  ",IF(F84&gt;0,F60/F84,IF(F60&gt;0,1,0)))</f>
        <v>5.0191469645932373E-3</v>
      </c>
      <c r="H60" s="145">
        <v>360000</v>
      </c>
      <c r="I60" s="39">
        <v>1</v>
      </c>
      <c r="J60" s="123">
        <v>0</v>
      </c>
      <c r="K60" s="40">
        <v>0</v>
      </c>
      <c r="L60" s="138">
        <f t="shared" si="17"/>
        <v>360000</v>
      </c>
      <c r="M60" s="41">
        <f>IF(ISBLANK(L60),"  ",IF(L84&gt;0,L60/L84,IF(L60&gt;0,1,0)))</f>
        <v>5.1130668812867019E-3</v>
      </c>
    </row>
    <row r="61" spans="1:13" ht="15" customHeight="1" x14ac:dyDescent="0.2">
      <c r="A61" s="64" t="s">
        <v>47</v>
      </c>
      <c r="B61" s="145">
        <v>0</v>
      </c>
      <c r="C61" s="39">
        <v>0</v>
      </c>
      <c r="D61" s="123">
        <v>0</v>
      </c>
      <c r="E61" s="40">
        <v>0</v>
      </c>
      <c r="F61" s="138">
        <f t="shared" si="16"/>
        <v>0</v>
      </c>
      <c r="G61" s="41">
        <f>IF(ISBLANK(F61),"  ",IF(F84&gt;0,F61/F84,IF(F61&gt;0,1,0)))</f>
        <v>0</v>
      </c>
      <c r="H61" s="145">
        <v>0</v>
      </c>
      <c r="I61" s="39">
        <v>0</v>
      </c>
      <c r="J61" s="123">
        <v>0</v>
      </c>
      <c r="K61" s="40">
        <v>0</v>
      </c>
      <c r="L61" s="138">
        <f t="shared" si="17"/>
        <v>0</v>
      </c>
      <c r="M61" s="41">
        <f>IF(ISBLANK(L61),"  ",IF(L84&gt;0,L61/L84,IF(L61&gt;0,1,0)))</f>
        <v>0</v>
      </c>
    </row>
    <row r="62" spans="1:13" ht="15" customHeight="1" x14ac:dyDescent="0.2">
      <c r="A62" s="25" t="s">
        <v>48</v>
      </c>
      <c r="B62" s="116">
        <v>1587220</v>
      </c>
      <c r="C62" s="39">
        <v>0.44875501174602572</v>
      </c>
      <c r="D62" s="124">
        <v>1949721</v>
      </c>
      <c r="E62" s="40">
        <v>0.55124498825397428</v>
      </c>
      <c r="F62" s="137">
        <f t="shared" si="16"/>
        <v>3536941</v>
      </c>
      <c r="G62" s="41">
        <f>IF(ISBLANK(F62),"  ",IF(F84&gt;0,F62/F84,IF(F62&gt;0,1,0)))</f>
        <v>4.9752188612356946E-2</v>
      </c>
      <c r="H62" s="116">
        <v>1600000</v>
      </c>
      <c r="I62" s="39">
        <v>0.44880785413744739</v>
      </c>
      <c r="J62" s="124">
        <v>1965000</v>
      </c>
      <c r="K62" s="40">
        <v>0.55119214586255261</v>
      </c>
      <c r="L62" s="137">
        <f t="shared" si="17"/>
        <v>3565000</v>
      </c>
      <c r="M62" s="41">
        <f>IF(ISBLANK(L62),"  ",IF(L84&gt;0,L62/L84,IF(L62&gt;0,1,0)))</f>
        <v>5.0633565088297479E-2</v>
      </c>
    </row>
    <row r="63" spans="1:13" s="55" customFormat="1" ht="15" customHeight="1" x14ac:dyDescent="0.25">
      <c r="A63" s="60" t="s">
        <v>49</v>
      </c>
      <c r="B63" s="146">
        <v>16117471</v>
      </c>
      <c r="C63" s="59">
        <v>0.85265087212837853</v>
      </c>
      <c r="D63" s="128">
        <v>2785308</v>
      </c>
      <c r="E63" s="54">
        <v>0.14734912787162141</v>
      </c>
      <c r="F63" s="139">
        <f>F62+F60+F59+F58+F57+F61</f>
        <v>18902779</v>
      </c>
      <c r="G63" s="53">
        <f>IF(ISBLANK(F63),"  ",IF(F84&gt;0,F63/F84,IF(F63&gt;0,1,0)))</f>
        <v>0.26589491487296507</v>
      </c>
      <c r="H63" s="146">
        <v>16750000</v>
      </c>
      <c r="I63" s="59">
        <v>0.85655842495525436</v>
      </c>
      <c r="J63" s="128">
        <v>2805000</v>
      </c>
      <c r="K63" s="54">
        <v>0.14344157504474558</v>
      </c>
      <c r="L63" s="137">
        <f t="shared" si="17"/>
        <v>19555000</v>
      </c>
      <c r="M63" s="53">
        <f>IF(ISBLANK(L63),"  ",IF(L84&gt;0,L63/L84,IF(L63&gt;0,1,0)))</f>
        <v>0.27773895239878182</v>
      </c>
    </row>
    <row r="64" spans="1:13" ht="15" customHeight="1" x14ac:dyDescent="0.2">
      <c r="A64" s="34" t="s">
        <v>50</v>
      </c>
      <c r="B64" s="147">
        <v>0</v>
      </c>
      <c r="C64" s="39">
        <v>0</v>
      </c>
      <c r="D64" s="148">
        <v>0</v>
      </c>
      <c r="E64" s="40">
        <v>0</v>
      </c>
      <c r="F64" s="140">
        <f t="shared" ref="F64:F73" si="18">D64+B64</f>
        <v>0</v>
      </c>
      <c r="G64" s="41">
        <f>IF(ISBLANK(F64),"  ",IF(F84&gt;0,F64/F84,IF(F64&gt;0,1,0)))</f>
        <v>0</v>
      </c>
      <c r="H64" s="147">
        <v>0</v>
      </c>
      <c r="I64" s="39">
        <v>0</v>
      </c>
      <c r="J64" s="148">
        <v>0</v>
      </c>
      <c r="K64" s="40">
        <v>0</v>
      </c>
      <c r="L64" s="140">
        <f t="shared" si="17"/>
        <v>0</v>
      </c>
      <c r="M64" s="41">
        <f>IF(ISBLANK(L64),"  ",IF(L84&gt;0,L64/L84,IF(L64&gt;0,1,0)))</f>
        <v>0</v>
      </c>
    </row>
    <row r="65" spans="1:13" ht="15" customHeight="1" x14ac:dyDescent="0.2">
      <c r="A65" s="65" t="s">
        <v>51</v>
      </c>
      <c r="B65" s="114">
        <v>0</v>
      </c>
      <c r="C65" s="39">
        <v>0</v>
      </c>
      <c r="D65" s="124">
        <v>0</v>
      </c>
      <c r="E65" s="40">
        <v>0</v>
      </c>
      <c r="F65" s="133">
        <f t="shared" si="18"/>
        <v>0</v>
      </c>
      <c r="G65" s="41">
        <f>IF(ISBLANK(F65),"  ",IF(F84&gt;0,F65/F84,IF(F65&gt;0,1,0)))</f>
        <v>0</v>
      </c>
      <c r="H65" s="114">
        <v>0</v>
      </c>
      <c r="I65" s="39">
        <v>0</v>
      </c>
      <c r="J65" s="124">
        <v>0</v>
      </c>
      <c r="K65" s="40">
        <v>0</v>
      </c>
      <c r="L65" s="133">
        <f t="shared" si="17"/>
        <v>0</v>
      </c>
      <c r="M65" s="41">
        <f>IF(ISBLANK(L65),"  ",IF(L84&gt;0,L65/L84,IF(L65&gt;0,1,0)))</f>
        <v>0</v>
      </c>
    </row>
    <row r="66" spans="1:13" ht="15" customHeight="1" x14ac:dyDescent="0.2">
      <c r="A66" s="7" t="s">
        <v>52</v>
      </c>
      <c r="B66" s="114">
        <v>0</v>
      </c>
      <c r="C66" s="39">
        <v>0</v>
      </c>
      <c r="D66" s="124">
        <v>0</v>
      </c>
      <c r="E66" s="40">
        <v>0</v>
      </c>
      <c r="F66" s="133">
        <f t="shared" si="18"/>
        <v>0</v>
      </c>
      <c r="G66" s="41">
        <f>IF(ISBLANK(F66),"  ",IF(F84&gt;0,F66/F84,IF(F66&gt;0,1,0)))</f>
        <v>0</v>
      </c>
      <c r="H66" s="114">
        <v>0</v>
      </c>
      <c r="I66" s="39">
        <v>0</v>
      </c>
      <c r="J66" s="124">
        <v>0</v>
      </c>
      <c r="K66" s="40">
        <v>0</v>
      </c>
      <c r="L66" s="133">
        <f t="shared" si="17"/>
        <v>0</v>
      </c>
      <c r="M66" s="41">
        <f>IF(ISBLANK(L66),"  ",IF(L84&gt;0,L66/L84,IF(L66&gt;0,1,0)))</f>
        <v>0</v>
      </c>
    </row>
    <row r="67" spans="1:13" ht="15" customHeight="1" x14ac:dyDescent="0.2">
      <c r="A67" s="58" t="s">
        <v>53</v>
      </c>
      <c r="B67" s="114">
        <v>0</v>
      </c>
      <c r="C67" s="39">
        <v>0</v>
      </c>
      <c r="D67" s="124">
        <v>7305619</v>
      </c>
      <c r="E67" s="40">
        <v>1</v>
      </c>
      <c r="F67" s="133">
        <f t="shared" si="18"/>
        <v>7305619</v>
      </c>
      <c r="G67" s="41">
        <f>IF(ISBLANK(F67),"  ",IF(F84&gt;0,F67/F84,IF(F67&gt;0,1,0)))</f>
        <v>0.10276409315790637</v>
      </c>
      <c r="H67" s="114">
        <v>0</v>
      </c>
      <c r="I67" s="39">
        <v>0</v>
      </c>
      <c r="J67" s="124">
        <v>6000000</v>
      </c>
      <c r="K67" s="40">
        <v>1</v>
      </c>
      <c r="L67" s="133">
        <f t="shared" si="17"/>
        <v>6000000</v>
      </c>
      <c r="M67" s="41">
        <f>IF(ISBLANK(L67),"  ",IF(L84&gt;0,L67/L84,IF(L67&gt;0,1,0)))</f>
        <v>8.5217781354778366E-2</v>
      </c>
    </row>
    <row r="68" spans="1:13" ht="15" customHeight="1" x14ac:dyDescent="0.2">
      <c r="A68" s="65" t="s">
        <v>54</v>
      </c>
      <c r="B68" s="114">
        <v>0</v>
      </c>
      <c r="C68" s="39">
        <v>0</v>
      </c>
      <c r="D68" s="124">
        <v>0</v>
      </c>
      <c r="E68" s="40">
        <v>0</v>
      </c>
      <c r="F68" s="133">
        <f t="shared" si="18"/>
        <v>0</v>
      </c>
      <c r="G68" s="41">
        <f>IF(ISBLANK(F68),"  ",IF(F84&gt;0,F68/F84,IF(F68&gt;0,1,0)))</f>
        <v>0</v>
      </c>
      <c r="H68" s="114">
        <v>0</v>
      </c>
      <c r="I68" s="39">
        <v>0</v>
      </c>
      <c r="J68" s="124">
        <v>0</v>
      </c>
      <c r="K68" s="40">
        <v>0</v>
      </c>
      <c r="L68" s="133">
        <f t="shared" si="17"/>
        <v>0</v>
      </c>
      <c r="M68" s="41">
        <f>IF(ISBLANK(L68),"  ",IF(L84&gt;0,L68/L84,IF(L68&gt;0,1,0)))</f>
        <v>0</v>
      </c>
    </row>
    <row r="69" spans="1:13" ht="15" customHeight="1" x14ac:dyDescent="0.2">
      <c r="A69" s="65" t="s">
        <v>55</v>
      </c>
      <c r="B69" s="114">
        <v>0</v>
      </c>
      <c r="C69" s="39">
        <v>0</v>
      </c>
      <c r="D69" s="124">
        <v>0</v>
      </c>
      <c r="E69" s="40">
        <v>0</v>
      </c>
      <c r="F69" s="133">
        <f t="shared" si="18"/>
        <v>0</v>
      </c>
      <c r="G69" s="41">
        <f>IF(ISBLANK(F69),"  ",IF(F84&gt;0,F69/F84,IF(F69&gt;0,1,0)))</f>
        <v>0</v>
      </c>
      <c r="H69" s="114">
        <v>0</v>
      </c>
      <c r="I69" s="39">
        <v>0</v>
      </c>
      <c r="J69" s="124">
        <v>0</v>
      </c>
      <c r="K69" s="40">
        <v>0</v>
      </c>
      <c r="L69" s="133">
        <f t="shared" si="17"/>
        <v>0</v>
      </c>
      <c r="M69" s="41">
        <f>IF(ISBLANK(L69),"  ",IF(L84&gt;0,L69/L84,IF(L69&gt;0,1,0)))</f>
        <v>0</v>
      </c>
    </row>
    <row r="70" spans="1:13" ht="15" customHeight="1" x14ac:dyDescent="0.2">
      <c r="A70" s="34" t="s">
        <v>56</v>
      </c>
      <c r="B70" s="114">
        <v>0</v>
      </c>
      <c r="C70" s="39">
        <v>0</v>
      </c>
      <c r="D70" s="124">
        <v>0</v>
      </c>
      <c r="E70" s="40">
        <v>0</v>
      </c>
      <c r="F70" s="133">
        <f t="shared" si="18"/>
        <v>0</v>
      </c>
      <c r="G70" s="41">
        <f>IF(ISBLANK(F70),"  ",IF(F84&gt;0,F70/F84,IF(F70&gt;0,1,0)))</f>
        <v>0</v>
      </c>
      <c r="H70" s="114">
        <v>0</v>
      </c>
      <c r="I70" s="39">
        <v>0</v>
      </c>
      <c r="J70" s="124">
        <v>0</v>
      </c>
      <c r="K70" s="40">
        <v>0</v>
      </c>
      <c r="L70" s="133">
        <f t="shared" si="17"/>
        <v>0</v>
      </c>
      <c r="M70" s="41">
        <f>IF(ISBLANK(L70),"  ",IF(L84&gt;0,L70/L84,IF(L70&gt;0,1,0)))</f>
        <v>0</v>
      </c>
    </row>
    <row r="71" spans="1:13" ht="15" customHeight="1" x14ac:dyDescent="0.2">
      <c r="A71" s="34" t="s">
        <v>57</v>
      </c>
      <c r="B71" s="114">
        <v>0</v>
      </c>
      <c r="C71" s="39">
        <v>0</v>
      </c>
      <c r="D71" s="124">
        <v>262637</v>
      </c>
      <c r="E71" s="40">
        <v>1</v>
      </c>
      <c r="F71" s="133">
        <f t="shared" si="18"/>
        <v>262637</v>
      </c>
      <c r="G71" s="41">
        <f>IF(ISBLANK(F71),"  ",IF(F84&gt;0,F71/F84,IF(F71&gt;0,1,0)))</f>
        <v>3.6943691061240747E-3</v>
      </c>
      <c r="H71" s="114">
        <v>0</v>
      </c>
      <c r="I71" s="39">
        <v>0</v>
      </c>
      <c r="J71" s="124">
        <v>200000</v>
      </c>
      <c r="K71" s="40">
        <v>1</v>
      </c>
      <c r="L71" s="133">
        <f t="shared" si="17"/>
        <v>200000</v>
      </c>
      <c r="M71" s="41">
        <f>IF(ISBLANK(L71),"  ",IF(L84&gt;0,L71/L84,IF(L71&gt;0,1,0)))</f>
        <v>2.8405927118259457E-3</v>
      </c>
    </row>
    <row r="72" spans="1:13" ht="15" customHeight="1" x14ac:dyDescent="0.2">
      <c r="A72" s="7" t="s">
        <v>58</v>
      </c>
      <c r="B72" s="114">
        <v>0</v>
      </c>
      <c r="C72" s="39">
        <v>0</v>
      </c>
      <c r="D72" s="124">
        <v>372748</v>
      </c>
      <c r="E72" s="40">
        <v>1</v>
      </c>
      <c r="F72" s="133">
        <f t="shared" si="18"/>
        <v>372748</v>
      </c>
      <c r="G72" s="41">
        <f>IF(ISBLANK(F72),"  ",IF(F84&gt;0,F72/F84,IF(F72&gt;0,1,0)))</f>
        <v>5.2432395114532099E-3</v>
      </c>
      <c r="H72" s="114">
        <v>0</v>
      </c>
      <c r="I72" s="39">
        <v>0</v>
      </c>
      <c r="J72" s="124">
        <v>400000</v>
      </c>
      <c r="K72" s="40">
        <v>1</v>
      </c>
      <c r="L72" s="133">
        <f t="shared" si="17"/>
        <v>400000</v>
      </c>
      <c r="M72" s="41">
        <f>IF(ISBLANK(L72),"  ",IF(L84&gt;0,L72/L84,IF(L72&gt;0,1,0)))</f>
        <v>5.6811854236518914E-3</v>
      </c>
    </row>
    <row r="73" spans="1:13" ht="15" customHeight="1" x14ac:dyDescent="0.2">
      <c r="A73" s="58" t="s">
        <v>59</v>
      </c>
      <c r="B73" s="114">
        <v>4942</v>
      </c>
      <c r="C73" s="39">
        <v>1</v>
      </c>
      <c r="D73" s="124">
        <v>0</v>
      </c>
      <c r="E73" s="40">
        <v>0</v>
      </c>
      <c r="F73" s="133">
        <f t="shared" si="18"/>
        <v>4942</v>
      </c>
      <c r="G73" s="41">
        <f>IF(ISBLANK(F73),"  ",IF(F84&gt;0,F73/F84,IF(F73&gt;0,1,0)))</f>
        <v>6.9516374777602456E-5</v>
      </c>
      <c r="H73" s="114">
        <v>0</v>
      </c>
      <c r="I73" s="39">
        <v>0</v>
      </c>
      <c r="J73" s="124">
        <v>0</v>
      </c>
      <c r="K73" s="40">
        <v>0</v>
      </c>
      <c r="L73" s="133">
        <f t="shared" si="17"/>
        <v>0</v>
      </c>
      <c r="M73" s="41">
        <f>IF(ISBLANK(L73),"  ",IF(L84&gt;0,L73/L84,IF(L73&gt;0,1,0)))</f>
        <v>0</v>
      </c>
    </row>
    <row r="74" spans="1:13" ht="15" customHeight="1" x14ac:dyDescent="0.2">
      <c r="A74" s="34" t="s">
        <v>186</v>
      </c>
      <c r="B74" s="114">
        <v>0</v>
      </c>
      <c r="C74" s="39">
        <v>0</v>
      </c>
      <c r="D74" s="124">
        <v>0</v>
      </c>
      <c r="E74" s="40">
        <v>0</v>
      </c>
      <c r="F74" s="133">
        <f t="shared" ref="F74" si="19">D74+B74</f>
        <v>0</v>
      </c>
      <c r="G74" s="41">
        <f>IF(ISBLANK(F74),"  ",IF(F85&gt;0,F74/F85,IF(F74&gt;0,1,0)))</f>
        <v>0</v>
      </c>
      <c r="H74" s="114">
        <v>0</v>
      </c>
      <c r="I74" s="39">
        <v>0</v>
      </c>
      <c r="J74" s="124">
        <v>0</v>
      </c>
      <c r="K74" s="40">
        <v>0</v>
      </c>
      <c r="L74" s="133">
        <f t="shared" ref="L74" si="20">J74+H74</f>
        <v>0</v>
      </c>
      <c r="M74" s="41">
        <f>IF(ISBLANK(L74),"  ",IF(L85&gt;0,L74/L85,IF(L74&gt;0,1,0)))</f>
        <v>0</v>
      </c>
    </row>
    <row r="75" spans="1:13" s="55" customFormat="1" ht="15" customHeight="1" x14ac:dyDescent="0.25">
      <c r="A75" s="66" t="s">
        <v>60</v>
      </c>
      <c r="B75" s="115">
        <v>16122413</v>
      </c>
      <c r="C75" s="59">
        <v>0.60049082405216636</v>
      </c>
      <c r="D75" s="128">
        <v>10726312</v>
      </c>
      <c r="E75" s="54">
        <v>0.39950917594783364</v>
      </c>
      <c r="F75" s="115">
        <f>F74+F73+F72+F71+F70+F69+F68+F67+F66+F65+F64+F63</f>
        <v>26848725</v>
      </c>
      <c r="G75" s="53">
        <f>IF(ISBLANK(F75),"  ",IF(F84&gt;0,F75/F84,IF(F75&gt;0,1,0)))</f>
        <v>0.37766613302322632</v>
      </c>
      <c r="H75" s="115">
        <v>16750000</v>
      </c>
      <c r="I75" s="59">
        <v>0.64041292295928121</v>
      </c>
      <c r="J75" s="128">
        <v>9405000</v>
      </c>
      <c r="K75" s="54">
        <v>0.35958707704071879</v>
      </c>
      <c r="L75" s="115">
        <f>L74+L73+L72+L71+L70+L69+L68+L67+L66+L65+L64+L63</f>
        <v>26155000</v>
      </c>
      <c r="M75" s="53">
        <f>IF(ISBLANK(L75),"  ",IF(L84&gt;0,L75/L84,IF(L75&gt;0,1,0)))</f>
        <v>0.37147851188903802</v>
      </c>
    </row>
    <row r="76" spans="1:13" ht="15" customHeight="1" x14ac:dyDescent="0.25">
      <c r="A76" s="9" t="s">
        <v>61</v>
      </c>
      <c r="B76" s="116"/>
      <c r="C76" s="48" t="s">
        <v>4</v>
      </c>
      <c r="D76" s="124"/>
      <c r="E76" s="49" t="s">
        <v>10</v>
      </c>
      <c r="F76" s="133"/>
      <c r="G76" s="50" t="s">
        <v>4</v>
      </c>
      <c r="H76" s="116"/>
      <c r="I76" s="48" t="s">
        <v>4</v>
      </c>
      <c r="J76" s="124"/>
      <c r="K76" s="49" t="s">
        <v>4</v>
      </c>
      <c r="L76" s="133"/>
      <c r="M76" s="50" t="s">
        <v>4</v>
      </c>
    </row>
    <row r="77" spans="1:13" ht="15" customHeight="1" x14ac:dyDescent="0.2">
      <c r="A77" s="7" t="s">
        <v>62</v>
      </c>
      <c r="B77" s="142">
        <v>0</v>
      </c>
      <c r="C77" s="35">
        <v>0</v>
      </c>
      <c r="D77" s="127">
        <v>0</v>
      </c>
      <c r="E77" s="36">
        <v>0</v>
      </c>
      <c r="F77" s="132">
        <f>D77+B77</f>
        <v>0</v>
      </c>
      <c r="G77" s="37">
        <f>IF(ISBLANK(F77),"  ",IF(F84&gt;0,F77/F84,IF(F77&gt;0,1,0)))</f>
        <v>0</v>
      </c>
      <c r="H77" s="142">
        <v>0</v>
      </c>
      <c r="I77" s="35">
        <v>0</v>
      </c>
      <c r="J77" s="127">
        <v>0</v>
      </c>
      <c r="K77" s="36">
        <v>0</v>
      </c>
      <c r="L77" s="132">
        <f>J77+H77</f>
        <v>0</v>
      </c>
      <c r="M77" s="37">
        <f>IF(ISBLANK(L77),"  ",IF(L84&gt;0,L77/L84,IF(L77&gt;0,1,0)))</f>
        <v>0</v>
      </c>
    </row>
    <row r="78" spans="1:13" ht="15" customHeight="1" x14ac:dyDescent="0.2">
      <c r="A78" s="25" t="s">
        <v>63</v>
      </c>
      <c r="B78" s="114">
        <v>0</v>
      </c>
      <c r="C78" s="39">
        <v>0</v>
      </c>
      <c r="D78" s="124">
        <v>0</v>
      </c>
      <c r="E78" s="40">
        <v>0</v>
      </c>
      <c r="F78" s="133">
        <f>D78+B78</f>
        <v>0</v>
      </c>
      <c r="G78" s="41">
        <f>IF(ISBLANK(F78),"  ",IF(F84&gt;0,F78/F84,IF(F78&gt;0,1,0)))</f>
        <v>0</v>
      </c>
      <c r="H78" s="114">
        <v>0</v>
      </c>
      <c r="I78" s="39">
        <v>0</v>
      </c>
      <c r="J78" s="124">
        <v>0</v>
      </c>
      <c r="K78" s="40">
        <v>0</v>
      </c>
      <c r="L78" s="133">
        <f>J78+H78</f>
        <v>0</v>
      </c>
      <c r="M78" s="41">
        <f>IF(ISBLANK(L78),"  ",IF(L84&gt;0,L78/L84,IF(L78&gt;0,1,0)))</f>
        <v>0</v>
      </c>
    </row>
    <row r="79" spans="1:13" ht="15" customHeight="1" x14ac:dyDescent="0.25">
      <c r="A79" s="56" t="s">
        <v>64</v>
      </c>
      <c r="B79" s="116"/>
      <c r="C79" s="48" t="s">
        <v>4</v>
      </c>
      <c r="D79" s="124"/>
      <c r="E79" s="49" t="s">
        <v>10</v>
      </c>
      <c r="F79" s="133"/>
      <c r="G79" s="50" t="s">
        <v>4</v>
      </c>
      <c r="H79" s="116"/>
      <c r="I79" s="48" t="s">
        <v>4</v>
      </c>
      <c r="J79" s="124"/>
      <c r="K79" s="49" t="s">
        <v>4</v>
      </c>
      <c r="L79" s="133"/>
      <c r="M79" s="50" t="s">
        <v>4</v>
      </c>
    </row>
    <row r="80" spans="1:13" ht="15" customHeight="1" x14ac:dyDescent="0.2">
      <c r="A80" s="7" t="s">
        <v>65</v>
      </c>
      <c r="B80" s="142">
        <v>0</v>
      </c>
      <c r="C80" s="35">
        <v>0</v>
      </c>
      <c r="D80" s="127">
        <v>18493203</v>
      </c>
      <c r="E80" s="36">
        <v>1</v>
      </c>
      <c r="F80" s="132">
        <f>D80+B80</f>
        <v>18493203</v>
      </c>
      <c r="G80" s="37">
        <f>IF(ISBLANK(F80),"  ",IF(F84&gt;0,F80/F84,IF(F80&gt;0,1,0)))</f>
        <v>0.26013363629831693</v>
      </c>
      <c r="H80" s="142">
        <v>0</v>
      </c>
      <c r="I80" s="35">
        <v>0</v>
      </c>
      <c r="J80" s="127">
        <v>18500000</v>
      </c>
      <c r="K80" s="36">
        <v>1</v>
      </c>
      <c r="L80" s="132">
        <f>J80+H80</f>
        <v>18500000</v>
      </c>
      <c r="M80" s="37">
        <f>IF(ISBLANK(L80),"  ",IF(L84&gt;0,L80/L84,IF(L80&gt;0,1,0)))</f>
        <v>0.26275482584389998</v>
      </c>
    </row>
    <row r="81" spans="1:13" ht="15" customHeight="1" x14ac:dyDescent="0.2">
      <c r="A81" s="25" t="s">
        <v>66</v>
      </c>
      <c r="B81" s="114">
        <v>0</v>
      </c>
      <c r="C81" s="39">
        <v>0</v>
      </c>
      <c r="D81" s="124">
        <v>7634187</v>
      </c>
      <c r="E81" s="40">
        <v>1</v>
      </c>
      <c r="F81" s="133">
        <f>D81+B81</f>
        <v>7634187</v>
      </c>
      <c r="G81" s="41">
        <f>IF(ISBLANK(F81),"  ",IF(F84&gt;0,F81/F84,IF(F81&gt;0,1,0)))</f>
        <v>0.1073858770971875</v>
      </c>
      <c r="H81" s="114">
        <v>0</v>
      </c>
      <c r="I81" s="39">
        <v>0</v>
      </c>
      <c r="J81" s="124">
        <v>7900000</v>
      </c>
      <c r="K81" s="40">
        <v>1</v>
      </c>
      <c r="L81" s="133">
        <f>J81+H81</f>
        <v>7900000</v>
      </c>
      <c r="M81" s="41">
        <f>IF(ISBLANK(L81),"  ",IF(L84&gt;0,L81/L84,IF(L81&gt;0,1,0)))</f>
        <v>0.11220341211712485</v>
      </c>
    </row>
    <row r="82" spans="1:13" s="55" customFormat="1" ht="15" customHeight="1" x14ac:dyDescent="0.25">
      <c r="A82" s="56" t="s">
        <v>67</v>
      </c>
      <c r="B82" s="120">
        <v>0</v>
      </c>
      <c r="C82" s="59">
        <v>0</v>
      </c>
      <c r="D82" s="129">
        <v>26127390</v>
      </c>
      <c r="E82" s="54">
        <v>1</v>
      </c>
      <c r="F82" s="134">
        <f>F81+F80+F79+F78+F77</f>
        <v>26127390</v>
      </c>
      <c r="G82" s="53">
        <f>IF(ISBLANK(F82),"  ",IF(F84&gt;0,F82/F84,IF(F82&gt;0,1,0)))</f>
        <v>0.36751951339550437</v>
      </c>
      <c r="H82" s="120">
        <v>0</v>
      </c>
      <c r="I82" s="59">
        <v>0</v>
      </c>
      <c r="J82" s="129">
        <v>26400000</v>
      </c>
      <c r="K82" s="54">
        <v>1</v>
      </c>
      <c r="L82" s="134">
        <f>L81+L80+L79+L78+L77</f>
        <v>26400000</v>
      </c>
      <c r="M82" s="53">
        <f>IF(ISBLANK(L82),"  ",IF(L84&gt;0,L82/L84,IF(L82&gt;0,1,0)))</f>
        <v>0.37495823796102484</v>
      </c>
    </row>
    <row r="83" spans="1:13" s="55" customFormat="1" ht="15" customHeight="1" x14ac:dyDescent="0.25">
      <c r="A83" s="56" t="s">
        <v>68</v>
      </c>
      <c r="B83" s="120">
        <v>0</v>
      </c>
      <c r="C83" s="59">
        <v>0</v>
      </c>
      <c r="D83" s="129">
        <v>0</v>
      </c>
      <c r="E83" s="54">
        <v>0</v>
      </c>
      <c r="F83" s="141">
        <f>D83+B83</f>
        <v>0</v>
      </c>
      <c r="G83" s="53">
        <f>IF(ISBLANK(F83),"  ",IF(F84&gt;0,F83/F84,IF(F83&gt;0,1,0)))</f>
        <v>0</v>
      </c>
      <c r="H83" s="120">
        <v>0</v>
      </c>
      <c r="I83" s="59">
        <v>0</v>
      </c>
      <c r="J83" s="129">
        <v>0</v>
      </c>
      <c r="K83" s="54">
        <v>0</v>
      </c>
      <c r="L83" s="141">
        <f>J83+H83</f>
        <v>0</v>
      </c>
      <c r="M83" s="53">
        <f>IF(ISBLANK(L83),"  ",IF(L84&gt;0,L83/L84,IF(L83&gt;0,1,0)))</f>
        <v>0</v>
      </c>
    </row>
    <row r="84" spans="1:13" s="55" customFormat="1" ht="15" customHeight="1" thickBot="1" x14ac:dyDescent="0.3">
      <c r="A84" s="67" t="s">
        <v>69</v>
      </c>
      <c r="B84" s="121">
        <v>34237462</v>
      </c>
      <c r="C84" s="68">
        <v>0.48159940101698151</v>
      </c>
      <c r="D84" s="121">
        <v>36853702</v>
      </c>
      <c r="E84" s="69">
        <v>0.51840059898301849</v>
      </c>
      <c r="F84" s="121">
        <f>F82+F75+F54+F47+F55+F83</f>
        <v>71091164</v>
      </c>
      <c r="G84" s="70">
        <f>IF(ISBLANK(F84),"  ",IF(F84&gt;0,F84/F84,IF(F84&gt;0,1,0)))</f>
        <v>1</v>
      </c>
      <c r="H84" s="121">
        <v>34602841</v>
      </c>
      <c r="I84" s="68">
        <v>0.49146288976536007</v>
      </c>
      <c r="J84" s="121">
        <v>35805000</v>
      </c>
      <c r="K84" s="69">
        <v>0.50853711023463988</v>
      </c>
      <c r="L84" s="121">
        <f>L82+L75+L54+L47+L55+L83</f>
        <v>70407841</v>
      </c>
      <c r="M84" s="70">
        <f>IF(ISBLANK(L84),"  ",IF(L84&gt;0,L84/L84,IF(L84&gt;0,1,0)))</f>
        <v>1</v>
      </c>
    </row>
    <row r="85" spans="1:13" ht="15" thickTop="1" x14ac:dyDescent="0.2"/>
    <row r="86" spans="1:13" ht="16.5" customHeight="1" x14ac:dyDescent="0.2">
      <c r="A86" s="2" t="s">
        <v>4</v>
      </c>
    </row>
    <row r="87" spans="1:13" x14ac:dyDescent="0.2">
      <c r="A87" s="2" t="s">
        <v>70</v>
      </c>
    </row>
  </sheetData>
  <hyperlinks>
    <hyperlink ref="O2" location="Home!A1" tooltip="Home" display="Home" xr:uid="{00000000-0004-0000-32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O87"/>
  <sheetViews>
    <sheetView zoomScale="75" zoomScaleNormal="75" workbookViewId="0">
      <pane xSplit="1" ySplit="10" topLeftCell="B11" activePane="bottomRight" state="frozen"/>
      <selection activeCell="K38" sqref="K38"/>
      <selection pane="topRight" activeCell="K38" sqref="K38"/>
      <selection pane="bottomLeft" activeCell="K38" sqref="K38"/>
      <selection pane="bottomRight" activeCell="K38" sqref="K38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179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190</v>
      </c>
      <c r="C6" s="11"/>
      <c r="D6" s="12"/>
      <c r="E6" s="11"/>
      <c r="F6" s="12"/>
      <c r="G6" s="13"/>
      <c r="H6" s="10" t="s">
        <v>191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v>11920007</v>
      </c>
      <c r="C13" s="35">
        <v>1</v>
      </c>
      <c r="D13" s="122">
        <v>0</v>
      </c>
      <c r="E13" s="36">
        <v>0</v>
      </c>
      <c r="F13" s="130">
        <f>D13+B13</f>
        <v>11920007</v>
      </c>
      <c r="G13" s="37">
        <f>IF(ISBLANK(F13),"  ",IF(F84&gt;0,F13/F84,IF(F13&gt;0,1,0)))</f>
        <v>0.26600478436995367</v>
      </c>
      <c r="H13" s="112">
        <v>11159341</v>
      </c>
      <c r="I13" s="35">
        <v>1</v>
      </c>
      <c r="J13" s="122">
        <v>0</v>
      </c>
      <c r="K13" s="36">
        <v>0</v>
      </c>
      <c r="L13" s="130">
        <f t="shared" ref="L13:L34" si="0">J13+H13</f>
        <v>11159341</v>
      </c>
      <c r="M13" s="38">
        <f>IF(ISBLANK(L13),"  ",IF(L84&gt;0,L13/L84,IF(L13&gt;0,1,0)))</f>
        <v>0.25973783456720745</v>
      </c>
    </row>
    <row r="14" spans="1:15" ht="15" customHeight="1" x14ac:dyDescent="0.2">
      <c r="A14" s="7" t="s">
        <v>13</v>
      </c>
      <c r="B14" s="142">
        <v>0</v>
      </c>
      <c r="C14" s="39">
        <v>0</v>
      </c>
      <c r="D14" s="127">
        <v>0</v>
      </c>
      <c r="E14" s="40">
        <v>0</v>
      </c>
      <c r="F14" s="131">
        <f>D14+B14</f>
        <v>0</v>
      </c>
      <c r="G14" s="41">
        <f>IF(ISBLANK(F14),"  ",IF(F84&gt;0,F14/F84,IF(F14&gt;0,1,0)))</f>
        <v>0</v>
      </c>
      <c r="H14" s="142">
        <v>0</v>
      </c>
      <c r="I14" s="39">
        <v>0</v>
      </c>
      <c r="J14" s="127">
        <v>0</v>
      </c>
      <c r="K14" s="40">
        <v>0</v>
      </c>
      <c r="L14" s="131">
        <f t="shared" si="0"/>
        <v>0</v>
      </c>
      <c r="M14" s="41">
        <f>IF(ISBLANK(L14),"  ",IF(L84&gt;0,L14/L84,IF(L14&gt;0,1,0)))</f>
        <v>0</v>
      </c>
    </row>
    <row r="15" spans="1:15" ht="15" customHeight="1" x14ac:dyDescent="0.2">
      <c r="A15" s="169" t="s">
        <v>14</v>
      </c>
      <c r="B15" s="116">
        <v>981595.83</v>
      </c>
      <c r="C15" s="42">
        <v>1</v>
      </c>
      <c r="D15" s="124">
        <v>0</v>
      </c>
      <c r="E15" s="43">
        <v>0</v>
      </c>
      <c r="F15" s="132">
        <f>D15+B15</f>
        <v>981595.83</v>
      </c>
      <c r="G15" s="44">
        <f>IF(ISBLANK(F15),"  ",IF(F84&gt;0,F15/F84,IF(F15&gt;0,1,0)))</f>
        <v>2.1905120282026319E-2</v>
      </c>
      <c r="H15" s="116">
        <v>1007747</v>
      </c>
      <c r="I15" s="42">
        <v>1</v>
      </c>
      <c r="J15" s="124">
        <v>0</v>
      </c>
      <c r="K15" s="43">
        <v>0</v>
      </c>
      <c r="L15" s="132">
        <f t="shared" si="0"/>
        <v>1007747</v>
      </c>
      <c r="M15" s="44">
        <f>IF(ISBLANK(L15),"  ",IF(L84&gt;0,L15/L84,IF(L15&gt;0,1,0)))</f>
        <v>2.3455688250014012E-2</v>
      </c>
    </row>
    <row r="16" spans="1:15" ht="15" customHeight="1" x14ac:dyDescent="0.2">
      <c r="A16" s="170" t="s">
        <v>15</v>
      </c>
      <c r="B16" s="142">
        <v>0</v>
      </c>
      <c r="C16" s="35">
        <v>0</v>
      </c>
      <c r="D16" s="127">
        <v>0</v>
      </c>
      <c r="E16" s="36">
        <v>0</v>
      </c>
      <c r="F16" s="132">
        <f t="shared" ref="F16:F46" si="1">D16+B16</f>
        <v>0</v>
      </c>
      <c r="G16" s="37">
        <f>IF(ISBLANK(F16),"  ",IF(F84&gt;0,F16/F84,IF(F16&gt;0,1,0)))</f>
        <v>0</v>
      </c>
      <c r="H16" s="142">
        <v>0</v>
      </c>
      <c r="I16" s="35">
        <v>0</v>
      </c>
      <c r="J16" s="127">
        <v>0</v>
      </c>
      <c r="K16" s="36">
        <v>0</v>
      </c>
      <c r="L16" s="132">
        <f t="shared" si="0"/>
        <v>0</v>
      </c>
      <c r="M16" s="37">
        <f>IF(ISBLANK(L16),"  ",IF(L84&gt;0,L16/L84,IF(L16&gt;0,1,0)))</f>
        <v>0</v>
      </c>
    </row>
    <row r="17" spans="1:13" ht="15" customHeight="1" x14ac:dyDescent="0.2">
      <c r="A17" s="171" t="s">
        <v>16</v>
      </c>
      <c r="B17" s="114">
        <v>302798</v>
      </c>
      <c r="C17" s="39">
        <v>1</v>
      </c>
      <c r="D17" s="124">
        <v>0</v>
      </c>
      <c r="E17" s="36">
        <v>0</v>
      </c>
      <c r="F17" s="133">
        <f t="shared" si="1"/>
        <v>302798</v>
      </c>
      <c r="G17" s="41">
        <f>IF(ISBLANK(F17),"  ",IF(F84&gt;0,F17/F84,IF(F17&gt;0,1,0)))</f>
        <v>6.7571870299785253E-3</v>
      </c>
      <c r="H17" s="114">
        <v>296463</v>
      </c>
      <c r="I17" s="39">
        <v>1</v>
      </c>
      <c r="J17" s="124">
        <v>0</v>
      </c>
      <c r="K17" s="40">
        <v>0</v>
      </c>
      <c r="L17" s="133">
        <f t="shared" si="0"/>
        <v>296463</v>
      </c>
      <c r="M17" s="41">
        <f>IF(ISBLANK(L17),"  ",IF(L84&gt;0,L17/L84,IF(L17&gt;0,1,0)))</f>
        <v>6.900287180873676E-3</v>
      </c>
    </row>
    <row r="18" spans="1:13" ht="15" customHeight="1" x14ac:dyDescent="0.2">
      <c r="A18" s="171" t="s">
        <v>17</v>
      </c>
      <c r="B18" s="114">
        <v>0</v>
      </c>
      <c r="C18" s="39">
        <v>0</v>
      </c>
      <c r="D18" s="124">
        <v>0</v>
      </c>
      <c r="E18" s="36">
        <v>0</v>
      </c>
      <c r="F18" s="133">
        <f t="shared" si="1"/>
        <v>0</v>
      </c>
      <c r="G18" s="41">
        <f>IF(ISBLANK(F18),"  ",IF(F84&gt;0,F18/F84,IF(F18&gt;0,1,0)))</f>
        <v>0</v>
      </c>
      <c r="H18" s="114">
        <v>0</v>
      </c>
      <c r="I18" s="39">
        <v>0</v>
      </c>
      <c r="J18" s="124">
        <v>0</v>
      </c>
      <c r="K18" s="40">
        <v>0</v>
      </c>
      <c r="L18" s="133">
        <f t="shared" si="0"/>
        <v>0</v>
      </c>
      <c r="M18" s="41">
        <f>IF(ISBLANK(L18),"  ",IF(L84&gt;0,L18/L84,IF(L18&gt;0,1,0)))</f>
        <v>0</v>
      </c>
    </row>
    <row r="19" spans="1:13" ht="15" customHeight="1" x14ac:dyDescent="0.2">
      <c r="A19" s="171" t="s">
        <v>18</v>
      </c>
      <c r="B19" s="114">
        <v>114540</v>
      </c>
      <c r="C19" s="39">
        <v>1</v>
      </c>
      <c r="D19" s="124">
        <v>0</v>
      </c>
      <c r="E19" s="36">
        <v>0</v>
      </c>
      <c r="F19" s="133">
        <f t="shared" si="1"/>
        <v>114540</v>
      </c>
      <c r="G19" s="41">
        <f>IF(ISBLANK(F19),"  ",IF(F84&gt;0,F19/F84,IF(F19&gt;0,1,0)))</f>
        <v>2.556054539375228E-3</v>
      </c>
      <c r="H19" s="114">
        <v>227259</v>
      </c>
      <c r="I19" s="39">
        <v>1</v>
      </c>
      <c r="J19" s="124">
        <v>0</v>
      </c>
      <c r="K19" s="40">
        <v>0</v>
      </c>
      <c r="L19" s="133">
        <f t="shared" si="0"/>
        <v>227259</v>
      </c>
      <c r="M19" s="41">
        <f>IF(ISBLANK(L19),"  ",IF(L84&gt;0,L19/L84,IF(L19&gt;0,1,0)))</f>
        <v>5.289538203547055E-3</v>
      </c>
    </row>
    <row r="20" spans="1:13" ht="15" customHeight="1" x14ac:dyDescent="0.2">
      <c r="A20" s="171" t="s">
        <v>19</v>
      </c>
      <c r="B20" s="114">
        <v>564257.82999999996</v>
      </c>
      <c r="C20" s="39">
        <v>1</v>
      </c>
      <c r="D20" s="124">
        <v>0</v>
      </c>
      <c r="E20" s="36">
        <v>0</v>
      </c>
      <c r="F20" s="133">
        <f>D20+B20</f>
        <v>564257.82999999996</v>
      </c>
      <c r="G20" s="41">
        <f>IF(ISBLANK(F20),"  ",IF(F84&gt;0,F20/F84,IF(F20&gt;0,1,0)))</f>
        <v>1.2591878712672566E-2</v>
      </c>
      <c r="H20" s="114">
        <v>484025</v>
      </c>
      <c r="I20" s="39">
        <v>1</v>
      </c>
      <c r="J20" s="124">
        <v>0</v>
      </c>
      <c r="K20" s="40">
        <v>0</v>
      </c>
      <c r="L20" s="133">
        <f t="shared" si="0"/>
        <v>484025</v>
      </c>
      <c r="M20" s="41">
        <f>IF(ISBLANK(L20),"  ",IF(L84&gt;0,L20/L84,IF(L20&gt;0,1,0)))</f>
        <v>1.1265862865593281E-2</v>
      </c>
    </row>
    <row r="21" spans="1:13" ht="15" customHeight="1" x14ac:dyDescent="0.2">
      <c r="A21" s="171" t="s">
        <v>20</v>
      </c>
      <c r="B21" s="114">
        <v>0</v>
      </c>
      <c r="C21" s="39">
        <v>0</v>
      </c>
      <c r="D21" s="124">
        <v>0</v>
      </c>
      <c r="E21" s="36">
        <v>0</v>
      </c>
      <c r="F21" s="133">
        <f t="shared" si="1"/>
        <v>0</v>
      </c>
      <c r="G21" s="41">
        <f>IF(ISBLANK(F21),"  ",IF(F84&gt;0,F21/F84,IF(F21&gt;0,1,0)))</f>
        <v>0</v>
      </c>
      <c r="H21" s="114">
        <v>0</v>
      </c>
      <c r="I21" s="39">
        <v>0</v>
      </c>
      <c r="J21" s="124">
        <v>0</v>
      </c>
      <c r="K21" s="40">
        <v>0</v>
      </c>
      <c r="L21" s="133">
        <f t="shared" si="0"/>
        <v>0</v>
      </c>
      <c r="M21" s="41">
        <f>IF(ISBLANK(L21),"  ",IF(L84&gt;0,L21/L84,IF(L21&gt;0,1,0)))</f>
        <v>0</v>
      </c>
    </row>
    <row r="22" spans="1:13" ht="15" customHeight="1" x14ac:dyDescent="0.2">
      <c r="A22" s="171" t="s">
        <v>21</v>
      </c>
      <c r="B22" s="114">
        <v>0</v>
      </c>
      <c r="C22" s="39">
        <v>0</v>
      </c>
      <c r="D22" s="124">
        <v>0</v>
      </c>
      <c r="E22" s="36">
        <v>0</v>
      </c>
      <c r="F22" s="133">
        <f t="shared" si="1"/>
        <v>0</v>
      </c>
      <c r="G22" s="41">
        <f>IF(ISBLANK(F22),"  ",IF(F84&gt;0,F22/F84,IF(F22&gt;0,1,0)))</f>
        <v>0</v>
      </c>
      <c r="H22" s="114">
        <v>0</v>
      </c>
      <c r="I22" s="39">
        <v>0</v>
      </c>
      <c r="J22" s="124">
        <v>0</v>
      </c>
      <c r="K22" s="40">
        <v>0</v>
      </c>
      <c r="L22" s="133">
        <f t="shared" si="0"/>
        <v>0</v>
      </c>
      <c r="M22" s="41">
        <f>IF(ISBLANK(L22),"  ",IF(L84&gt;0,L22/L84,IF(L22&gt;0,1,0)))</f>
        <v>0</v>
      </c>
    </row>
    <row r="23" spans="1:13" ht="15" customHeight="1" x14ac:dyDescent="0.2">
      <c r="A23" s="171" t="s">
        <v>22</v>
      </c>
      <c r="B23" s="114">
        <v>0</v>
      </c>
      <c r="C23" s="39">
        <v>0</v>
      </c>
      <c r="D23" s="124">
        <v>0</v>
      </c>
      <c r="E23" s="36">
        <v>0</v>
      </c>
      <c r="F23" s="133">
        <f t="shared" si="1"/>
        <v>0</v>
      </c>
      <c r="G23" s="41">
        <f>IF(ISBLANK(F23),"  ",IF(F84&gt;0,F23/F84,IF(F23&gt;0,1,0)))</f>
        <v>0</v>
      </c>
      <c r="H23" s="114">
        <v>0</v>
      </c>
      <c r="I23" s="39">
        <v>0</v>
      </c>
      <c r="J23" s="124">
        <v>0</v>
      </c>
      <c r="K23" s="40">
        <v>0</v>
      </c>
      <c r="L23" s="133">
        <f t="shared" si="0"/>
        <v>0</v>
      </c>
      <c r="M23" s="41">
        <f>IF(ISBLANK(L23),"  ",IF(L84&gt;0,L23/L84,IF(L23&gt;0,1,0)))</f>
        <v>0</v>
      </c>
    </row>
    <row r="24" spans="1:13" ht="15" customHeight="1" x14ac:dyDescent="0.2">
      <c r="A24" s="171" t="s">
        <v>23</v>
      </c>
      <c r="B24" s="114">
        <v>0</v>
      </c>
      <c r="C24" s="39">
        <v>0</v>
      </c>
      <c r="D24" s="124">
        <v>0</v>
      </c>
      <c r="E24" s="36">
        <v>0</v>
      </c>
      <c r="F24" s="133">
        <f t="shared" si="1"/>
        <v>0</v>
      </c>
      <c r="G24" s="41">
        <f>IF(ISBLANK(F24),"  ",IF(F84&gt;0,F24/F84,IF(F24&gt;0,1,0)))</f>
        <v>0</v>
      </c>
      <c r="H24" s="114">
        <v>0</v>
      </c>
      <c r="I24" s="39">
        <v>0</v>
      </c>
      <c r="J24" s="124">
        <v>0</v>
      </c>
      <c r="K24" s="40">
        <v>0</v>
      </c>
      <c r="L24" s="133">
        <f t="shared" si="0"/>
        <v>0</v>
      </c>
      <c r="M24" s="41">
        <f>IF(ISBLANK(L24),"  ",IF(L84&gt;0,L24/L84,IF(L24&gt;0,1,0)))</f>
        <v>0</v>
      </c>
    </row>
    <row r="25" spans="1:13" ht="15" customHeight="1" x14ac:dyDescent="0.2">
      <c r="A25" s="171" t="s">
        <v>24</v>
      </c>
      <c r="B25" s="114">
        <v>0</v>
      </c>
      <c r="C25" s="39">
        <v>0</v>
      </c>
      <c r="D25" s="124">
        <v>0</v>
      </c>
      <c r="E25" s="36">
        <v>0</v>
      </c>
      <c r="F25" s="133">
        <f t="shared" si="1"/>
        <v>0</v>
      </c>
      <c r="G25" s="41">
        <f>IF(ISBLANK(F25),"  ",IF(F84&gt;0,F25/F84,IF(F25&gt;0,1,0)))</f>
        <v>0</v>
      </c>
      <c r="H25" s="114">
        <v>0</v>
      </c>
      <c r="I25" s="39">
        <v>0</v>
      </c>
      <c r="J25" s="124">
        <v>0</v>
      </c>
      <c r="K25" s="40">
        <v>0</v>
      </c>
      <c r="L25" s="133">
        <f t="shared" si="0"/>
        <v>0</v>
      </c>
      <c r="M25" s="41">
        <f>IF(ISBLANK(L25),"  ",IF(L84&gt;0,L25/L84,IF(L25&gt;0,1,0)))</f>
        <v>0</v>
      </c>
    </row>
    <row r="26" spans="1:13" ht="15" customHeight="1" x14ac:dyDescent="0.2">
      <c r="A26" s="171" t="s">
        <v>25</v>
      </c>
      <c r="B26" s="114">
        <v>0</v>
      </c>
      <c r="C26" s="39">
        <v>0</v>
      </c>
      <c r="D26" s="124">
        <v>0</v>
      </c>
      <c r="E26" s="36">
        <v>0</v>
      </c>
      <c r="F26" s="133">
        <f t="shared" si="1"/>
        <v>0</v>
      </c>
      <c r="G26" s="41">
        <f>IF(ISBLANK(F26),"  ",IF(F84&gt;0,F26/F84,IF(F26&gt;0,1,0)))</f>
        <v>0</v>
      </c>
      <c r="H26" s="114">
        <v>0</v>
      </c>
      <c r="I26" s="39">
        <v>0</v>
      </c>
      <c r="J26" s="124">
        <v>0</v>
      </c>
      <c r="K26" s="40">
        <v>0</v>
      </c>
      <c r="L26" s="133">
        <f t="shared" si="0"/>
        <v>0</v>
      </c>
      <c r="M26" s="41">
        <f>IF(ISBLANK(L26),"  ",IF(L84&gt;0,L26/L84,IF(L26&gt;0,1,0)))</f>
        <v>0</v>
      </c>
    </row>
    <row r="27" spans="1:13" ht="15" customHeight="1" x14ac:dyDescent="0.2">
      <c r="A27" s="171" t="s">
        <v>26</v>
      </c>
      <c r="B27" s="114">
        <v>0</v>
      </c>
      <c r="C27" s="39">
        <v>0</v>
      </c>
      <c r="D27" s="124">
        <v>0</v>
      </c>
      <c r="E27" s="36">
        <v>0</v>
      </c>
      <c r="F27" s="133">
        <f t="shared" si="1"/>
        <v>0</v>
      </c>
      <c r="G27" s="41">
        <f>IF(ISBLANK(F27),"  ",IF(F84&gt;0,F27/F84,IF(F27&gt;0,1,0)))</f>
        <v>0</v>
      </c>
      <c r="H27" s="114">
        <v>0</v>
      </c>
      <c r="I27" s="39">
        <v>0</v>
      </c>
      <c r="J27" s="124">
        <v>0</v>
      </c>
      <c r="K27" s="40">
        <v>0</v>
      </c>
      <c r="L27" s="133">
        <f t="shared" si="0"/>
        <v>0</v>
      </c>
      <c r="M27" s="41">
        <f>IF(ISBLANK(L27),"  ",IF(L84&gt;0,L27/L84,IF(L27&gt;0,1,0)))</f>
        <v>0</v>
      </c>
    </row>
    <row r="28" spans="1:13" ht="15" customHeight="1" x14ac:dyDescent="0.2">
      <c r="A28" s="172" t="s">
        <v>27</v>
      </c>
      <c r="B28" s="114">
        <v>0</v>
      </c>
      <c r="C28" s="39">
        <v>0</v>
      </c>
      <c r="D28" s="124">
        <v>0</v>
      </c>
      <c r="E28" s="36">
        <v>0</v>
      </c>
      <c r="F28" s="133">
        <f t="shared" si="1"/>
        <v>0</v>
      </c>
      <c r="G28" s="41">
        <f>IF(ISBLANK(F28),"  ",IF(F84&gt;0,F28/F84,IF(F28&gt;0,1,0)))</f>
        <v>0</v>
      </c>
      <c r="H28" s="114">
        <v>0</v>
      </c>
      <c r="I28" s="39">
        <v>0</v>
      </c>
      <c r="J28" s="124">
        <v>0</v>
      </c>
      <c r="K28" s="40">
        <v>0</v>
      </c>
      <c r="L28" s="133">
        <f t="shared" si="0"/>
        <v>0</v>
      </c>
      <c r="M28" s="41">
        <f>IF(ISBLANK(L28),"  ",IF(L84&gt;0,L28/L84,IF(L28&gt;0,1,0)))</f>
        <v>0</v>
      </c>
    </row>
    <row r="29" spans="1:13" ht="15" customHeight="1" x14ac:dyDescent="0.2">
      <c r="A29" s="172" t="s">
        <v>28</v>
      </c>
      <c r="B29" s="114">
        <v>0</v>
      </c>
      <c r="C29" s="39">
        <v>0</v>
      </c>
      <c r="D29" s="124">
        <v>0</v>
      </c>
      <c r="E29" s="36">
        <v>0</v>
      </c>
      <c r="F29" s="133">
        <f t="shared" si="1"/>
        <v>0</v>
      </c>
      <c r="G29" s="41">
        <f>IF(ISBLANK(F29),"  ",IF(F84&gt;0,F29/F84,IF(F29&gt;0,1,0)))</f>
        <v>0</v>
      </c>
      <c r="H29" s="114">
        <v>0</v>
      </c>
      <c r="I29" s="39">
        <v>0</v>
      </c>
      <c r="J29" s="124">
        <v>0</v>
      </c>
      <c r="K29" s="40">
        <v>0</v>
      </c>
      <c r="L29" s="133">
        <f t="shared" si="0"/>
        <v>0</v>
      </c>
      <c r="M29" s="41">
        <f>IF(ISBLANK(L29),"  ",IF(L84&gt;0,L29/L84,IF(L29&gt;0,1,0)))</f>
        <v>0</v>
      </c>
    </row>
    <row r="30" spans="1:13" ht="15" customHeight="1" x14ac:dyDescent="0.2">
      <c r="A30" s="172" t="s">
        <v>71</v>
      </c>
      <c r="B30" s="114">
        <v>0</v>
      </c>
      <c r="C30" s="39">
        <v>0</v>
      </c>
      <c r="D30" s="124">
        <v>0</v>
      </c>
      <c r="E30" s="36">
        <v>0</v>
      </c>
      <c r="F30" s="133">
        <f t="shared" si="1"/>
        <v>0</v>
      </c>
      <c r="G30" s="41">
        <f>IF(ISBLANK(F30),"  ",IF(F84&gt;0,F30/F84,IF(F30&gt;0,1,0)))</f>
        <v>0</v>
      </c>
      <c r="H30" s="114">
        <v>0</v>
      </c>
      <c r="I30" s="39">
        <v>0</v>
      </c>
      <c r="J30" s="124">
        <v>0</v>
      </c>
      <c r="K30" s="40">
        <v>0</v>
      </c>
      <c r="L30" s="133">
        <f t="shared" si="0"/>
        <v>0</v>
      </c>
      <c r="M30" s="41">
        <f>IF(ISBLANK(L30),"  ",IF(L84&gt;0,L30/L84,IF(L30&gt;0,1,0)))</f>
        <v>0</v>
      </c>
    </row>
    <row r="31" spans="1:13" ht="15" customHeight="1" x14ac:dyDescent="0.2">
      <c r="A31" s="172" t="s">
        <v>182</v>
      </c>
      <c r="B31" s="114">
        <v>0</v>
      </c>
      <c r="C31" s="39">
        <v>0</v>
      </c>
      <c r="D31" s="124">
        <v>0</v>
      </c>
      <c r="E31" s="36">
        <v>0</v>
      </c>
      <c r="F31" s="133">
        <f t="shared" si="1"/>
        <v>0</v>
      </c>
      <c r="G31" s="41">
        <f>IF(ISBLANK(F31),"  ",IF(F84&gt;0,F31/F84,IF(F31&gt;0,1,0)))</f>
        <v>0</v>
      </c>
      <c r="H31" s="114">
        <v>0</v>
      </c>
      <c r="I31" s="39">
        <v>0</v>
      </c>
      <c r="J31" s="124">
        <v>0</v>
      </c>
      <c r="K31" s="40">
        <v>0</v>
      </c>
      <c r="L31" s="133">
        <f t="shared" si="0"/>
        <v>0</v>
      </c>
      <c r="M31" s="41">
        <f>IF(ISBLANK(L31),"  ",IF(L84&gt;0,L31/L84,IF(L31&gt;0,1,0)))</f>
        <v>0</v>
      </c>
    </row>
    <row r="32" spans="1:13" ht="15" customHeight="1" x14ac:dyDescent="0.2">
      <c r="A32" s="173" t="s">
        <v>183</v>
      </c>
      <c r="B32" s="114">
        <v>0</v>
      </c>
      <c r="C32" s="39">
        <v>0</v>
      </c>
      <c r="D32" s="124">
        <v>0</v>
      </c>
      <c r="E32" s="36">
        <v>0</v>
      </c>
      <c r="F32" s="133">
        <f t="shared" si="1"/>
        <v>0</v>
      </c>
      <c r="G32" s="41">
        <f>IF(ISBLANK(F32),"  ",IF(F84&gt;0,F32/F84,IF(F32&gt;0,1,0)))</f>
        <v>0</v>
      </c>
      <c r="H32" s="114">
        <v>0</v>
      </c>
      <c r="I32" s="39">
        <v>0</v>
      </c>
      <c r="J32" s="124">
        <v>0</v>
      </c>
      <c r="K32" s="40">
        <v>0</v>
      </c>
      <c r="L32" s="133">
        <f t="shared" si="0"/>
        <v>0</v>
      </c>
      <c r="M32" s="41">
        <f>IF(ISBLANK(L32),"  ",IF(L84&gt;0,L32/L84,IF(L32&gt;0,1,0)))</f>
        <v>0</v>
      </c>
    </row>
    <row r="33" spans="1:13" ht="15" customHeight="1" x14ac:dyDescent="0.2">
      <c r="A33" s="172" t="s">
        <v>175</v>
      </c>
      <c r="B33" s="114">
        <v>0</v>
      </c>
      <c r="C33" s="39">
        <v>0</v>
      </c>
      <c r="D33" s="124">
        <v>0</v>
      </c>
      <c r="E33" s="36">
        <v>0</v>
      </c>
      <c r="F33" s="133">
        <f t="shared" si="1"/>
        <v>0</v>
      </c>
      <c r="G33" s="41">
        <f>IF(ISBLANK(F33),"  ",IF(F84&gt;0,F33/F84,IF(F33&gt;0,1,0)))</f>
        <v>0</v>
      </c>
      <c r="H33" s="114">
        <v>0</v>
      </c>
      <c r="I33" s="39">
        <v>0</v>
      </c>
      <c r="J33" s="124">
        <v>0</v>
      </c>
      <c r="K33" s="40">
        <v>0</v>
      </c>
      <c r="L33" s="133">
        <f t="shared" si="0"/>
        <v>0</v>
      </c>
      <c r="M33" s="41">
        <f>IF(ISBLANK(L33),"  ",IF(L84&gt;0,L33/L84,IF(L33&gt;0,1,0)))</f>
        <v>0</v>
      </c>
    </row>
    <row r="34" spans="1:13" ht="15" customHeight="1" x14ac:dyDescent="0.2">
      <c r="A34" s="171" t="s">
        <v>184</v>
      </c>
      <c r="B34" s="114">
        <v>0</v>
      </c>
      <c r="C34" s="39">
        <v>0</v>
      </c>
      <c r="D34" s="124">
        <v>0</v>
      </c>
      <c r="E34" s="36">
        <v>0</v>
      </c>
      <c r="F34" s="133">
        <f t="shared" si="1"/>
        <v>0</v>
      </c>
      <c r="G34" s="41">
        <f>IF(ISBLANK(F34),"  ",IF(F84&gt;0,F34/F84,IF(F34&gt;0,1,0)))</f>
        <v>0</v>
      </c>
      <c r="H34" s="114">
        <v>0</v>
      </c>
      <c r="I34" s="39">
        <v>0</v>
      </c>
      <c r="J34" s="124">
        <v>0</v>
      </c>
      <c r="K34" s="40">
        <v>0</v>
      </c>
      <c r="L34" s="133">
        <f t="shared" si="0"/>
        <v>0</v>
      </c>
      <c r="M34" s="41">
        <f>IF(ISBLANK(L34),"  ",IF(L84&gt;0,L34/L84,IF(L34&gt;0,1,0)))</f>
        <v>0</v>
      </c>
    </row>
    <row r="35" spans="1:13" ht="15" customHeight="1" x14ac:dyDescent="0.2">
      <c r="A35" s="171" t="s">
        <v>185</v>
      </c>
      <c r="B35" s="114">
        <v>0</v>
      </c>
      <c r="C35" s="39">
        <v>0</v>
      </c>
      <c r="D35" s="124">
        <v>0</v>
      </c>
      <c r="E35" s="36">
        <v>0</v>
      </c>
      <c r="F35" s="133">
        <f t="shared" ref="F35" si="2">D35+B35</f>
        <v>0</v>
      </c>
      <c r="G35" s="41">
        <f>IF(ISBLANK(F35),"  ",IF(F85&gt;0,F35/F85,IF(F35&gt;0,1,0)))</f>
        <v>0</v>
      </c>
      <c r="H35" s="114">
        <v>0</v>
      </c>
      <c r="I35" s="39">
        <v>0</v>
      </c>
      <c r="J35" s="124">
        <v>0</v>
      </c>
      <c r="K35" s="40">
        <v>0</v>
      </c>
      <c r="L35" s="133">
        <f t="shared" ref="L35" si="3">J35+H35</f>
        <v>0</v>
      </c>
      <c r="M35" s="41">
        <f>IF(ISBLANK(L35),"  ",IF(L85&gt;0,L35/L85,IF(L35&gt;0,1,0)))</f>
        <v>0</v>
      </c>
    </row>
    <row r="36" spans="1:13" ht="15" customHeight="1" x14ac:dyDescent="0.2">
      <c r="A36" s="218" t="s">
        <v>193</v>
      </c>
      <c r="B36" s="114">
        <v>0</v>
      </c>
      <c r="C36" s="39">
        <v>0</v>
      </c>
      <c r="D36" s="124">
        <v>0</v>
      </c>
      <c r="E36" s="36">
        <v>0</v>
      </c>
      <c r="F36" s="133">
        <f t="shared" ref="F36:F37" si="4">D36+B36</f>
        <v>0</v>
      </c>
      <c r="G36" s="41">
        <f t="shared" ref="G36:G37" si="5">IF(ISBLANK(F36),"  ",IF(F86&gt;0,F36/F86,IF(F36&gt;0,1,0)))</f>
        <v>0</v>
      </c>
      <c r="H36" s="114">
        <v>0</v>
      </c>
      <c r="I36" s="39">
        <v>0</v>
      </c>
      <c r="J36" s="124">
        <v>0</v>
      </c>
      <c r="K36" s="40">
        <v>0</v>
      </c>
      <c r="L36" s="133">
        <f t="shared" ref="L36:L37" si="6">J36+H36</f>
        <v>0</v>
      </c>
      <c r="M36" s="41">
        <f t="shared" ref="M36:M37" si="7">IF(ISBLANK(L36),"  ",IF(L86&gt;0,L36/L86,IF(L36&gt;0,1,0)))</f>
        <v>0</v>
      </c>
    </row>
    <row r="37" spans="1:13" ht="15" customHeight="1" x14ac:dyDescent="0.2">
      <c r="A37" s="218" t="s">
        <v>194</v>
      </c>
      <c r="B37" s="114">
        <v>0</v>
      </c>
      <c r="C37" s="39">
        <v>0</v>
      </c>
      <c r="D37" s="124">
        <v>0</v>
      </c>
      <c r="E37" s="36">
        <v>0</v>
      </c>
      <c r="F37" s="133">
        <f t="shared" si="4"/>
        <v>0</v>
      </c>
      <c r="G37" s="41">
        <f t="shared" si="5"/>
        <v>0</v>
      </c>
      <c r="H37" s="114">
        <v>0</v>
      </c>
      <c r="I37" s="39">
        <v>0</v>
      </c>
      <c r="J37" s="124">
        <v>0</v>
      </c>
      <c r="K37" s="40">
        <v>0</v>
      </c>
      <c r="L37" s="133">
        <f t="shared" si="6"/>
        <v>0</v>
      </c>
      <c r="M37" s="41">
        <f t="shared" si="7"/>
        <v>0</v>
      </c>
    </row>
    <row r="38" spans="1:13" ht="15" customHeight="1" x14ac:dyDescent="0.2">
      <c r="A38" s="171" t="s">
        <v>187</v>
      </c>
      <c r="B38" s="114">
        <v>0</v>
      </c>
      <c r="C38" s="39">
        <v>0</v>
      </c>
      <c r="D38" s="124">
        <v>0</v>
      </c>
      <c r="E38" s="36">
        <v>0</v>
      </c>
      <c r="F38" s="133">
        <f t="shared" ref="F38" si="8">D38+B38</f>
        <v>0</v>
      </c>
      <c r="G38" s="41">
        <f>IF(ISBLANK(F38),"  ",IF(F86&gt;0,F38/F86,IF(F38&gt;0,1,0)))</f>
        <v>0</v>
      </c>
      <c r="H38" s="114">
        <v>0</v>
      </c>
      <c r="I38" s="39">
        <v>0</v>
      </c>
      <c r="J38" s="124">
        <v>0</v>
      </c>
      <c r="K38" s="40">
        <v>0</v>
      </c>
      <c r="L38" s="133">
        <f t="shared" ref="L38" si="9">J38+H38</f>
        <v>0</v>
      </c>
      <c r="M38" s="41">
        <f>IF(ISBLANK(L38),"  ",IF(L86&gt;0,L38/L86,IF(L38&gt;0,1,0)))</f>
        <v>0</v>
      </c>
    </row>
    <row r="39" spans="1:13" ht="15" customHeight="1" x14ac:dyDescent="0.2">
      <c r="A39" s="171" t="s">
        <v>192</v>
      </c>
      <c r="B39" s="114">
        <v>0</v>
      </c>
      <c r="C39" s="39">
        <v>0</v>
      </c>
      <c r="D39" s="124">
        <v>0</v>
      </c>
      <c r="E39" s="36">
        <v>0</v>
      </c>
      <c r="F39" s="133">
        <f t="shared" ref="F39" si="10">D39+B39</f>
        <v>0</v>
      </c>
      <c r="G39" s="41">
        <f>IF(ISBLANK(F39),"  ",IF(F87&gt;0,F39/F87,IF(F39&gt;0,1,0)))</f>
        <v>0</v>
      </c>
      <c r="H39" s="114">
        <v>0</v>
      </c>
      <c r="I39" s="39">
        <v>0</v>
      </c>
      <c r="J39" s="124">
        <v>0</v>
      </c>
      <c r="K39" s="40">
        <v>0</v>
      </c>
      <c r="L39" s="133">
        <f t="shared" ref="L39" si="11">J39+H39</f>
        <v>0</v>
      </c>
      <c r="M39" s="41">
        <f>IF(ISBLANK(L39),"  ",IF(L87&gt;0,L39/L87,IF(L39&gt;0,1,0)))</f>
        <v>0</v>
      </c>
    </row>
    <row r="40" spans="1:13" ht="15" customHeight="1" x14ac:dyDescent="0.2">
      <c r="A40" s="171" t="s">
        <v>188</v>
      </c>
      <c r="B40" s="114">
        <v>0</v>
      </c>
      <c r="C40" s="39">
        <v>0</v>
      </c>
      <c r="D40" s="124">
        <v>0</v>
      </c>
      <c r="E40" s="36">
        <v>0</v>
      </c>
      <c r="F40" s="133">
        <f t="shared" ref="F40:F41" si="12">D40+B40</f>
        <v>0</v>
      </c>
      <c r="G40" s="41">
        <f t="shared" ref="G40:G41" si="13">IF(ISBLANK(F40),"  ",IF(F87&gt;0,F40/F87,IF(F40&gt;0,1,0)))</f>
        <v>0</v>
      </c>
      <c r="H40" s="114">
        <v>0</v>
      </c>
      <c r="I40" s="39">
        <v>0</v>
      </c>
      <c r="J40" s="124">
        <v>0</v>
      </c>
      <c r="K40" s="40">
        <v>0</v>
      </c>
      <c r="L40" s="133">
        <f t="shared" ref="L40:L41" si="14">J40+H40</f>
        <v>0</v>
      </c>
      <c r="M40" s="41">
        <f t="shared" ref="M40:M41" si="15">IF(ISBLANK(L40),"  ",IF(L87&gt;0,L40/L87,IF(L40&gt;0,1,0)))</f>
        <v>0</v>
      </c>
    </row>
    <row r="41" spans="1:13" ht="15" customHeight="1" x14ac:dyDescent="0.2">
      <c r="A41" s="171" t="s">
        <v>189</v>
      </c>
      <c r="B41" s="114">
        <v>0</v>
      </c>
      <c r="C41" s="39">
        <v>0</v>
      </c>
      <c r="D41" s="124">
        <v>0</v>
      </c>
      <c r="E41" s="36">
        <v>0</v>
      </c>
      <c r="F41" s="133">
        <f t="shared" si="12"/>
        <v>0</v>
      </c>
      <c r="G41" s="41">
        <f t="shared" si="13"/>
        <v>0</v>
      </c>
      <c r="H41" s="114">
        <v>0</v>
      </c>
      <c r="I41" s="39">
        <v>0</v>
      </c>
      <c r="J41" s="124">
        <v>0</v>
      </c>
      <c r="K41" s="40">
        <v>0</v>
      </c>
      <c r="L41" s="133">
        <f t="shared" si="14"/>
        <v>0</v>
      </c>
      <c r="M41" s="41">
        <f t="shared" si="15"/>
        <v>0</v>
      </c>
    </row>
    <row r="42" spans="1:13" ht="15" customHeight="1" x14ac:dyDescent="0.25">
      <c r="A42" s="47" t="s">
        <v>29</v>
      </c>
      <c r="B42" s="143"/>
      <c r="C42" s="48" t="s">
        <v>4</v>
      </c>
      <c r="D42" s="124"/>
      <c r="E42" s="49"/>
      <c r="F42" s="133"/>
      <c r="G42" s="50" t="s">
        <v>4</v>
      </c>
      <c r="H42" s="143" t="s">
        <v>4</v>
      </c>
      <c r="I42" s="48" t="s">
        <v>4</v>
      </c>
      <c r="J42" s="124"/>
      <c r="K42" s="49" t="s">
        <v>4</v>
      </c>
      <c r="L42" s="133"/>
      <c r="M42" s="50" t="s">
        <v>4</v>
      </c>
    </row>
    <row r="43" spans="1:13" ht="15" customHeight="1" x14ac:dyDescent="0.2">
      <c r="A43" s="45" t="s">
        <v>30</v>
      </c>
      <c r="B43" s="142">
        <v>0</v>
      </c>
      <c r="C43" s="35">
        <v>0</v>
      </c>
      <c r="D43" s="127">
        <v>0</v>
      </c>
      <c r="E43" s="36">
        <v>0</v>
      </c>
      <c r="F43" s="132">
        <f t="shared" si="1"/>
        <v>0</v>
      </c>
      <c r="G43" s="37">
        <f>IF(ISBLANK(F43),"  ",IF(F84&gt;0,F43/F84,IF(F43&gt;0,1,0)))</f>
        <v>0</v>
      </c>
      <c r="H43" s="142">
        <v>0</v>
      </c>
      <c r="I43" s="35">
        <v>0</v>
      </c>
      <c r="J43" s="127">
        <v>0</v>
      </c>
      <c r="K43" s="36">
        <v>0</v>
      </c>
      <c r="L43" s="132">
        <f>J43+H43</f>
        <v>0</v>
      </c>
      <c r="M43" s="37">
        <f>IF(ISBLANK(L43),"  ",IF(L84&gt;0,L43/L84,IF(L43&gt;0,1,0)))</f>
        <v>0</v>
      </c>
    </row>
    <row r="44" spans="1:13" ht="15" customHeight="1" x14ac:dyDescent="0.25">
      <c r="A44" s="104" t="s">
        <v>31</v>
      </c>
      <c r="B44" s="143"/>
      <c r="C44" s="48" t="s">
        <v>4</v>
      </c>
      <c r="D44" s="124"/>
      <c r="E44" s="49"/>
      <c r="F44" s="133"/>
      <c r="G44" s="50" t="s">
        <v>4</v>
      </c>
      <c r="H44" s="143"/>
      <c r="I44" s="48" t="s">
        <v>4</v>
      </c>
      <c r="J44" s="124"/>
      <c r="K44" s="49" t="s">
        <v>4</v>
      </c>
      <c r="L44" s="133"/>
      <c r="M44" s="50" t="s">
        <v>4</v>
      </c>
    </row>
    <row r="45" spans="1:13" ht="15" customHeight="1" x14ac:dyDescent="0.2">
      <c r="A45" s="45" t="s">
        <v>30</v>
      </c>
      <c r="B45" s="142">
        <v>0</v>
      </c>
      <c r="C45" s="35">
        <v>0</v>
      </c>
      <c r="D45" s="127">
        <v>0</v>
      </c>
      <c r="E45" s="36">
        <v>0</v>
      </c>
      <c r="F45" s="132">
        <f t="shared" si="1"/>
        <v>0</v>
      </c>
      <c r="G45" s="37">
        <f>IF(ISBLANK(F45),"  ",IF(F84&gt;0,F45/F84,IF(F45&gt;0,1,0)))</f>
        <v>0</v>
      </c>
      <c r="H45" s="142">
        <v>0</v>
      </c>
      <c r="I45" s="35">
        <v>0</v>
      </c>
      <c r="J45" s="127">
        <v>0</v>
      </c>
      <c r="K45" s="36">
        <v>0</v>
      </c>
      <c r="L45" s="132">
        <f>J45+H45</f>
        <v>0</v>
      </c>
      <c r="M45" s="37">
        <f>IF(ISBLANK(L45),"  ",IF(L84&gt;0,L45/L84,IF(L45&gt;0,1,0)))</f>
        <v>0</v>
      </c>
    </row>
    <row r="46" spans="1:13" ht="15" customHeight="1" x14ac:dyDescent="0.2">
      <c r="A46" s="46" t="s">
        <v>101</v>
      </c>
      <c r="B46" s="114"/>
      <c r="C46" s="39" t="s">
        <v>10</v>
      </c>
      <c r="D46" s="124"/>
      <c r="E46" s="36"/>
      <c r="F46" s="133">
        <f t="shared" si="1"/>
        <v>0</v>
      </c>
      <c r="G46" s="41">
        <f>IF(ISBLANK(F46),"  ",IF(F84&gt;0,F46/F84,IF(F46&gt;0,1,0)))</f>
        <v>0</v>
      </c>
      <c r="H46" s="114"/>
      <c r="I46" s="39" t="s">
        <v>10</v>
      </c>
      <c r="J46" s="124"/>
      <c r="K46" s="40" t="s">
        <v>10</v>
      </c>
      <c r="L46" s="133">
        <f>J46+H46</f>
        <v>0</v>
      </c>
      <c r="M46" s="41">
        <f>IF(ISBLANK(L46),"  ",IF(L84&gt;0,L46/L84,IF(L46&gt;0,1,0)))</f>
        <v>0</v>
      </c>
    </row>
    <row r="47" spans="1:13" s="55" customFormat="1" ht="15" customHeight="1" x14ac:dyDescent="0.25">
      <c r="A47" s="47" t="s">
        <v>33</v>
      </c>
      <c r="B47" s="115">
        <v>12901602.83</v>
      </c>
      <c r="C47" s="59">
        <v>1</v>
      </c>
      <c r="D47" s="128">
        <v>0</v>
      </c>
      <c r="E47" s="52">
        <v>0</v>
      </c>
      <c r="F47" s="115">
        <f>F46+F45+F43+F34+F29+F28+F26+F27+F25+F24+F23+F22+F21+F20+F19+F18+F17+F16+F14+F13+F30+F31+F32+F33</f>
        <v>12901602.83</v>
      </c>
      <c r="G47" s="53">
        <f>IF(ISBLANK(F47),"  ",IF(F84&gt;0,F47/F84,IF(F47&gt;0,1,0)))</f>
        <v>0.28790990465198002</v>
      </c>
      <c r="H47" s="115">
        <v>12167088</v>
      </c>
      <c r="I47" s="59">
        <v>1</v>
      </c>
      <c r="J47" s="128">
        <v>0</v>
      </c>
      <c r="K47" s="54">
        <v>0</v>
      </c>
      <c r="L47" s="115">
        <f>L46+L45+L43+L34+L29+L28+L26+L27+L25+L24+L23+L22+L21+L20+L19+L18+L17+L16+L14+L13+L30+L31+L32+L33</f>
        <v>12167088</v>
      </c>
      <c r="M47" s="53">
        <f>IF(ISBLANK(L47),"  ",IF(L84&gt;0,L47/L84,IF(L47&gt;0,1,0)))</f>
        <v>0.28319352281722149</v>
      </c>
    </row>
    <row r="48" spans="1:13" ht="15" customHeight="1" x14ac:dyDescent="0.25">
      <c r="A48" s="56" t="s">
        <v>34</v>
      </c>
      <c r="B48" s="116"/>
      <c r="C48" s="48" t="s">
        <v>4</v>
      </c>
      <c r="D48" s="124"/>
      <c r="E48" s="49" t="s">
        <v>4</v>
      </c>
      <c r="F48" s="133"/>
      <c r="G48" s="50" t="s">
        <v>4</v>
      </c>
      <c r="H48" s="116"/>
      <c r="I48" s="48" t="s">
        <v>4</v>
      </c>
      <c r="J48" s="124"/>
      <c r="K48" s="49" t="s">
        <v>4</v>
      </c>
      <c r="L48" s="133"/>
      <c r="M48" s="50" t="s">
        <v>4</v>
      </c>
    </row>
    <row r="49" spans="1:13" ht="15" customHeight="1" x14ac:dyDescent="0.2">
      <c r="A49" s="7" t="s">
        <v>35</v>
      </c>
      <c r="B49" s="142">
        <v>0</v>
      </c>
      <c r="C49" s="35">
        <v>0</v>
      </c>
      <c r="D49" s="127">
        <v>0</v>
      </c>
      <c r="E49" s="36">
        <v>0</v>
      </c>
      <c r="F49" s="132">
        <f>D49+B49</f>
        <v>0</v>
      </c>
      <c r="G49" s="37">
        <f>IF(ISBLANK(F49),"  ",IF(D84&gt;0,F49/D84,IF(F49&gt;0,1,0)))</f>
        <v>0</v>
      </c>
      <c r="H49" s="142">
        <v>0</v>
      </c>
      <c r="I49" s="35">
        <v>0</v>
      </c>
      <c r="J49" s="127">
        <v>0</v>
      </c>
      <c r="K49" s="36">
        <v>0</v>
      </c>
      <c r="L49" s="132">
        <f>J49+H49</f>
        <v>0</v>
      </c>
      <c r="M49" s="37">
        <f>IF(ISBLANK(L49),"  ",IF(J84&gt;0,L49/J84,IF(L49&gt;0,1,0)))</f>
        <v>0</v>
      </c>
    </row>
    <row r="50" spans="1:13" ht="15" customHeight="1" x14ac:dyDescent="0.2">
      <c r="A50" s="58" t="s">
        <v>36</v>
      </c>
      <c r="B50" s="114">
        <v>0</v>
      </c>
      <c r="C50" s="39">
        <v>0</v>
      </c>
      <c r="D50" s="124">
        <v>0</v>
      </c>
      <c r="E50" s="40">
        <v>0</v>
      </c>
      <c r="F50" s="133">
        <f>D50+B50</f>
        <v>0</v>
      </c>
      <c r="G50" s="41">
        <f>IF(ISBLANK(F50),"  ",IF(D84&gt;0,F50/D84,IF(F50&gt;0,1,0)))</f>
        <v>0</v>
      </c>
      <c r="H50" s="114">
        <v>0</v>
      </c>
      <c r="I50" s="39">
        <v>0</v>
      </c>
      <c r="J50" s="124">
        <v>0</v>
      </c>
      <c r="K50" s="40">
        <v>0</v>
      </c>
      <c r="L50" s="133">
        <f>J50+H50</f>
        <v>0</v>
      </c>
      <c r="M50" s="41">
        <f>IF(ISBLANK(L50),"  ",IF(J84&gt;0,L50/J84,IF(L50&gt;0,1,0)))</f>
        <v>0</v>
      </c>
    </row>
    <row r="51" spans="1:13" ht="15" customHeight="1" x14ac:dyDescent="0.2">
      <c r="A51" s="7" t="s">
        <v>37</v>
      </c>
      <c r="B51" s="114">
        <v>0</v>
      </c>
      <c r="C51" s="39">
        <v>0</v>
      </c>
      <c r="D51" s="124">
        <v>0</v>
      </c>
      <c r="E51" s="40">
        <v>0</v>
      </c>
      <c r="F51" s="133">
        <f>D51+B51</f>
        <v>0</v>
      </c>
      <c r="G51" s="41">
        <f>IF(ISBLANK(F51),"  ",IF(D84&gt;0,F51/D84,IF(F51&gt;0,1,0)))</f>
        <v>0</v>
      </c>
      <c r="H51" s="114">
        <v>0</v>
      </c>
      <c r="I51" s="39">
        <v>0</v>
      </c>
      <c r="J51" s="124">
        <v>0</v>
      </c>
      <c r="K51" s="40">
        <v>0</v>
      </c>
      <c r="L51" s="133">
        <f>J51+H51</f>
        <v>0</v>
      </c>
      <c r="M51" s="41">
        <f>IF(ISBLANK(L51),"  ",IF(J84&gt;0,L51/J84,IF(L51&gt;0,1,0)))</f>
        <v>0</v>
      </c>
    </row>
    <row r="52" spans="1:13" ht="15" customHeight="1" x14ac:dyDescent="0.2">
      <c r="A52" s="25" t="s">
        <v>38</v>
      </c>
      <c r="B52" s="114">
        <v>0</v>
      </c>
      <c r="C52" s="39">
        <v>0</v>
      </c>
      <c r="D52" s="124">
        <v>0</v>
      </c>
      <c r="E52" s="40">
        <v>0</v>
      </c>
      <c r="F52" s="133">
        <f>D52+B52</f>
        <v>0</v>
      </c>
      <c r="G52" s="41">
        <f>IF(ISBLANK(F52),"  ",IF(D84&gt;0,F52/D84,IF(F52&gt;0,1,0)))</f>
        <v>0</v>
      </c>
      <c r="H52" s="114">
        <v>0</v>
      </c>
      <c r="I52" s="39">
        <v>0</v>
      </c>
      <c r="J52" s="124">
        <v>0</v>
      </c>
      <c r="K52" s="40">
        <v>0</v>
      </c>
      <c r="L52" s="133">
        <f>J52+H52</f>
        <v>0</v>
      </c>
      <c r="M52" s="41">
        <f>IF(ISBLANK(L52),"  ",IF(J84&gt;0,L52/J84,IF(L52&gt;0,1,0)))</f>
        <v>0</v>
      </c>
    </row>
    <row r="53" spans="1:13" ht="15" customHeight="1" x14ac:dyDescent="0.2">
      <c r="A53" s="58" t="s">
        <v>39</v>
      </c>
      <c r="B53" s="114">
        <v>0</v>
      </c>
      <c r="C53" s="39">
        <v>0</v>
      </c>
      <c r="D53" s="124">
        <v>0</v>
      </c>
      <c r="E53" s="40">
        <v>0</v>
      </c>
      <c r="F53" s="133">
        <f>D53+B53</f>
        <v>0</v>
      </c>
      <c r="G53" s="41">
        <f>IF(ISBLANK(F53),"  ",IF(F84&gt;0,F53/F84,IF(F53&gt;0,1,0)))</f>
        <v>0</v>
      </c>
      <c r="H53" s="114">
        <v>0</v>
      </c>
      <c r="I53" s="39">
        <v>0</v>
      </c>
      <c r="J53" s="124">
        <v>0</v>
      </c>
      <c r="K53" s="40">
        <v>0</v>
      </c>
      <c r="L53" s="133">
        <f>J53+H53</f>
        <v>0</v>
      </c>
      <c r="M53" s="41">
        <f>IF(ISBLANK(L53),"  ",IF(L84&gt;0,L53/L84,IF(L53&gt;0,1,0)))</f>
        <v>0</v>
      </c>
    </row>
    <row r="54" spans="1:13" s="55" customFormat="1" ht="15" customHeight="1" x14ac:dyDescent="0.25">
      <c r="A54" s="56" t="s">
        <v>40</v>
      </c>
      <c r="B54" s="115">
        <v>0</v>
      </c>
      <c r="C54" s="59">
        <v>0</v>
      </c>
      <c r="D54" s="128">
        <v>0</v>
      </c>
      <c r="E54" s="54">
        <v>0</v>
      </c>
      <c r="F54" s="134">
        <f>F53+F52+F51+F50+F49</f>
        <v>0</v>
      </c>
      <c r="G54" s="53">
        <f>IF(ISBLANK(F54),"  ",IF(F84&gt;0,F54/F84,IF(F54&gt;0,1,0)))</f>
        <v>0</v>
      </c>
      <c r="H54" s="115">
        <v>0</v>
      </c>
      <c r="I54" s="59">
        <v>0</v>
      </c>
      <c r="J54" s="128">
        <v>0</v>
      </c>
      <c r="K54" s="54">
        <v>0</v>
      </c>
      <c r="L54" s="134">
        <f>L53+L52+L51+L50+L49</f>
        <v>0</v>
      </c>
      <c r="M54" s="53">
        <f>IF(ISBLANK(L54),"  ",IF(L84&gt;0,L54/L84,IF(L54&gt;0,1,0)))</f>
        <v>0</v>
      </c>
    </row>
    <row r="55" spans="1:13" s="55" customFormat="1" ht="15" customHeight="1" x14ac:dyDescent="0.25">
      <c r="A55" s="60" t="s">
        <v>82</v>
      </c>
      <c r="B55" s="144">
        <v>0</v>
      </c>
      <c r="C55" s="59">
        <v>0</v>
      </c>
      <c r="D55" s="129">
        <v>0</v>
      </c>
      <c r="E55" s="54">
        <v>0</v>
      </c>
      <c r="F55" s="135">
        <f>D55+B55</f>
        <v>0</v>
      </c>
      <c r="G55" s="53">
        <f>IF(ISBLANK(F55),"  ",IF(F84&gt;0,F55/F84,IF(F55&gt;0,1,0)))</f>
        <v>0</v>
      </c>
      <c r="H55" s="144">
        <v>0</v>
      </c>
      <c r="I55" s="59">
        <v>0</v>
      </c>
      <c r="J55" s="129">
        <v>0</v>
      </c>
      <c r="K55" s="54">
        <v>0</v>
      </c>
      <c r="L55" s="135">
        <f>J55+H55</f>
        <v>0</v>
      </c>
      <c r="M55" s="53">
        <f>IF(ISBLANK(L55),"  ",IF(L84&gt;0,L55/L84,IF(L55&gt;0,1,0)))</f>
        <v>0</v>
      </c>
    </row>
    <row r="56" spans="1:13" ht="15" customHeight="1" x14ac:dyDescent="0.25">
      <c r="A56" s="9" t="s">
        <v>42</v>
      </c>
      <c r="B56" s="119"/>
      <c r="C56" s="61" t="s">
        <v>4</v>
      </c>
      <c r="D56" s="127"/>
      <c r="E56" s="62" t="s">
        <v>4</v>
      </c>
      <c r="F56" s="132"/>
      <c r="G56" s="63" t="s">
        <v>4</v>
      </c>
      <c r="H56" s="119"/>
      <c r="I56" s="61" t="s">
        <v>4</v>
      </c>
      <c r="J56" s="127"/>
      <c r="K56" s="62" t="s">
        <v>4</v>
      </c>
      <c r="L56" s="132"/>
      <c r="M56" s="63" t="s">
        <v>4</v>
      </c>
    </row>
    <row r="57" spans="1:13" ht="15" customHeight="1" x14ac:dyDescent="0.2">
      <c r="A57" s="7" t="s">
        <v>43</v>
      </c>
      <c r="B57" s="119">
        <v>8746939.4700000007</v>
      </c>
      <c r="C57" s="35">
        <v>1</v>
      </c>
      <c r="D57" s="127">
        <v>0</v>
      </c>
      <c r="E57" s="36">
        <v>0</v>
      </c>
      <c r="F57" s="136">
        <f t="shared" ref="F57:F62" si="16">D57+B57</f>
        <v>8746939.4700000007</v>
      </c>
      <c r="G57" s="37">
        <f>IF(ISBLANK(F57),"  ",IF(F84&gt;0,F57/F84,IF(F57&gt;0,1,0)))</f>
        <v>0.19519516621209929</v>
      </c>
      <c r="H57" s="119">
        <v>8681976</v>
      </c>
      <c r="I57" s="35">
        <v>1</v>
      </c>
      <c r="J57" s="127">
        <v>0</v>
      </c>
      <c r="K57" s="36">
        <v>0</v>
      </c>
      <c r="L57" s="136">
        <f t="shared" ref="L57:L73" si="17">J57+H57</f>
        <v>8681976</v>
      </c>
      <c r="M57" s="37">
        <f>IF(ISBLANK(L57),"  ",IF(L84&gt;0,L57/L84,IF(L57&gt;0,1,0)))</f>
        <v>0.20207623783559131</v>
      </c>
    </row>
    <row r="58" spans="1:13" ht="15" customHeight="1" x14ac:dyDescent="0.2">
      <c r="A58" s="25" t="s">
        <v>44</v>
      </c>
      <c r="B58" s="116">
        <v>0</v>
      </c>
      <c r="C58" s="39">
        <v>0</v>
      </c>
      <c r="D58" s="124">
        <v>0</v>
      </c>
      <c r="E58" s="40">
        <v>0</v>
      </c>
      <c r="F58" s="137">
        <f t="shared" si="16"/>
        <v>0</v>
      </c>
      <c r="G58" s="41">
        <f>IF(ISBLANK(F58),"  ",IF(F84&gt;0,F58/F84,IF(F58&gt;0,1,0)))</f>
        <v>0</v>
      </c>
      <c r="H58" s="116">
        <v>0</v>
      </c>
      <c r="I58" s="39">
        <v>0</v>
      </c>
      <c r="J58" s="124">
        <v>0</v>
      </c>
      <c r="K58" s="40">
        <v>0</v>
      </c>
      <c r="L58" s="137">
        <f t="shared" si="17"/>
        <v>0</v>
      </c>
      <c r="M58" s="41">
        <f>IF(ISBLANK(L58),"  ",IF(L84&gt;0,L58/L84,IF(L58&gt;0,1,0)))</f>
        <v>0</v>
      </c>
    </row>
    <row r="59" spans="1:13" ht="15" customHeight="1" x14ac:dyDescent="0.2">
      <c r="A59" s="64" t="s">
        <v>45</v>
      </c>
      <c r="B59" s="145">
        <v>0</v>
      </c>
      <c r="C59" s="39">
        <v>0</v>
      </c>
      <c r="D59" s="123">
        <v>454739.36</v>
      </c>
      <c r="E59" s="40">
        <v>1</v>
      </c>
      <c r="F59" s="138">
        <f t="shared" si="16"/>
        <v>454739.36</v>
      </c>
      <c r="G59" s="41">
        <f>IF(ISBLANK(F59),"  ",IF(F84&gt;0,F59/F84,IF(F59&gt;0,1,0)))</f>
        <v>1.0147883755549031E-2</v>
      </c>
      <c r="H59" s="145">
        <v>0</v>
      </c>
      <c r="I59" s="39">
        <v>0</v>
      </c>
      <c r="J59" s="123">
        <v>525800</v>
      </c>
      <c r="K59" s="40">
        <v>1</v>
      </c>
      <c r="L59" s="138">
        <f t="shared" si="17"/>
        <v>525800</v>
      </c>
      <c r="M59" s="41">
        <f>IF(ISBLANK(L59),"  ",IF(L84&gt;0,L59/L84,IF(L59&gt;0,1,0)))</f>
        <v>1.2238191611443515E-2</v>
      </c>
    </row>
    <row r="60" spans="1:13" ht="15" customHeight="1" x14ac:dyDescent="0.2">
      <c r="A60" s="64" t="s">
        <v>46</v>
      </c>
      <c r="B60" s="145">
        <v>201845.99</v>
      </c>
      <c r="C60" s="39">
        <v>1</v>
      </c>
      <c r="D60" s="123">
        <v>0</v>
      </c>
      <c r="E60" s="40">
        <v>0</v>
      </c>
      <c r="F60" s="138">
        <f t="shared" si="16"/>
        <v>201845.99</v>
      </c>
      <c r="G60" s="41">
        <f>IF(ISBLANK(F60),"  ",IF(F84&gt;0,F60/F84,IF(F60&gt;0,1,0)))</f>
        <v>4.5043596908869114E-3</v>
      </c>
      <c r="H60" s="145">
        <v>240000</v>
      </c>
      <c r="I60" s="39">
        <v>1</v>
      </c>
      <c r="J60" s="123">
        <v>0</v>
      </c>
      <c r="K60" s="40">
        <v>0</v>
      </c>
      <c r="L60" s="138">
        <f t="shared" si="17"/>
        <v>240000</v>
      </c>
      <c r="M60" s="41">
        <f>IF(ISBLANK(L60),"  ",IF(L84&gt;0,L60/L84,IF(L60&gt;0,1,0)))</f>
        <v>5.5860897427661531E-3</v>
      </c>
    </row>
    <row r="61" spans="1:13" ht="15" customHeight="1" x14ac:dyDescent="0.2">
      <c r="A61" s="64" t="s">
        <v>47</v>
      </c>
      <c r="B61" s="145">
        <v>0</v>
      </c>
      <c r="C61" s="39">
        <v>0</v>
      </c>
      <c r="D61" s="123">
        <v>0</v>
      </c>
      <c r="E61" s="40">
        <v>0</v>
      </c>
      <c r="F61" s="138">
        <f t="shared" si="16"/>
        <v>0</v>
      </c>
      <c r="G61" s="41">
        <f>IF(ISBLANK(F61),"  ",IF(F84&gt;0,F61/F84,IF(F61&gt;0,1,0)))</f>
        <v>0</v>
      </c>
      <c r="H61" s="145">
        <v>0</v>
      </c>
      <c r="I61" s="39">
        <v>0</v>
      </c>
      <c r="J61" s="123">
        <v>0</v>
      </c>
      <c r="K61" s="40">
        <v>0</v>
      </c>
      <c r="L61" s="138">
        <f t="shared" si="17"/>
        <v>0</v>
      </c>
      <c r="M61" s="41">
        <f>IF(ISBLANK(L61),"  ",IF(L84&gt;0,L61/L84,IF(L61&gt;0,1,0)))</f>
        <v>0</v>
      </c>
    </row>
    <row r="62" spans="1:13" ht="15" customHeight="1" x14ac:dyDescent="0.2">
      <c r="A62" s="25" t="s">
        <v>48</v>
      </c>
      <c r="B62" s="116">
        <v>1133450.58</v>
      </c>
      <c r="C62" s="39">
        <v>0.30667682524167844</v>
      </c>
      <c r="D62" s="124">
        <v>2562461.4900000002</v>
      </c>
      <c r="E62" s="40">
        <v>0.69332317475832161</v>
      </c>
      <c r="F62" s="137">
        <f t="shared" si="16"/>
        <v>3695912.0700000003</v>
      </c>
      <c r="G62" s="41">
        <f>IF(ISBLANK(F62),"  ",IF(F84&gt;0,F62/F84,IF(F62&gt;0,1,0)))</f>
        <v>8.2477325158505296E-2</v>
      </c>
      <c r="H62" s="116">
        <v>1295000</v>
      </c>
      <c r="I62" s="39">
        <v>0.316162109375</v>
      </c>
      <c r="J62" s="124">
        <v>2801000</v>
      </c>
      <c r="K62" s="40">
        <v>0.683837890625</v>
      </c>
      <c r="L62" s="137">
        <f t="shared" si="17"/>
        <v>4096000</v>
      </c>
      <c r="M62" s="41">
        <f>IF(ISBLANK(L62),"  ",IF(L84&gt;0,L62/L84,IF(L62&gt;0,1,0)))</f>
        <v>9.533593160987569E-2</v>
      </c>
    </row>
    <row r="63" spans="1:13" s="55" customFormat="1" ht="15" customHeight="1" x14ac:dyDescent="0.25">
      <c r="A63" s="60" t="s">
        <v>49</v>
      </c>
      <c r="B63" s="146">
        <v>10082236.040000001</v>
      </c>
      <c r="C63" s="59">
        <v>0.76966942355336621</v>
      </c>
      <c r="D63" s="128">
        <v>3017200.85</v>
      </c>
      <c r="E63" s="54">
        <v>0.23033057644663379</v>
      </c>
      <c r="F63" s="139">
        <f>F62+F60+F59+F58+F57+F61</f>
        <v>13099436.890000001</v>
      </c>
      <c r="G63" s="53">
        <f>IF(ISBLANK(F63),"  ",IF(F84&gt;0,F63/F84,IF(F63&gt;0,1,0)))</f>
        <v>0.29232473481704052</v>
      </c>
      <c r="H63" s="146">
        <v>10216976</v>
      </c>
      <c r="I63" s="59">
        <v>0.75436687671148728</v>
      </c>
      <c r="J63" s="128">
        <v>3326800</v>
      </c>
      <c r="K63" s="54">
        <v>0.24563312328851275</v>
      </c>
      <c r="L63" s="137">
        <f t="shared" si="17"/>
        <v>13543776</v>
      </c>
      <c r="M63" s="53">
        <f>IF(ISBLANK(L63),"  ",IF(L84&gt;0,L63/L84,IF(L63&gt;0,1,0)))</f>
        <v>0.31523645079967666</v>
      </c>
    </row>
    <row r="64" spans="1:13" ht="15" customHeight="1" x14ac:dyDescent="0.2">
      <c r="A64" s="34" t="s">
        <v>50</v>
      </c>
      <c r="B64" s="147">
        <v>0</v>
      </c>
      <c r="C64" s="39">
        <v>0</v>
      </c>
      <c r="D64" s="148">
        <v>0</v>
      </c>
      <c r="E64" s="40">
        <v>0</v>
      </c>
      <c r="F64" s="140">
        <f t="shared" ref="F64:F73" si="18">D64+B64</f>
        <v>0</v>
      </c>
      <c r="G64" s="41">
        <f>IF(ISBLANK(F64),"  ",IF(F84&gt;0,F64/F84,IF(F64&gt;0,1,0)))</f>
        <v>0</v>
      </c>
      <c r="H64" s="147">
        <v>0</v>
      </c>
      <c r="I64" s="39">
        <v>0</v>
      </c>
      <c r="J64" s="148">
        <v>0</v>
      </c>
      <c r="K64" s="40">
        <v>0</v>
      </c>
      <c r="L64" s="140">
        <f t="shared" si="17"/>
        <v>0</v>
      </c>
      <c r="M64" s="41">
        <f>IF(ISBLANK(L64),"  ",IF(L84&gt;0,L64/L84,IF(L64&gt;0,1,0)))</f>
        <v>0</v>
      </c>
    </row>
    <row r="65" spans="1:13" ht="15" customHeight="1" x14ac:dyDescent="0.2">
      <c r="A65" s="65" t="s">
        <v>51</v>
      </c>
      <c r="B65" s="114">
        <v>0</v>
      </c>
      <c r="C65" s="39">
        <v>0</v>
      </c>
      <c r="D65" s="124">
        <v>0</v>
      </c>
      <c r="E65" s="40">
        <v>0</v>
      </c>
      <c r="F65" s="133">
        <f t="shared" si="18"/>
        <v>0</v>
      </c>
      <c r="G65" s="41">
        <f>IF(ISBLANK(F65),"  ",IF(F84&gt;0,F65/F84,IF(F65&gt;0,1,0)))</f>
        <v>0</v>
      </c>
      <c r="H65" s="114">
        <v>0</v>
      </c>
      <c r="I65" s="39">
        <v>0</v>
      </c>
      <c r="J65" s="124">
        <v>0</v>
      </c>
      <c r="K65" s="40">
        <v>0</v>
      </c>
      <c r="L65" s="133">
        <f t="shared" si="17"/>
        <v>0</v>
      </c>
      <c r="M65" s="41">
        <f>IF(ISBLANK(L65),"  ",IF(L84&gt;0,L65/L84,IF(L65&gt;0,1,0)))</f>
        <v>0</v>
      </c>
    </row>
    <row r="66" spans="1:13" ht="15" customHeight="1" x14ac:dyDescent="0.2">
      <c r="A66" s="7" t="s">
        <v>52</v>
      </c>
      <c r="B66" s="114">
        <v>4046.26</v>
      </c>
      <c r="C66" s="39">
        <v>0.25638838760695892</v>
      </c>
      <c r="D66" s="124">
        <v>11735.5</v>
      </c>
      <c r="E66" s="40">
        <v>0.74361161239304108</v>
      </c>
      <c r="F66" s="133">
        <f t="shared" si="18"/>
        <v>15781.76</v>
      </c>
      <c r="G66" s="41">
        <f>IF(ISBLANK(F66),"  ",IF(F84&gt;0,F66/F84,IF(F66&gt;0,1,0)))</f>
        <v>3.5218298661891394E-4</v>
      </c>
      <c r="H66" s="114">
        <v>6000</v>
      </c>
      <c r="I66" s="39">
        <v>0.33333333333333331</v>
      </c>
      <c r="J66" s="124">
        <v>12000</v>
      </c>
      <c r="K66" s="40">
        <v>0.66666666666666663</v>
      </c>
      <c r="L66" s="133">
        <f t="shared" si="17"/>
        <v>18000</v>
      </c>
      <c r="M66" s="41">
        <f>IF(ISBLANK(L66),"  ",IF(L84&gt;0,L66/L84,IF(L66&gt;0,1,0)))</f>
        <v>4.189567307074615E-4</v>
      </c>
    </row>
    <row r="67" spans="1:13" ht="15" customHeight="1" x14ac:dyDescent="0.2">
      <c r="A67" s="58" t="s">
        <v>53</v>
      </c>
      <c r="B67" s="114">
        <v>0</v>
      </c>
      <c r="C67" s="39">
        <v>0</v>
      </c>
      <c r="D67" s="124">
        <v>2950627.54</v>
      </c>
      <c r="E67" s="40">
        <v>1</v>
      </c>
      <c r="F67" s="133">
        <f t="shared" si="18"/>
        <v>2950627.54</v>
      </c>
      <c r="G67" s="41">
        <f>IF(ISBLANK(F67),"  ",IF(F84&gt;0,F67/F84,IF(F67&gt;0,1,0)))</f>
        <v>6.5845686377008578E-2</v>
      </c>
      <c r="H67" s="114">
        <v>0</v>
      </c>
      <c r="I67" s="39">
        <v>0</v>
      </c>
      <c r="J67" s="124">
        <v>3000000</v>
      </c>
      <c r="K67" s="40">
        <v>1</v>
      </c>
      <c r="L67" s="133">
        <f t="shared" si="17"/>
        <v>3000000</v>
      </c>
      <c r="M67" s="41">
        <f>IF(ISBLANK(L67),"  ",IF(L84&gt;0,L67/L84,IF(L67&gt;0,1,0)))</f>
        <v>6.9826121784576922E-2</v>
      </c>
    </row>
    <row r="68" spans="1:13" ht="15" customHeight="1" x14ac:dyDescent="0.2">
      <c r="A68" s="65" t="s">
        <v>54</v>
      </c>
      <c r="B68" s="114">
        <v>0</v>
      </c>
      <c r="C68" s="39">
        <v>0</v>
      </c>
      <c r="D68" s="124">
        <v>0</v>
      </c>
      <c r="E68" s="40">
        <v>0</v>
      </c>
      <c r="F68" s="133">
        <f t="shared" si="18"/>
        <v>0</v>
      </c>
      <c r="G68" s="41">
        <f>IF(ISBLANK(F68),"  ",IF(F84&gt;0,F68/F84,IF(F68&gt;0,1,0)))</f>
        <v>0</v>
      </c>
      <c r="H68" s="114">
        <v>0</v>
      </c>
      <c r="I68" s="39">
        <v>0</v>
      </c>
      <c r="J68" s="124">
        <v>0</v>
      </c>
      <c r="K68" s="40">
        <v>0</v>
      </c>
      <c r="L68" s="133">
        <f t="shared" si="17"/>
        <v>0</v>
      </c>
      <c r="M68" s="41">
        <f>IF(ISBLANK(L68),"  ",IF(L84&gt;0,L68/L84,IF(L68&gt;0,1,0)))</f>
        <v>0</v>
      </c>
    </row>
    <row r="69" spans="1:13" ht="15" customHeight="1" x14ac:dyDescent="0.2">
      <c r="A69" s="65" t="s">
        <v>55</v>
      </c>
      <c r="B69" s="114">
        <v>0</v>
      </c>
      <c r="C69" s="39">
        <v>0</v>
      </c>
      <c r="D69" s="124">
        <v>0</v>
      </c>
      <c r="E69" s="40">
        <v>0</v>
      </c>
      <c r="F69" s="133">
        <f t="shared" si="18"/>
        <v>0</v>
      </c>
      <c r="G69" s="41">
        <f>IF(ISBLANK(F69),"  ",IF(F84&gt;0,F69/F84,IF(F69&gt;0,1,0)))</f>
        <v>0</v>
      </c>
      <c r="H69" s="114">
        <v>0</v>
      </c>
      <c r="I69" s="39">
        <v>0</v>
      </c>
      <c r="J69" s="124">
        <v>0</v>
      </c>
      <c r="K69" s="40">
        <v>0</v>
      </c>
      <c r="L69" s="133">
        <f t="shared" si="17"/>
        <v>0</v>
      </c>
      <c r="M69" s="41">
        <f>IF(ISBLANK(L69),"  ",IF(L84&gt;0,L69/L84,IF(L69&gt;0,1,0)))</f>
        <v>0</v>
      </c>
    </row>
    <row r="70" spans="1:13" ht="15" customHeight="1" x14ac:dyDescent="0.2">
      <c r="A70" s="34" t="s">
        <v>56</v>
      </c>
      <c r="B70" s="114">
        <v>0</v>
      </c>
      <c r="C70" s="39">
        <v>0</v>
      </c>
      <c r="D70" s="124">
        <v>0</v>
      </c>
      <c r="E70" s="40">
        <v>0</v>
      </c>
      <c r="F70" s="133">
        <f t="shared" si="18"/>
        <v>0</v>
      </c>
      <c r="G70" s="41">
        <f>IF(ISBLANK(F70),"  ",IF(F84&gt;0,F70/F84,IF(F70&gt;0,1,0)))</f>
        <v>0</v>
      </c>
      <c r="H70" s="114">
        <v>0</v>
      </c>
      <c r="I70" s="39">
        <v>0</v>
      </c>
      <c r="J70" s="124">
        <v>0</v>
      </c>
      <c r="K70" s="40">
        <v>0</v>
      </c>
      <c r="L70" s="133">
        <f t="shared" si="17"/>
        <v>0</v>
      </c>
      <c r="M70" s="41">
        <f>IF(ISBLANK(L70),"  ",IF(L84&gt;0,L70/L84,IF(L70&gt;0,1,0)))</f>
        <v>0</v>
      </c>
    </row>
    <row r="71" spans="1:13" ht="15" customHeight="1" x14ac:dyDescent="0.2">
      <c r="A71" s="34" t="s">
        <v>57</v>
      </c>
      <c r="B71" s="114">
        <v>0</v>
      </c>
      <c r="C71" s="39">
        <v>0</v>
      </c>
      <c r="D71" s="124">
        <v>204566.22</v>
      </c>
      <c r="E71" s="40">
        <v>1</v>
      </c>
      <c r="F71" s="133">
        <f t="shared" si="18"/>
        <v>204566.22</v>
      </c>
      <c r="G71" s="41">
        <f>IF(ISBLANK(F71),"  ",IF(F84&gt;0,F71/F84,IF(F71&gt;0,1,0)))</f>
        <v>4.5650638661937455E-3</v>
      </c>
      <c r="H71" s="114">
        <v>0</v>
      </c>
      <c r="I71" s="39">
        <v>0</v>
      </c>
      <c r="J71" s="124">
        <v>250000</v>
      </c>
      <c r="K71" s="40">
        <v>1</v>
      </c>
      <c r="L71" s="133">
        <f t="shared" si="17"/>
        <v>250000</v>
      </c>
      <c r="M71" s="41">
        <f>IF(ISBLANK(L71),"  ",IF(L84&gt;0,L71/L84,IF(L71&gt;0,1,0)))</f>
        <v>5.8188434820480766E-3</v>
      </c>
    </row>
    <row r="72" spans="1:13" ht="15" customHeight="1" x14ac:dyDescent="0.2">
      <c r="A72" s="7" t="s">
        <v>58</v>
      </c>
      <c r="B72" s="114">
        <v>0</v>
      </c>
      <c r="C72" s="39">
        <v>0</v>
      </c>
      <c r="D72" s="124">
        <v>2238734.41</v>
      </c>
      <c r="E72" s="40">
        <v>1</v>
      </c>
      <c r="F72" s="133">
        <f t="shared" si="18"/>
        <v>2238734.41</v>
      </c>
      <c r="G72" s="41">
        <f>IF(ISBLANK(F72),"  ",IF(F84&gt;0,F72/F84,IF(F72&gt;0,1,0)))</f>
        <v>4.9959204218055032E-2</v>
      </c>
      <c r="H72" s="114">
        <v>0</v>
      </c>
      <c r="I72" s="39">
        <v>0</v>
      </c>
      <c r="J72" s="124">
        <v>2500000</v>
      </c>
      <c r="K72" s="40">
        <v>1</v>
      </c>
      <c r="L72" s="133">
        <f t="shared" si="17"/>
        <v>2500000</v>
      </c>
      <c r="M72" s="41">
        <f>IF(ISBLANK(L72),"  ",IF(L84&gt;0,L72/L84,IF(L72&gt;0,1,0)))</f>
        <v>5.8188434820480764E-2</v>
      </c>
    </row>
    <row r="73" spans="1:13" ht="15" customHeight="1" x14ac:dyDescent="0.2">
      <c r="A73" s="58" t="s">
        <v>59</v>
      </c>
      <c r="B73" s="114">
        <v>786693.16</v>
      </c>
      <c r="C73" s="39">
        <v>0.40262306576306423</v>
      </c>
      <c r="D73" s="124">
        <v>1167226.5900000001</v>
      </c>
      <c r="E73" s="40">
        <v>0.59737693423693583</v>
      </c>
      <c r="F73" s="133">
        <f t="shared" si="18"/>
        <v>1953919.75</v>
      </c>
      <c r="G73" s="41">
        <f>IF(ISBLANK(F73),"  ",IF(F84&gt;0,F73/F84,IF(F73&gt;0,1,0)))</f>
        <v>4.3603330247620142E-2</v>
      </c>
      <c r="H73" s="114">
        <v>750000</v>
      </c>
      <c r="I73" s="39">
        <v>0.38461538461538464</v>
      </c>
      <c r="J73" s="124">
        <v>1200000</v>
      </c>
      <c r="K73" s="40">
        <v>0.61538461538461542</v>
      </c>
      <c r="L73" s="133">
        <f t="shared" si="17"/>
        <v>1950000</v>
      </c>
      <c r="M73" s="41">
        <f>IF(ISBLANK(L73),"  ",IF(L84&gt;0,L73/L84,IF(L73&gt;0,1,0)))</f>
        <v>4.5386979159974999E-2</v>
      </c>
    </row>
    <row r="74" spans="1:13" ht="15" customHeight="1" x14ac:dyDescent="0.2">
      <c r="A74" s="34" t="s">
        <v>186</v>
      </c>
      <c r="B74" s="114">
        <v>0</v>
      </c>
      <c r="C74" s="39">
        <v>0</v>
      </c>
      <c r="D74" s="124">
        <v>0</v>
      </c>
      <c r="E74" s="40">
        <v>0</v>
      </c>
      <c r="F74" s="133">
        <f t="shared" ref="F74" si="19">D74+B74</f>
        <v>0</v>
      </c>
      <c r="G74" s="41">
        <f>IF(ISBLANK(F74),"  ",IF(F85&gt;0,F74/F85,IF(F74&gt;0,1,0)))</f>
        <v>0</v>
      </c>
      <c r="H74" s="114">
        <v>0</v>
      </c>
      <c r="I74" s="39">
        <v>0</v>
      </c>
      <c r="J74" s="124">
        <v>0</v>
      </c>
      <c r="K74" s="40">
        <v>0</v>
      </c>
      <c r="L74" s="133">
        <f t="shared" ref="L74" si="20">J74+H74</f>
        <v>0</v>
      </c>
      <c r="M74" s="41">
        <f>IF(ISBLANK(L74),"  ",IF(L85&gt;0,L74/L85,IF(L74&gt;0,1,0)))</f>
        <v>0</v>
      </c>
    </row>
    <row r="75" spans="1:13" s="55" customFormat="1" ht="15" customHeight="1" x14ac:dyDescent="0.25">
      <c r="A75" s="66" t="s">
        <v>60</v>
      </c>
      <c r="B75" s="115">
        <v>10872975.460000001</v>
      </c>
      <c r="C75" s="59">
        <v>0.53134633671868081</v>
      </c>
      <c r="D75" s="128">
        <v>9590091.1099999994</v>
      </c>
      <c r="E75" s="54">
        <v>0.46865366328131919</v>
      </c>
      <c r="F75" s="115">
        <f>F74+F73+F72+F71+F70+F69+F68+F67+F66+F65+F64+F63</f>
        <v>20463066.57</v>
      </c>
      <c r="G75" s="53">
        <f>IF(ISBLANK(F75),"  ",IF(F84&gt;0,F75/F84,IF(F75&gt;0,1,0)))</f>
        <v>0.45665020251253691</v>
      </c>
      <c r="H75" s="115">
        <v>10972976</v>
      </c>
      <c r="I75" s="59">
        <v>0.51608934267767659</v>
      </c>
      <c r="J75" s="128">
        <v>10288800</v>
      </c>
      <c r="K75" s="54">
        <v>0.48391065732232341</v>
      </c>
      <c r="L75" s="115">
        <f>L74+L73+L72+L71+L70+L69+L68+L67+L66+L65+L64+L63</f>
        <v>21261776</v>
      </c>
      <c r="M75" s="53">
        <f>IF(ISBLANK(L75),"  ",IF(L84&gt;0,L75/L84,IF(L75&gt;0,1,0)))</f>
        <v>0.49487578677746491</v>
      </c>
    </row>
    <row r="76" spans="1:13" ht="15" customHeight="1" x14ac:dyDescent="0.25">
      <c r="A76" s="9" t="s">
        <v>61</v>
      </c>
      <c r="B76" s="116"/>
      <c r="C76" s="48" t="s">
        <v>4</v>
      </c>
      <c r="D76" s="124"/>
      <c r="E76" s="49" t="s">
        <v>10</v>
      </c>
      <c r="F76" s="133"/>
      <c r="G76" s="50" t="s">
        <v>4</v>
      </c>
      <c r="H76" s="116"/>
      <c r="I76" s="48" t="s">
        <v>4</v>
      </c>
      <c r="J76" s="124"/>
      <c r="K76" s="49" t="s">
        <v>4</v>
      </c>
      <c r="L76" s="133"/>
      <c r="M76" s="50" t="s">
        <v>4</v>
      </c>
    </row>
    <row r="77" spans="1:13" ht="15" customHeight="1" x14ac:dyDescent="0.2">
      <c r="A77" s="7" t="s">
        <v>62</v>
      </c>
      <c r="B77" s="142">
        <v>0</v>
      </c>
      <c r="C77" s="35">
        <v>0</v>
      </c>
      <c r="D77" s="127">
        <v>0</v>
      </c>
      <c r="E77" s="36">
        <v>0</v>
      </c>
      <c r="F77" s="132">
        <f>D77+B77</f>
        <v>0</v>
      </c>
      <c r="G77" s="37">
        <f>IF(ISBLANK(F77),"  ",IF(F84&gt;0,F77/F84,IF(F77&gt;0,1,0)))</f>
        <v>0</v>
      </c>
      <c r="H77" s="142">
        <v>0</v>
      </c>
      <c r="I77" s="35">
        <v>0</v>
      </c>
      <c r="J77" s="127">
        <v>0</v>
      </c>
      <c r="K77" s="36">
        <v>0</v>
      </c>
      <c r="L77" s="132">
        <f>J77+H77</f>
        <v>0</v>
      </c>
      <c r="M77" s="37">
        <f>IF(ISBLANK(L77),"  ",IF(L84&gt;0,L77/L84,IF(L77&gt;0,1,0)))</f>
        <v>0</v>
      </c>
    </row>
    <row r="78" spans="1:13" ht="15" customHeight="1" x14ac:dyDescent="0.2">
      <c r="A78" s="25" t="s">
        <v>63</v>
      </c>
      <c r="B78" s="114">
        <v>0</v>
      </c>
      <c r="C78" s="39">
        <v>0</v>
      </c>
      <c r="D78" s="124">
        <v>0</v>
      </c>
      <c r="E78" s="40">
        <v>0</v>
      </c>
      <c r="F78" s="133">
        <f>D78+B78</f>
        <v>0</v>
      </c>
      <c r="G78" s="41">
        <f>IF(ISBLANK(F78),"  ",IF(F84&gt;0,F78/F84,IF(F78&gt;0,1,0)))</f>
        <v>0</v>
      </c>
      <c r="H78" s="114">
        <v>0</v>
      </c>
      <c r="I78" s="39">
        <v>0</v>
      </c>
      <c r="J78" s="124">
        <v>0</v>
      </c>
      <c r="K78" s="40">
        <v>0</v>
      </c>
      <c r="L78" s="133">
        <f>J78+H78</f>
        <v>0</v>
      </c>
      <c r="M78" s="41">
        <f>IF(ISBLANK(L78),"  ",IF(L84&gt;0,L78/L84,IF(L78&gt;0,1,0)))</f>
        <v>0</v>
      </c>
    </row>
    <row r="79" spans="1:13" ht="15" customHeight="1" x14ac:dyDescent="0.25">
      <c r="A79" s="56" t="s">
        <v>64</v>
      </c>
      <c r="B79" s="116"/>
      <c r="C79" s="48" t="s">
        <v>4</v>
      </c>
      <c r="D79" s="124"/>
      <c r="E79" s="49" t="s">
        <v>10</v>
      </c>
      <c r="F79" s="133"/>
      <c r="G79" s="50" t="s">
        <v>4</v>
      </c>
      <c r="H79" s="116"/>
      <c r="I79" s="48" t="s">
        <v>4</v>
      </c>
      <c r="J79" s="124"/>
      <c r="K79" s="49" t="s">
        <v>4</v>
      </c>
      <c r="L79" s="133"/>
      <c r="M79" s="50" t="s">
        <v>4</v>
      </c>
    </row>
    <row r="80" spans="1:13" ht="15" customHeight="1" x14ac:dyDescent="0.2">
      <c r="A80" s="7" t="s">
        <v>65</v>
      </c>
      <c r="B80" s="142">
        <v>0</v>
      </c>
      <c r="C80" s="35">
        <v>0</v>
      </c>
      <c r="D80" s="127">
        <v>8017163.8700000001</v>
      </c>
      <c r="E80" s="36">
        <v>1</v>
      </c>
      <c r="F80" s="132">
        <f>D80+B80</f>
        <v>8017163.8700000001</v>
      </c>
      <c r="G80" s="37">
        <f>IF(ISBLANK(F80),"  ",IF(F84&gt;0,F80/F84,IF(F80&gt;0,1,0)))</f>
        <v>0.17890962199082042</v>
      </c>
      <c r="H80" s="142">
        <v>0</v>
      </c>
      <c r="I80" s="35">
        <v>0</v>
      </c>
      <c r="J80" s="127">
        <v>8000000</v>
      </c>
      <c r="K80" s="36">
        <v>1</v>
      </c>
      <c r="L80" s="132">
        <f>J80+H80</f>
        <v>8000000</v>
      </c>
      <c r="M80" s="37">
        <f>IF(ISBLANK(L80),"  ",IF(L84&gt;0,L80/L84,IF(L80&gt;0,1,0)))</f>
        <v>0.18620299142553845</v>
      </c>
    </row>
    <row r="81" spans="1:13" ht="15" customHeight="1" x14ac:dyDescent="0.2">
      <c r="A81" s="25" t="s">
        <v>66</v>
      </c>
      <c r="B81" s="114">
        <v>0</v>
      </c>
      <c r="C81" s="39">
        <v>0</v>
      </c>
      <c r="D81" s="124">
        <v>3429417.13</v>
      </c>
      <c r="E81" s="40">
        <v>1</v>
      </c>
      <c r="F81" s="133">
        <f>D81+B81</f>
        <v>3429417.13</v>
      </c>
      <c r="G81" s="41">
        <f>IF(ISBLANK(F81),"  ",IF(F84&gt;0,F81/F84,IF(F81&gt;0,1,0)))</f>
        <v>7.6530270844662712E-2</v>
      </c>
      <c r="H81" s="114">
        <v>0</v>
      </c>
      <c r="I81" s="39">
        <v>0</v>
      </c>
      <c r="J81" s="124">
        <v>1535000</v>
      </c>
      <c r="K81" s="40">
        <v>1</v>
      </c>
      <c r="L81" s="133">
        <f>J81+H81</f>
        <v>1535000</v>
      </c>
      <c r="M81" s="41">
        <f>IF(ISBLANK(L81),"  ",IF(L84&gt;0,L81/L84,IF(L81&gt;0,1,0)))</f>
        <v>3.5727698979775187E-2</v>
      </c>
    </row>
    <row r="82" spans="1:13" s="55" customFormat="1" ht="15" customHeight="1" x14ac:dyDescent="0.25">
      <c r="A82" s="56" t="s">
        <v>67</v>
      </c>
      <c r="B82" s="120">
        <v>0</v>
      </c>
      <c r="C82" s="59">
        <v>0</v>
      </c>
      <c r="D82" s="129">
        <v>11446581</v>
      </c>
      <c r="E82" s="54">
        <v>1</v>
      </c>
      <c r="F82" s="134">
        <f>F81+F80+F79+F78+F77</f>
        <v>11446581</v>
      </c>
      <c r="G82" s="53">
        <f>IF(ISBLANK(F82),"  ",IF(F84&gt;0,F82/F84,IF(F82&gt;0,1,0)))</f>
        <v>0.25543989283548313</v>
      </c>
      <c r="H82" s="120">
        <v>0</v>
      </c>
      <c r="I82" s="59">
        <v>0</v>
      </c>
      <c r="J82" s="129">
        <v>9535000</v>
      </c>
      <c r="K82" s="54">
        <v>1</v>
      </c>
      <c r="L82" s="134">
        <f>L81+L80+L79+L78+L77</f>
        <v>9535000</v>
      </c>
      <c r="M82" s="53">
        <f>IF(ISBLANK(L82),"  ",IF(L84&gt;0,L82/L84,IF(L82&gt;0,1,0)))</f>
        <v>0.22193069040531363</v>
      </c>
    </row>
    <row r="83" spans="1:13" s="55" customFormat="1" ht="15" customHeight="1" x14ac:dyDescent="0.25">
      <c r="A83" s="56" t="s">
        <v>68</v>
      </c>
      <c r="B83" s="120">
        <v>0</v>
      </c>
      <c r="C83" s="59">
        <v>0</v>
      </c>
      <c r="D83" s="129">
        <v>0</v>
      </c>
      <c r="E83" s="54">
        <v>0</v>
      </c>
      <c r="F83" s="141">
        <f>D83+B83</f>
        <v>0</v>
      </c>
      <c r="G83" s="53">
        <f>IF(ISBLANK(F83),"  ",IF(F84&gt;0,F83/F84,IF(F83&gt;0,1,0)))</f>
        <v>0</v>
      </c>
      <c r="H83" s="120">
        <v>0</v>
      </c>
      <c r="I83" s="59">
        <v>0</v>
      </c>
      <c r="J83" s="129">
        <v>0</v>
      </c>
      <c r="K83" s="54">
        <v>0</v>
      </c>
      <c r="L83" s="141">
        <f>J83+H83</f>
        <v>0</v>
      </c>
      <c r="M83" s="53">
        <f>IF(ISBLANK(L83),"  ",IF(L84&gt;0,L83/L84,IF(L83&gt;0,1,0)))</f>
        <v>0</v>
      </c>
    </row>
    <row r="84" spans="1:13" s="55" customFormat="1" ht="15" customHeight="1" thickBot="1" x14ac:dyDescent="0.3">
      <c r="A84" s="67" t="s">
        <v>69</v>
      </c>
      <c r="B84" s="121">
        <v>23774578.289999999</v>
      </c>
      <c r="C84" s="68">
        <v>0.5305493169188602</v>
      </c>
      <c r="D84" s="121">
        <v>21036672.109999999</v>
      </c>
      <c r="E84" s="69">
        <v>0.4694506830811398</v>
      </c>
      <c r="F84" s="121">
        <f>F82+F75+F54+F47+F55+F83</f>
        <v>44811250.399999999</v>
      </c>
      <c r="G84" s="70">
        <f>IF(ISBLANK(F84),"  ",IF(F84&gt;0,F84/F84,IF(F84&gt;0,1,0)))</f>
        <v>1</v>
      </c>
      <c r="H84" s="121">
        <v>23140064</v>
      </c>
      <c r="I84" s="68">
        <v>0.53859364232230134</v>
      </c>
      <c r="J84" s="121">
        <v>19823800</v>
      </c>
      <c r="K84" s="69">
        <v>0.46140635767769861</v>
      </c>
      <c r="L84" s="121">
        <f>L82+L75+L54+L47+L55+L83</f>
        <v>42963864</v>
      </c>
      <c r="M84" s="70">
        <f>IF(ISBLANK(L84),"  ",IF(L84&gt;0,L84/L84,IF(L84&gt;0,1,0)))</f>
        <v>1</v>
      </c>
    </row>
    <row r="85" spans="1:13" ht="15" thickTop="1" x14ac:dyDescent="0.2"/>
    <row r="86" spans="1:13" ht="16.5" customHeight="1" x14ac:dyDescent="0.2">
      <c r="A86" s="2" t="s">
        <v>4</v>
      </c>
    </row>
    <row r="87" spans="1:13" x14ac:dyDescent="0.2">
      <c r="A87" s="2" t="s">
        <v>70</v>
      </c>
    </row>
  </sheetData>
  <hyperlinks>
    <hyperlink ref="O2" location="Home!A1" tooltip="Home" display="Home" xr:uid="{00000000-0004-0000-33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O97"/>
  <sheetViews>
    <sheetView zoomScale="75" zoomScaleNormal="75" workbookViewId="0">
      <pane xSplit="1" ySplit="10" topLeftCell="B11" activePane="bottomRight" state="frozen"/>
      <selection activeCell="K38" sqref="K38"/>
      <selection pane="topRight" activeCell="K38" sqref="K38"/>
      <selection pane="bottomLeft" activeCell="K38" sqref="K38"/>
      <selection pane="bottomRight" activeCell="K38" sqref="K38"/>
    </sheetView>
  </sheetViews>
  <sheetFormatPr defaultColWidth="11.5703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19" width="11.5703125" style="2" customWidth="1"/>
    <col min="20" max="16384" width="11.5703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174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190</v>
      </c>
      <c r="C6" s="11"/>
      <c r="D6" s="12"/>
      <c r="E6" s="11"/>
      <c r="F6" s="12"/>
      <c r="G6" s="13"/>
      <c r="H6" s="10" t="s">
        <v>191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v>5486317</v>
      </c>
      <c r="C13" s="35">
        <v>1</v>
      </c>
      <c r="D13" s="122">
        <v>0</v>
      </c>
      <c r="E13" s="36">
        <v>0</v>
      </c>
      <c r="F13" s="130">
        <f>D13+B13</f>
        <v>5486317</v>
      </c>
      <c r="G13" s="37">
        <f>IF(ISBLANK(F13),"  ",IF(F84&gt;0,F13/F84,IF(F13&gt;0,1,0)))</f>
        <v>0.31976080923476424</v>
      </c>
      <c r="H13" s="112">
        <v>5449845</v>
      </c>
      <c r="I13" s="35">
        <v>1</v>
      </c>
      <c r="J13" s="122">
        <v>0</v>
      </c>
      <c r="K13" s="36">
        <v>0</v>
      </c>
      <c r="L13" s="130">
        <f t="shared" ref="L13:L34" si="0">J13+H13</f>
        <v>5449845</v>
      </c>
      <c r="M13" s="38">
        <f>IF(ISBLANK(L13),"  ",IF(L84&gt;0,L13/L84,IF(L13&gt;0,1,0)))</f>
        <v>0.31532358970001434</v>
      </c>
    </row>
    <row r="14" spans="1:15" ht="15" customHeight="1" x14ac:dyDescent="0.2">
      <c r="A14" s="7" t="s">
        <v>13</v>
      </c>
      <c r="B14" s="142">
        <v>0</v>
      </c>
      <c r="C14" s="39">
        <v>0</v>
      </c>
      <c r="D14" s="127">
        <v>0</v>
      </c>
      <c r="E14" s="40">
        <v>0</v>
      </c>
      <c r="F14" s="131">
        <f>D14+B14</f>
        <v>0</v>
      </c>
      <c r="G14" s="41">
        <f>IF(ISBLANK(F14),"  ",IF(F84&gt;0,F14/F84,IF(F14&gt;0,1,0)))</f>
        <v>0</v>
      </c>
      <c r="H14" s="142">
        <v>0</v>
      </c>
      <c r="I14" s="39">
        <v>0</v>
      </c>
      <c r="J14" s="127">
        <v>0</v>
      </c>
      <c r="K14" s="40">
        <v>0</v>
      </c>
      <c r="L14" s="131">
        <f t="shared" si="0"/>
        <v>0</v>
      </c>
      <c r="M14" s="41">
        <f>IF(ISBLANK(L14),"  ",IF(L84&gt;0,L14/L84,IF(L14&gt;0,1,0)))</f>
        <v>0</v>
      </c>
    </row>
    <row r="15" spans="1:15" ht="15" customHeight="1" x14ac:dyDescent="0.2">
      <c r="A15" s="169" t="s">
        <v>14</v>
      </c>
      <c r="B15" s="116">
        <v>216012</v>
      </c>
      <c r="C15" s="42">
        <v>1</v>
      </c>
      <c r="D15" s="124">
        <v>0</v>
      </c>
      <c r="E15" s="43">
        <v>0</v>
      </c>
      <c r="F15" s="132">
        <f>D15+B15</f>
        <v>216012</v>
      </c>
      <c r="G15" s="44">
        <f>IF(ISBLANK(F15),"  ",IF(F84&gt;0,F15/F84,IF(F15&gt;0,1,0)))</f>
        <v>1.2589898090908691E-2</v>
      </c>
      <c r="H15" s="116">
        <v>211492</v>
      </c>
      <c r="I15" s="42">
        <v>1</v>
      </c>
      <c r="J15" s="124">
        <v>0</v>
      </c>
      <c r="K15" s="43">
        <v>0</v>
      </c>
      <c r="L15" s="132">
        <f t="shared" si="0"/>
        <v>211492</v>
      </c>
      <c r="M15" s="44">
        <f>IF(ISBLANK(L15),"  ",IF(L84&gt;0,L15/L84,IF(L15&gt;0,1,0)))</f>
        <v>1.2236754739416522E-2</v>
      </c>
    </row>
    <row r="16" spans="1:15" ht="15" customHeight="1" x14ac:dyDescent="0.2">
      <c r="A16" s="170" t="s">
        <v>15</v>
      </c>
      <c r="B16" s="142">
        <v>0</v>
      </c>
      <c r="C16" s="35">
        <v>0</v>
      </c>
      <c r="D16" s="127">
        <v>0</v>
      </c>
      <c r="E16" s="36">
        <v>0</v>
      </c>
      <c r="F16" s="132">
        <f t="shared" ref="F16:F46" si="1">D16+B16</f>
        <v>0</v>
      </c>
      <c r="G16" s="37">
        <f>IF(ISBLANK(F16),"  ",IF(F84&gt;0,F16/F84,IF(F16&gt;0,1,0)))</f>
        <v>0</v>
      </c>
      <c r="H16" s="142">
        <v>0</v>
      </c>
      <c r="I16" s="35">
        <v>0</v>
      </c>
      <c r="J16" s="127">
        <v>0</v>
      </c>
      <c r="K16" s="36">
        <v>0</v>
      </c>
      <c r="L16" s="132">
        <f t="shared" si="0"/>
        <v>0</v>
      </c>
      <c r="M16" s="37">
        <f>IF(ISBLANK(L16),"  ",IF(L84&gt;0,L16/L84,IF(L16&gt;0,1,0)))</f>
        <v>0</v>
      </c>
    </row>
    <row r="17" spans="1:13" ht="15" customHeight="1" x14ac:dyDescent="0.2">
      <c r="A17" s="171" t="s">
        <v>16</v>
      </c>
      <c r="B17" s="114">
        <v>216012</v>
      </c>
      <c r="C17" s="39">
        <v>1</v>
      </c>
      <c r="D17" s="124">
        <v>0</v>
      </c>
      <c r="E17" s="36">
        <v>0</v>
      </c>
      <c r="F17" s="133">
        <f t="shared" si="1"/>
        <v>216012</v>
      </c>
      <c r="G17" s="41">
        <f>IF(ISBLANK(F17),"  ",IF(F84&gt;0,F17/F84,IF(F17&gt;0,1,0)))</f>
        <v>1.2589898090908691E-2</v>
      </c>
      <c r="H17" s="114">
        <v>211492</v>
      </c>
      <c r="I17" s="39">
        <v>1</v>
      </c>
      <c r="J17" s="124">
        <v>0</v>
      </c>
      <c r="K17" s="40">
        <v>0</v>
      </c>
      <c r="L17" s="133">
        <f t="shared" si="0"/>
        <v>211492</v>
      </c>
      <c r="M17" s="41">
        <f>IF(ISBLANK(L17),"  ",IF(L84&gt;0,L17/L84,IF(L17&gt;0,1,0)))</f>
        <v>1.2236754739416522E-2</v>
      </c>
    </row>
    <row r="18" spans="1:13" ht="15" customHeight="1" x14ac:dyDescent="0.2">
      <c r="A18" s="171" t="s">
        <v>17</v>
      </c>
      <c r="B18" s="114">
        <v>0</v>
      </c>
      <c r="C18" s="39">
        <v>0</v>
      </c>
      <c r="D18" s="124">
        <v>0</v>
      </c>
      <c r="E18" s="36">
        <v>0</v>
      </c>
      <c r="F18" s="133">
        <f t="shared" si="1"/>
        <v>0</v>
      </c>
      <c r="G18" s="41">
        <f>IF(ISBLANK(F18),"  ",IF(F84&gt;0,F18/F84,IF(F18&gt;0,1,0)))</f>
        <v>0</v>
      </c>
      <c r="H18" s="114">
        <v>0</v>
      </c>
      <c r="I18" s="39">
        <v>0</v>
      </c>
      <c r="J18" s="124">
        <v>0</v>
      </c>
      <c r="K18" s="40">
        <v>0</v>
      </c>
      <c r="L18" s="133">
        <f t="shared" si="0"/>
        <v>0</v>
      </c>
      <c r="M18" s="41">
        <f>IF(ISBLANK(L18),"  ",IF(L84&gt;0,L18/L84,IF(L18&gt;0,1,0)))</f>
        <v>0</v>
      </c>
    </row>
    <row r="19" spans="1:13" ht="15" customHeight="1" x14ac:dyDescent="0.2">
      <c r="A19" s="171" t="s">
        <v>18</v>
      </c>
      <c r="B19" s="114">
        <v>0</v>
      </c>
      <c r="C19" s="39">
        <v>0</v>
      </c>
      <c r="D19" s="124">
        <v>0</v>
      </c>
      <c r="E19" s="36">
        <v>0</v>
      </c>
      <c r="F19" s="133">
        <f t="shared" si="1"/>
        <v>0</v>
      </c>
      <c r="G19" s="41">
        <f>IF(ISBLANK(F19),"  ",IF(F84&gt;0,F19/F84,IF(F19&gt;0,1,0)))</f>
        <v>0</v>
      </c>
      <c r="H19" s="114">
        <v>0</v>
      </c>
      <c r="I19" s="39">
        <v>0</v>
      </c>
      <c r="J19" s="124">
        <v>0</v>
      </c>
      <c r="K19" s="40">
        <v>0</v>
      </c>
      <c r="L19" s="133">
        <f t="shared" si="0"/>
        <v>0</v>
      </c>
      <c r="M19" s="41">
        <f>IF(ISBLANK(L19),"  ",IF(L84&gt;0,L19/L84,IF(L19&gt;0,1,0)))</f>
        <v>0</v>
      </c>
    </row>
    <row r="20" spans="1:13" ht="15" customHeight="1" x14ac:dyDescent="0.2">
      <c r="A20" s="171" t="s">
        <v>19</v>
      </c>
      <c r="B20" s="114">
        <v>0</v>
      </c>
      <c r="C20" s="39">
        <v>0</v>
      </c>
      <c r="D20" s="124">
        <v>0</v>
      </c>
      <c r="E20" s="36">
        <v>0</v>
      </c>
      <c r="F20" s="133">
        <f>D20+B20</f>
        <v>0</v>
      </c>
      <c r="G20" s="41">
        <f>IF(ISBLANK(F20),"  ",IF(F84&gt;0,F20/F84,IF(F20&gt;0,1,0)))</f>
        <v>0</v>
      </c>
      <c r="H20" s="114">
        <v>0</v>
      </c>
      <c r="I20" s="39">
        <v>0</v>
      </c>
      <c r="J20" s="124">
        <v>0</v>
      </c>
      <c r="K20" s="40">
        <v>0</v>
      </c>
      <c r="L20" s="133">
        <f t="shared" si="0"/>
        <v>0</v>
      </c>
      <c r="M20" s="41">
        <f>IF(ISBLANK(L20),"  ",IF(L84&gt;0,L20/L84,IF(L20&gt;0,1,0)))</f>
        <v>0</v>
      </c>
    </row>
    <row r="21" spans="1:13" ht="15" customHeight="1" x14ac:dyDescent="0.2">
      <c r="A21" s="171" t="s">
        <v>20</v>
      </c>
      <c r="B21" s="114">
        <v>0</v>
      </c>
      <c r="C21" s="39">
        <v>0</v>
      </c>
      <c r="D21" s="124">
        <v>0</v>
      </c>
      <c r="E21" s="36">
        <v>0</v>
      </c>
      <c r="F21" s="133">
        <f t="shared" si="1"/>
        <v>0</v>
      </c>
      <c r="G21" s="41">
        <f>IF(ISBLANK(F21),"  ",IF(F84&gt;0,F21/F84,IF(F21&gt;0,1,0)))</f>
        <v>0</v>
      </c>
      <c r="H21" s="114">
        <v>0</v>
      </c>
      <c r="I21" s="39">
        <v>0</v>
      </c>
      <c r="J21" s="124">
        <v>0</v>
      </c>
      <c r="K21" s="40">
        <v>0</v>
      </c>
      <c r="L21" s="133">
        <f t="shared" si="0"/>
        <v>0</v>
      </c>
      <c r="M21" s="41">
        <f>IF(ISBLANK(L21),"  ",IF(L84&gt;0,L21/L84,IF(L21&gt;0,1,0)))</f>
        <v>0</v>
      </c>
    </row>
    <row r="22" spans="1:13" ht="15" customHeight="1" x14ac:dyDescent="0.2">
      <c r="A22" s="171" t="s">
        <v>21</v>
      </c>
      <c r="B22" s="114">
        <v>0</v>
      </c>
      <c r="C22" s="39">
        <v>0</v>
      </c>
      <c r="D22" s="124">
        <v>0</v>
      </c>
      <c r="E22" s="36">
        <v>0</v>
      </c>
      <c r="F22" s="133">
        <f t="shared" si="1"/>
        <v>0</v>
      </c>
      <c r="G22" s="41">
        <f>IF(ISBLANK(F22),"  ",IF(F84&gt;0,F22/F84,IF(F22&gt;0,1,0)))</f>
        <v>0</v>
      </c>
      <c r="H22" s="114">
        <v>0</v>
      </c>
      <c r="I22" s="39">
        <v>0</v>
      </c>
      <c r="J22" s="124">
        <v>0</v>
      </c>
      <c r="K22" s="40">
        <v>0</v>
      </c>
      <c r="L22" s="133">
        <f t="shared" si="0"/>
        <v>0</v>
      </c>
      <c r="M22" s="41">
        <f>IF(ISBLANK(L22),"  ",IF(L84&gt;0,L22/L84,IF(L22&gt;0,1,0)))</f>
        <v>0</v>
      </c>
    </row>
    <row r="23" spans="1:13" ht="15" customHeight="1" x14ac:dyDescent="0.2">
      <c r="A23" s="171" t="s">
        <v>22</v>
      </c>
      <c r="B23" s="114">
        <v>0</v>
      </c>
      <c r="C23" s="39">
        <v>0</v>
      </c>
      <c r="D23" s="124">
        <v>0</v>
      </c>
      <c r="E23" s="36">
        <v>0</v>
      </c>
      <c r="F23" s="133">
        <f t="shared" si="1"/>
        <v>0</v>
      </c>
      <c r="G23" s="41">
        <f>IF(ISBLANK(F23),"  ",IF(F84&gt;0,F23/F84,IF(F23&gt;0,1,0)))</f>
        <v>0</v>
      </c>
      <c r="H23" s="114">
        <v>0</v>
      </c>
      <c r="I23" s="39">
        <v>0</v>
      </c>
      <c r="J23" s="124">
        <v>0</v>
      </c>
      <c r="K23" s="40">
        <v>0</v>
      </c>
      <c r="L23" s="133">
        <f t="shared" si="0"/>
        <v>0</v>
      </c>
      <c r="M23" s="41">
        <f>IF(ISBLANK(L23),"  ",IF(L84&gt;0,L23/L84,IF(L23&gt;0,1,0)))</f>
        <v>0</v>
      </c>
    </row>
    <row r="24" spans="1:13" ht="15" customHeight="1" x14ac:dyDescent="0.2">
      <c r="A24" s="171" t="s">
        <v>23</v>
      </c>
      <c r="B24" s="114">
        <v>0</v>
      </c>
      <c r="C24" s="39">
        <v>0</v>
      </c>
      <c r="D24" s="124">
        <v>0</v>
      </c>
      <c r="E24" s="36">
        <v>0</v>
      </c>
      <c r="F24" s="133">
        <f t="shared" si="1"/>
        <v>0</v>
      </c>
      <c r="G24" s="41">
        <f>IF(ISBLANK(F24),"  ",IF(F84&gt;0,F24/F84,IF(F24&gt;0,1,0)))</f>
        <v>0</v>
      </c>
      <c r="H24" s="114">
        <v>0</v>
      </c>
      <c r="I24" s="39">
        <v>0</v>
      </c>
      <c r="J24" s="124">
        <v>0</v>
      </c>
      <c r="K24" s="40">
        <v>0</v>
      </c>
      <c r="L24" s="133">
        <f t="shared" si="0"/>
        <v>0</v>
      </c>
      <c r="M24" s="41">
        <f>IF(ISBLANK(L24),"  ",IF(L84&gt;0,L24/L84,IF(L24&gt;0,1,0)))</f>
        <v>0</v>
      </c>
    </row>
    <row r="25" spans="1:13" ht="15" customHeight="1" x14ac:dyDescent="0.2">
      <c r="A25" s="171" t="s">
        <v>24</v>
      </c>
      <c r="B25" s="114">
        <v>0</v>
      </c>
      <c r="C25" s="39">
        <v>0</v>
      </c>
      <c r="D25" s="124">
        <v>0</v>
      </c>
      <c r="E25" s="36">
        <v>0</v>
      </c>
      <c r="F25" s="133">
        <f t="shared" si="1"/>
        <v>0</v>
      </c>
      <c r="G25" s="41">
        <f>IF(ISBLANK(F25),"  ",IF(F84&gt;0,F25/F84,IF(F25&gt;0,1,0)))</f>
        <v>0</v>
      </c>
      <c r="H25" s="114">
        <v>0</v>
      </c>
      <c r="I25" s="39">
        <v>0</v>
      </c>
      <c r="J25" s="124">
        <v>0</v>
      </c>
      <c r="K25" s="40">
        <v>0</v>
      </c>
      <c r="L25" s="133">
        <f t="shared" si="0"/>
        <v>0</v>
      </c>
      <c r="M25" s="41">
        <f>IF(ISBLANK(L25),"  ",IF(L84&gt;0,L25/L84,IF(L25&gt;0,1,0)))</f>
        <v>0</v>
      </c>
    </row>
    <row r="26" spans="1:13" ht="15" customHeight="1" x14ac:dyDescent="0.2">
      <c r="A26" s="171" t="s">
        <v>25</v>
      </c>
      <c r="B26" s="114">
        <v>0</v>
      </c>
      <c r="C26" s="39">
        <v>0</v>
      </c>
      <c r="D26" s="124">
        <v>0</v>
      </c>
      <c r="E26" s="36">
        <v>0</v>
      </c>
      <c r="F26" s="133">
        <f t="shared" si="1"/>
        <v>0</v>
      </c>
      <c r="G26" s="41">
        <f>IF(ISBLANK(F26),"  ",IF(F84&gt;0,F26/F84,IF(F26&gt;0,1,0)))</f>
        <v>0</v>
      </c>
      <c r="H26" s="114">
        <v>0</v>
      </c>
      <c r="I26" s="39">
        <v>0</v>
      </c>
      <c r="J26" s="124">
        <v>0</v>
      </c>
      <c r="K26" s="40">
        <v>0</v>
      </c>
      <c r="L26" s="133">
        <f t="shared" si="0"/>
        <v>0</v>
      </c>
      <c r="M26" s="41">
        <f>IF(ISBLANK(L26),"  ",IF(L84&gt;0,L26/L84,IF(L26&gt;0,1,0)))</f>
        <v>0</v>
      </c>
    </row>
    <row r="27" spans="1:13" ht="15" customHeight="1" x14ac:dyDescent="0.2">
      <c r="A27" s="171" t="s">
        <v>26</v>
      </c>
      <c r="B27" s="114">
        <v>0</v>
      </c>
      <c r="C27" s="39">
        <v>0</v>
      </c>
      <c r="D27" s="124">
        <v>0</v>
      </c>
      <c r="E27" s="36">
        <v>0</v>
      </c>
      <c r="F27" s="133">
        <f t="shared" si="1"/>
        <v>0</v>
      </c>
      <c r="G27" s="41">
        <f>IF(ISBLANK(F27),"  ",IF(F84&gt;0,F27/F84,IF(F27&gt;0,1,0)))</f>
        <v>0</v>
      </c>
      <c r="H27" s="114">
        <v>0</v>
      </c>
      <c r="I27" s="39">
        <v>0</v>
      </c>
      <c r="J27" s="124">
        <v>0</v>
      </c>
      <c r="K27" s="40">
        <v>0</v>
      </c>
      <c r="L27" s="133">
        <f t="shared" si="0"/>
        <v>0</v>
      </c>
      <c r="M27" s="41">
        <f>IF(ISBLANK(L27),"  ",IF(L84&gt;0,L27/L84,IF(L27&gt;0,1,0)))</f>
        <v>0</v>
      </c>
    </row>
    <row r="28" spans="1:13" ht="15" customHeight="1" x14ac:dyDescent="0.2">
      <c r="A28" s="172" t="s">
        <v>27</v>
      </c>
      <c r="B28" s="114">
        <v>0</v>
      </c>
      <c r="C28" s="39">
        <v>0</v>
      </c>
      <c r="D28" s="124">
        <v>0</v>
      </c>
      <c r="E28" s="36">
        <v>0</v>
      </c>
      <c r="F28" s="133">
        <f t="shared" si="1"/>
        <v>0</v>
      </c>
      <c r="G28" s="41">
        <f>IF(ISBLANK(F28),"  ",IF(F84&gt;0,F28/F84,IF(F28&gt;0,1,0)))</f>
        <v>0</v>
      </c>
      <c r="H28" s="114">
        <v>0</v>
      </c>
      <c r="I28" s="39">
        <v>0</v>
      </c>
      <c r="J28" s="124">
        <v>0</v>
      </c>
      <c r="K28" s="40">
        <v>0</v>
      </c>
      <c r="L28" s="133">
        <f t="shared" si="0"/>
        <v>0</v>
      </c>
      <c r="M28" s="41">
        <f>IF(ISBLANK(L28),"  ",IF(L84&gt;0,L28/L84,IF(L28&gt;0,1,0)))</f>
        <v>0</v>
      </c>
    </row>
    <row r="29" spans="1:13" ht="15" customHeight="1" x14ac:dyDescent="0.2">
      <c r="A29" s="172" t="s">
        <v>28</v>
      </c>
      <c r="B29" s="114">
        <v>0</v>
      </c>
      <c r="C29" s="39">
        <v>0</v>
      </c>
      <c r="D29" s="124">
        <v>0</v>
      </c>
      <c r="E29" s="36">
        <v>0</v>
      </c>
      <c r="F29" s="133">
        <f t="shared" si="1"/>
        <v>0</v>
      </c>
      <c r="G29" s="41">
        <f>IF(ISBLANK(F29),"  ",IF(F84&gt;0,F29/F84,IF(F29&gt;0,1,0)))</f>
        <v>0</v>
      </c>
      <c r="H29" s="114">
        <v>0</v>
      </c>
      <c r="I29" s="39">
        <v>0</v>
      </c>
      <c r="J29" s="124">
        <v>0</v>
      </c>
      <c r="K29" s="40">
        <v>0</v>
      </c>
      <c r="L29" s="133">
        <f t="shared" si="0"/>
        <v>0</v>
      </c>
      <c r="M29" s="41">
        <f>IF(ISBLANK(L29),"  ",IF(L84&gt;0,L29/L84,IF(L29&gt;0,1,0)))</f>
        <v>0</v>
      </c>
    </row>
    <row r="30" spans="1:13" ht="15" customHeight="1" x14ac:dyDescent="0.2">
      <c r="A30" s="172" t="s">
        <v>71</v>
      </c>
      <c r="B30" s="114">
        <v>0</v>
      </c>
      <c r="C30" s="39">
        <v>0</v>
      </c>
      <c r="D30" s="124">
        <v>0</v>
      </c>
      <c r="E30" s="36">
        <v>0</v>
      </c>
      <c r="F30" s="133">
        <f t="shared" si="1"/>
        <v>0</v>
      </c>
      <c r="G30" s="41">
        <f>IF(ISBLANK(F30),"  ",IF(F84&gt;0,F30/F84,IF(F30&gt;0,1,0)))</f>
        <v>0</v>
      </c>
      <c r="H30" s="114">
        <v>0</v>
      </c>
      <c r="I30" s="39">
        <v>0</v>
      </c>
      <c r="J30" s="124">
        <v>0</v>
      </c>
      <c r="K30" s="40">
        <v>0</v>
      </c>
      <c r="L30" s="133">
        <f t="shared" si="0"/>
        <v>0</v>
      </c>
      <c r="M30" s="41">
        <f>IF(ISBLANK(L30),"  ",IF(L84&gt;0,L30/L84,IF(L30&gt;0,1,0)))</f>
        <v>0</v>
      </c>
    </row>
    <row r="31" spans="1:13" ht="15" customHeight="1" x14ac:dyDescent="0.2">
      <c r="A31" s="172" t="s">
        <v>182</v>
      </c>
      <c r="B31" s="114">
        <v>0</v>
      </c>
      <c r="C31" s="39">
        <v>0</v>
      </c>
      <c r="D31" s="124">
        <v>0</v>
      </c>
      <c r="E31" s="36">
        <v>0</v>
      </c>
      <c r="F31" s="133">
        <f t="shared" si="1"/>
        <v>0</v>
      </c>
      <c r="G31" s="41">
        <f>IF(ISBLANK(F31),"  ",IF(F84&gt;0,F31/F84,IF(F31&gt;0,1,0)))</f>
        <v>0</v>
      </c>
      <c r="H31" s="114">
        <v>0</v>
      </c>
      <c r="I31" s="39">
        <v>0</v>
      </c>
      <c r="J31" s="124">
        <v>0</v>
      </c>
      <c r="K31" s="40">
        <v>0</v>
      </c>
      <c r="L31" s="133">
        <f t="shared" si="0"/>
        <v>0</v>
      </c>
      <c r="M31" s="41">
        <f>IF(ISBLANK(L31),"  ",IF(L84&gt;0,L31/L84,IF(L31&gt;0,1,0)))</f>
        <v>0</v>
      </c>
    </row>
    <row r="32" spans="1:13" ht="15" customHeight="1" x14ac:dyDescent="0.2">
      <c r="A32" s="173" t="s">
        <v>183</v>
      </c>
      <c r="B32" s="114">
        <v>0</v>
      </c>
      <c r="C32" s="39">
        <v>0</v>
      </c>
      <c r="D32" s="124">
        <v>0</v>
      </c>
      <c r="E32" s="36">
        <v>0</v>
      </c>
      <c r="F32" s="133">
        <f t="shared" si="1"/>
        <v>0</v>
      </c>
      <c r="G32" s="41">
        <f>IF(ISBLANK(F32),"  ",IF(F84&gt;0,F32/F84,IF(F32&gt;0,1,0)))</f>
        <v>0</v>
      </c>
      <c r="H32" s="114">
        <v>0</v>
      </c>
      <c r="I32" s="39">
        <v>0</v>
      </c>
      <c r="J32" s="124">
        <v>0</v>
      </c>
      <c r="K32" s="40">
        <v>0</v>
      </c>
      <c r="L32" s="133">
        <f t="shared" si="0"/>
        <v>0</v>
      </c>
      <c r="M32" s="41">
        <f>IF(ISBLANK(L32),"  ",IF(L84&gt;0,L32/L84,IF(L32&gt;0,1,0)))</f>
        <v>0</v>
      </c>
    </row>
    <row r="33" spans="1:13" ht="15" customHeight="1" x14ac:dyDescent="0.2">
      <c r="A33" s="172" t="s">
        <v>175</v>
      </c>
      <c r="B33" s="114">
        <v>0</v>
      </c>
      <c r="C33" s="39">
        <v>0</v>
      </c>
      <c r="D33" s="124">
        <v>0</v>
      </c>
      <c r="E33" s="36">
        <v>0</v>
      </c>
      <c r="F33" s="133">
        <f t="shared" si="1"/>
        <v>0</v>
      </c>
      <c r="G33" s="41">
        <f>IF(ISBLANK(F33),"  ",IF(F84&gt;0,F33/F84,IF(F33&gt;0,1,0)))</f>
        <v>0</v>
      </c>
      <c r="H33" s="114">
        <v>0</v>
      </c>
      <c r="I33" s="39">
        <v>0</v>
      </c>
      <c r="J33" s="124">
        <v>0</v>
      </c>
      <c r="K33" s="40">
        <v>0</v>
      </c>
      <c r="L33" s="133">
        <f t="shared" si="0"/>
        <v>0</v>
      </c>
      <c r="M33" s="41">
        <f>IF(ISBLANK(L33),"  ",IF(L84&gt;0,L33/L84,IF(L33&gt;0,1,0)))</f>
        <v>0</v>
      </c>
    </row>
    <row r="34" spans="1:13" ht="15" customHeight="1" x14ac:dyDescent="0.2">
      <c r="A34" s="171" t="s">
        <v>184</v>
      </c>
      <c r="B34" s="114">
        <v>0</v>
      </c>
      <c r="C34" s="39">
        <v>0</v>
      </c>
      <c r="D34" s="124">
        <v>0</v>
      </c>
      <c r="E34" s="36">
        <v>0</v>
      </c>
      <c r="F34" s="133">
        <f t="shared" si="1"/>
        <v>0</v>
      </c>
      <c r="G34" s="41">
        <f>IF(ISBLANK(F34),"  ",IF(F84&gt;0,F34/F84,IF(F34&gt;0,1,0)))</f>
        <v>0</v>
      </c>
      <c r="H34" s="114">
        <v>0</v>
      </c>
      <c r="I34" s="39">
        <v>0</v>
      </c>
      <c r="J34" s="124">
        <v>0</v>
      </c>
      <c r="K34" s="40">
        <v>0</v>
      </c>
      <c r="L34" s="133">
        <f t="shared" si="0"/>
        <v>0</v>
      </c>
      <c r="M34" s="41">
        <f>IF(ISBLANK(L34),"  ",IF(L84&gt;0,L34/L84,IF(L34&gt;0,1,0)))</f>
        <v>0</v>
      </c>
    </row>
    <row r="35" spans="1:13" ht="15" customHeight="1" x14ac:dyDescent="0.2">
      <c r="A35" s="171" t="s">
        <v>185</v>
      </c>
      <c r="B35" s="114">
        <v>0</v>
      </c>
      <c r="C35" s="39">
        <v>0</v>
      </c>
      <c r="D35" s="124">
        <v>0</v>
      </c>
      <c r="E35" s="36">
        <v>0</v>
      </c>
      <c r="F35" s="133">
        <f t="shared" ref="F35" si="2">D35+B35</f>
        <v>0</v>
      </c>
      <c r="G35" s="41">
        <f>IF(ISBLANK(F35),"  ",IF(F85&gt;0,F35/F85,IF(F35&gt;0,1,0)))</f>
        <v>0</v>
      </c>
      <c r="H35" s="114">
        <v>0</v>
      </c>
      <c r="I35" s="39">
        <v>0</v>
      </c>
      <c r="J35" s="124">
        <v>0</v>
      </c>
      <c r="K35" s="40">
        <v>0</v>
      </c>
      <c r="L35" s="133">
        <f t="shared" ref="L35" si="3">J35+H35</f>
        <v>0</v>
      </c>
      <c r="M35" s="41">
        <f>IF(ISBLANK(L35),"  ",IF(L85&gt;0,L35/L85,IF(L35&gt;0,1,0)))</f>
        <v>0</v>
      </c>
    </row>
    <row r="36" spans="1:13" ht="15" customHeight="1" x14ac:dyDescent="0.2">
      <c r="A36" s="218" t="s">
        <v>193</v>
      </c>
      <c r="B36" s="114">
        <v>0</v>
      </c>
      <c r="C36" s="39">
        <v>0</v>
      </c>
      <c r="D36" s="124">
        <v>0</v>
      </c>
      <c r="E36" s="36">
        <v>0</v>
      </c>
      <c r="F36" s="133">
        <f t="shared" ref="F36:F37" si="4">D36+B36</f>
        <v>0</v>
      </c>
      <c r="G36" s="41">
        <f t="shared" ref="G36:G37" si="5">IF(ISBLANK(F36),"  ",IF(F86&gt;0,F36/F86,IF(F36&gt;0,1,0)))</f>
        <v>0</v>
      </c>
      <c r="H36" s="114">
        <v>0</v>
      </c>
      <c r="I36" s="39">
        <v>0</v>
      </c>
      <c r="J36" s="124">
        <v>0</v>
      </c>
      <c r="K36" s="40">
        <v>0</v>
      </c>
      <c r="L36" s="133">
        <f t="shared" ref="L36:L37" si="6">J36+H36</f>
        <v>0</v>
      </c>
      <c r="M36" s="41">
        <f t="shared" ref="M36:M37" si="7">IF(ISBLANK(L36),"  ",IF(L86&gt;0,L36/L86,IF(L36&gt;0,1,0)))</f>
        <v>0</v>
      </c>
    </row>
    <row r="37" spans="1:13" ht="15" customHeight="1" x14ac:dyDescent="0.2">
      <c r="A37" s="218" t="s">
        <v>194</v>
      </c>
      <c r="B37" s="114">
        <v>0</v>
      </c>
      <c r="C37" s="39">
        <v>0</v>
      </c>
      <c r="D37" s="124">
        <v>0</v>
      </c>
      <c r="E37" s="36">
        <v>0</v>
      </c>
      <c r="F37" s="133">
        <f t="shared" si="4"/>
        <v>0</v>
      </c>
      <c r="G37" s="41">
        <f t="shared" si="5"/>
        <v>0</v>
      </c>
      <c r="H37" s="114">
        <v>0</v>
      </c>
      <c r="I37" s="39">
        <v>0</v>
      </c>
      <c r="J37" s="124">
        <v>0</v>
      </c>
      <c r="K37" s="40">
        <v>0</v>
      </c>
      <c r="L37" s="133">
        <f t="shared" si="6"/>
        <v>0</v>
      </c>
      <c r="M37" s="41">
        <f t="shared" si="7"/>
        <v>0</v>
      </c>
    </row>
    <row r="38" spans="1:13" ht="15" customHeight="1" x14ac:dyDescent="0.2">
      <c r="A38" s="171" t="s">
        <v>187</v>
      </c>
      <c r="B38" s="114">
        <v>0</v>
      </c>
      <c r="C38" s="39">
        <v>0</v>
      </c>
      <c r="D38" s="124">
        <v>0</v>
      </c>
      <c r="E38" s="36">
        <v>0</v>
      </c>
      <c r="F38" s="133">
        <f t="shared" ref="F38" si="8">D38+B38</f>
        <v>0</v>
      </c>
      <c r="G38" s="41">
        <f>IF(ISBLANK(F38),"  ",IF(F86&gt;0,F38/F86,IF(F38&gt;0,1,0)))</f>
        <v>0</v>
      </c>
      <c r="H38" s="114">
        <v>0</v>
      </c>
      <c r="I38" s="39">
        <v>0</v>
      </c>
      <c r="J38" s="124">
        <v>0</v>
      </c>
      <c r="K38" s="40">
        <v>0</v>
      </c>
      <c r="L38" s="133">
        <f t="shared" ref="L38" si="9">J38+H38</f>
        <v>0</v>
      </c>
      <c r="M38" s="41">
        <f>IF(ISBLANK(L38),"  ",IF(L86&gt;0,L38/L86,IF(L38&gt;0,1,0)))</f>
        <v>0</v>
      </c>
    </row>
    <row r="39" spans="1:13" ht="15" customHeight="1" x14ac:dyDescent="0.2">
      <c r="A39" s="171" t="s">
        <v>192</v>
      </c>
      <c r="B39" s="114">
        <v>0</v>
      </c>
      <c r="C39" s="39">
        <v>0</v>
      </c>
      <c r="D39" s="124">
        <v>0</v>
      </c>
      <c r="E39" s="36">
        <v>0</v>
      </c>
      <c r="F39" s="133">
        <f t="shared" ref="F39" si="10">D39+B39</f>
        <v>0</v>
      </c>
      <c r="G39" s="41">
        <f>IF(ISBLANK(F39),"  ",IF(F87&gt;0,F39/F87,IF(F39&gt;0,1,0)))</f>
        <v>0</v>
      </c>
      <c r="H39" s="114">
        <v>0</v>
      </c>
      <c r="I39" s="39">
        <v>0</v>
      </c>
      <c r="J39" s="124">
        <v>0</v>
      </c>
      <c r="K39" s="40">
        <v>0</v>
      </c>
      <c r="L39" s="133">
        <f t="shared" ref="L39" si="11">J39+H39</f>
        <v>0</v>
      </c>
      <c r="M39" s="41">
        <f>IF(ISBLANK(L39),"  ",IF(L87&gt;0,L39/L87,IF(L39&gt;0,1,0)))</f>
        <v>0</v>
      </c>
    </row>
    <row r="40" spans="1:13" ht="15" customHeight="1" x14ac:dyDescent="0.2">
      <c r="A40" s="171" t="s">
        <v>188</v>
      </c>
      <c r="B40" s="114">
        <v>0</v>
      </c>
      <c r="C40" s="39">
        <v>0</v>
      </c>
      <c r="D40" s="124">
        <v>0</v>
      </c>
      <c r="E40" s="36">
        <v>0</v>
      </c>
      <c r="F40" s="133">
        <f t="shared" ref="F40:F41" si="12">D40+B40</f>
        <v>0</v>
      </c>
      <c r="G40" s="41">
        <f t="shared" ref="G40:G41" si="13">IF(ISBLANK(F40),"  ",IF(F87&gt;0,F40/F87,IF(F40&gt;0,1,0)))</f>
        <v>0</v>
      </c>
      <c r="H40" s="114">
        <v>0</v>
      </c>
      <c r="I40" s="39">
        <v>0</v>
      </c>
      <c r="J40" s="124">
        <v>0</v>
      </c>
      <c r="K40" s="40">
        <v>0</v>
      </c>
      <c r="L40" s="133">
        <f t="shared" ref="L40:L41" si="14">J40+H40</f>
        <v>0</v>
      </c>
      <c r="M40" s="41">
        <f t="shared" ref="M40:M41" si="15">IF(ISBLANK(L40),"  ",IF(L87&gt;0,L40/L87,IF(L40&gt;0,1,0)))</f>
        <v>0</v>
      </c>
    </row>
    <row r="41" spans="1:13" ht="15" customHeight="1" x14ac:dyDescent="0.2">
      <c r="A41" s="171" t="s">
        <v>189</v>
      </c>
      <c r="B41" s="114">
        <v>0</v>
      </c>
      <c r="C41" s="39">
        <v>0</v>
      </c>
      <c r="D41" s="124">
        <v>0</v>
      </c>
      <c r="E41" s="36">
        <v>0</v>
      </c>
      <c r="F41" s="133">
        <f t="shared" si="12"/>
        <v>0</v>
      </c>
      <c r="G41" s="41">
        <f t="shared" si="13"/>
        <v>0</v>
      </c>
      <c r="H41" s="114">
        <v>0</v>
      </c>
      <c r="I41" s="39">
        <v>0</v>
      </c>
      <c r="J41" s="124">
        <v>0</v>
      </c>
      <c r="K41" s="40">
        <v>0</v>
      </c>
      <c r="L41" s="133">
        <f t="shared" si="14"/>
        <v>0</v>
      </c>
      <c r="M41" s="41">
        <f t="shared" si="15"/>
        <v>0</v>
      </c>
    </row>
    <row r="42" spans="1:13" ht="15" customHeight="1" x14ac:dyDescent="0.25">
      <c r="A42" s="47" t="s">
        <v>29</v>
      </c>
      <c r="B42" s="143"/>
      <c r="C42" s="48"/>
      <c r="D42" s="124"/>
      <c r="E42" s="49"/>
      <c r="F42" s="133"/>
      <c r="G42" s="50" t="s">
        <v>4</v>
      </c>
      <c r="H42" s="143"/>
      <c r="I42" s="48"/>
      <c r="J42" s="124"/>
      <c r="K42" s="49"/>
      <c r="L42" s="133"/>
      <c r="M42" s="50" t="s">
        <v>4</v>
      </c>
    </row>
    <row r="43" spans="1:13" ht="15" customHeight="1" x14ac:dyDescent="0.2">
      <c r="A43" s="45" t="s">
        <v>30</v>
      </c>
      <c r="B43" s="142">
        <v>0</v>
      </c>
      <c r="C43" s="35">
        <v>0</v>
      </c>
      <c r="D43" s="127">
        <v>0</v>
      </c>
      <c r="E43" s="36">
        <v>0</v>
      </c>
      <c r="F43" s="132">
        <f t="shared" si="1"/>
        <v>0</v>
      </c>
      <c r="G43" s="37">
        <f>IF(ISBLANK(F43),"  ",IF(F84&gt;0,F43/F84,IF(F43&gt;0,1,0)))</f>
        <v>0</v>
      </c>
      <c r="H43" s="142">
        <v>0</v>
      </c>
      <c r="I43" s="35">
        <v>0</v>
      </c>
      <c r="J43" s="127">
        <v>0</v>
      </c>
      <c r="K43" s="36">
        <v>0</v>
      </c>
      <c r="L43" s="132">
        <f>J43+H43</f>
        <v>0</v>
      </c>
      <c r="M43" s="37">
        <f>IF(ISBLANK(L43),"  ",IF(L84&gt;0,L43/L84,IF(L43&gt;0,1,0)))</f>
        <v>0</v>
      </c>
    </row>
    <row r="44" spans="1:13" ht="15" customHeight="1" x14ac:dyDescent="0.25">
      <c r="A44" s="104" t="s">
        <v>31</v>
      </c>
      <c r="B44" s="143"/>
      <c r="C44" s="48" t="s">
        <v>4</v>
      </c>
      <c r="D44" s="124"/>
      <c r="E44" s="49"/>
      <c r="F44" s="133"/>
      <c r="G44" s="50" t="s">
        <v>4</v>
      </c>
      <c r="H44" s="143"/>
      <c r="I44" s="48" t="s">
        <v>4</v>
      </c>
      <c r="J44" s="124"/>
      <c r="K44" s="49" t="s">
        <v>4</v>
      </c>
      <c r="L44" s="133"/>
      <c r="M44" s="50" t="s">
        <v>4</v>
      </c>
    </row>
    <row r="45" spans="1:13" ht="15" customHeight="1" x14ac:dyDescent="0.2">
      <c r="A45" s="45" t="s">
        <v>30</v>
      </c>
      <c r="B45" s="142">
        <v>0</v>
      </c>
      <c r="C45" s="35">
        <v>0</v>
      </c>
      <c r="D45" s="127">
        <v>0</v>
      </c>
      <c r="E45" s="36">
        <v>0</v>
      </c>
      <c r="F45" s="132">
        <f t="shared" si="1"/>
        <v>0</v>
      </c>
      <c r="G45" s="37">
        <f>IF(ISBLANK(F45),"  ",IF(F84&gt;0,F45/F84,IF(F45&gt;0,1,0)))</f>
        <v>0</v>
      </c>
      <c r="H45" s="142">
        <v>0</v>
      </c>
      <c r="I45" s="35">
        <v>0</v>
      </c>
      <c r="J45" s="127">
        <v>0</v>
      </c>
      <c r="K45" s="36">
        <v>0</v>
      </c>
      <c r="L45" s="132">
        <f>J45+H45</f>
        <v>0</v>
      </c>
      <c r="M45" s="37">
        <f>IF(ISBLANK(L45),"  ",IF(L84&gt;0,L45/L84,IF(L45&gt;0,1,0)))</f>
        <v>0</v>
      </c>
    </row>
    <row r="46" spans="1:13" ht="15" customHeight="1" x14ac:dyDescent="0.2">
      <c r="A46" s="46" t="s">
        <v>101</v>
      </c>
      <c r="B46" s="114"/>
      <c r="C46" s="39" t="s">
        <v>10</v>
      </c>
      <c r="D46" s="124"/>
      <c r="E46" s="36"/>
      <c r="F46" s="133">
        <f t="shared" si="1"/>
        <v>0</v>
      </c>
      <c r="G46" s="41">
        <f>IF(ISBLANK(F46),"  ",IF(F84&gt;0,F46/F84,IF(F46&gt;0,1,0)))</f>
        <v>0</v>
      </c>
      <c r="H46" s="114"/>
      <c r="I46" s="39" t="s">
        <v>10</v>
      </c>
      <c r="J46" s="124"/>
      <c r="K46" s="40" t="s">
        <v>10</v>
      </c>
      <c r="L46" s="133">
        <f>J46+H46</f>
        <v>0</v>
      </c>
      <c r="M46" s="41">
        <f>IF(ISBLANK(L46),"  ",IF(L84&gt;0,L46/L84,IF(L46&gt;0,1,0)))</f>
        <v>0</v>
      </c>
    </row>
    <row r="47" spans="1:13" s="55" customFormat="1" ht="15" customHeight="1" x14ac:dyDescent="0.25">
      <c r="A47" s="47" t="s">
        <v>33</v>
      </c>
      <c r="B47" s="115">
        <v>5702329</v>
      </c>
      <c r="C47" s="59">
        <v>1</v>
      </c>
      <c r="D47" s="128">
        <v>0</v>
      </c>
      <c r="E47" s="52">
        <v>0</v>
      </c>
      <c r="F47" s="115">
        <f>F46+F45+F43+F34+F29+F28+F26+F27+F25+F24+F23+F22+F21+F20+F19+F18+F17+F16+F14+F13+F30+F31+F32+F33</f>
        <v>5702329</v>
      </c>
      <c r="G47" s="53">
        <f>IF(ISBLANK(F47),"  ",IF(F84&gt;0,F47/F84,IF(F47&gt;0,1,0)))</f>
        <v>0.33235070732567296</v>
      </c>
      <c r="H47" s="115">
        <v>5661337</v>
      </c>
      <c r="I47" s="59">
        <v>1</v>
      </c>
      <c r="J47" s="128">
        <v>0</v>
      </c>
      <c r="K47" s="54">
        <v>0</v>
      </c>
      <c r="L47" s="115">
        <f>L46+L45+L43+L34+L29+L28+L26+L27+L25+L24+L23+L22+L21+L20+L19+L18+L17+L16+L14+L13+L30+L31+L32+L33</f>
        <v>5661337</v>
      </c>
      <c r="M47" s="53">
        <f>IF(ISBLANK(L47),"  ",IF(L84&gt;0,L47/L84,IF(L47&gt;0,1,0)))</f>
        <v>0.32756034443943083</v>
      </c>
    </row>
    <row r="48" spans="1:13" ht="15" customHeight="1" x14ac:dyDescent="0.25">
      <c r="A48" s="56" t="s">
        <v>34</v>
      </c>
      <c r="B48" s="116"/>
      <c r="C48" s="48" t="s">
        <v>4</v>
      </c>
      <c r="D48" s="124"/>
      <c r="E48" s="49" t="s">
        <v>4</v>
      </c>
      <c r="F48" s="133"/>
      <c r="G48" s="50" t="s">
        <v>4</v>
      </c>
      <c r="H48" s="116"/>
      <c r="I48" s="48" t="s">
        <v>4</v>
      </c>
      <c r="J48" s="124"/>
      <c r="K48" s="49" t="s">
        <v>4</v>
      </c>
      <c r="L48" s="133"/>
      <c r="M48" s="50" t="s">
        <v>4</v>
      </c>
    </row>
    <row r="49" spans="1:13" ht="15" customHeight="1" x14ac:dyDescent="0.2">
      <c r="A49" s="7" t="s">
        <v>35</v>
      </c>
      <c r="B49" s="142">
        <v>0</v>
      </c>
      <c r="C49" s="35">
        <v>0</v>
      </c>
      <c r="D49" s="127">
        <v>0</v>
      </c>
      <c r="E49" s="36">
        <v>0</v>
      </c>
      <c r="F49" s="132">
        <f>D49+B49</f>
        <v>0</v>
      </c>
      <c r="G49" s="37">
        <f>IF(ISBLANK(F49),"  ",IF(D84&gt;0,F49/D84,IF(F49&gt;0,1,0)))</f>
        <v>0</v>
      </c>
      <c r="H49" s="142">
        <v>0</v>
      </c>
      <c r="I49" s="35">
        <v>0</v>
      </c>
      <c r="J49" s="127">
        <v>0</v>
      </c>
      <c r="K49" s="36">
        <v>0</v>
      </c>
      <c r="L49" s="132">
        <f>J49+H49</f>
        <v>0</v>
      </c>
      <c r="M49" s="37">
        <f>IF(ISBLANK(L49),"  ",IF(J84&gt;0,L49/J84,IF(L49&gt;0,1,0)))</f>
        <v>0</v>
      </c>
    </row>
    <row r="50" spans="1:13" ht="15" customHeight="1" x14ac:dyDescent="0.2">
      <c r="A50" s="58" t="s">
        <v>36</v>
      </c>
      <c r="B50" s="114">
        <v>0</v>
      </c>
      <c r="C50" s="39">
        <v>0</v>
      </c>
      <c r="D50" s="124">
        <v>0</v>
      </c>
      <c r="E50" s="40">
        <v>0</v>
      </c>
      <c r="F50" s="133">
        <f>D50+B50</f>
        <v>0</v>
      </c>
      <c r="G50" s="41">
        <f>IF(ISBLANK(F50),"  ",IF(D84&gt;0,F50/D84,IF(F50&gt;0,1,0)))</f>
        <v>0</v>
      </c>
      <c r="H50" s="114">
        <v>0</v>
      </c>
      <c r="I50" s="39">
        <v>0</v>
      </c>
      <c r="J50" s="124">
        <v>0</v>
      </c>
      <c r="K50" s="40">
        <v>0</v>
      </c>
      <c r="L50" s="133">
        <f>J50+H50</f>
        <v>0</v>
      </c>
      <c r="M50" s="41">
        <f>IF(ISBLANK(L50),"  ",IF(J84&gt;0,L50/J84,IF(L50&gt;0,1,0)))</f>
        <v>0</v>
      </c>
    </row>
    <row r="51" spans="1:13" ht="15" customHeight="1" x14ac:dyDescent="0.2">
      <c r="A51" s="7" t="s">
        <v>37</v>
      </c>
      <c r="B51" s="114">
        <v>0</v>
      </c>
      <c r="C51" s="39">
        <v>0</v>
      </c>
      <c r="D51" s="124">
        <v>0</v>
      </c>
      <c r="E51" s="40">
        <v>0</v>
      </c>
      <c r="F51" s="133">
        <f>D51+B51</f>
        <v>0</v>
      </c>
      <c r="G51" s="41">
        <f>IF(ISBLANK(F51),"  ",IF(D84&gt;0,F51/D84,IF(F51&gt;0,1,0)))</f>
        <v>0</v>
      </c>
      <c r="H51" s="114">
        <v>0</v>
      </c>
      <c r="I51" s="39">
        <v>0</v>
      </c>
      <c r="J51" s="124">
        <v>0</v>
      </c>
      <c r="K51" s="40">
        <v>0</v>
      </c>
      <c r="L51" s="133">
        <f>J51+H51</f>
        <v>0</v>
      </c>
      <c r="M51" s="41">
        <f>IF(ISBLANK(L51),"  ",IF(J84&gt;0,L51/J84,IF(L51&gt;0,1,0)))</f>
        <v>0</v>
      </c>
    </row>
    <row r="52" spans="1:13" ht="15" customHeight="1" x14ac:dyDescent="0.2">
      <c r="A52" s="25" t="s">
        <v>38</v>
      </c>
      <c r="B52" s="114">
        <v>0</v>
      </c>
      <c r="C52" s="39">
        <v>0</v>
      </c>
      <c r="D52" s="124">
        <v>0</v>
      </c>
      <c r="E52" s="40">
        <v>0</v>
      </c>
      <c r="F52" s="133">
        <f>D52+B52</f>
        <v>0</v>
      </c>
      <c r="G52" s="41">
        <f>IF(ISBLANK(F52),"  ",IF(D84&gt;0,F52/D84,IF(F52&gt;0,1,0)))</f>
        <v>0</v>
      </c>
      <c r="H52" s="114">
        <v>0</v>
      </c>
      <c r="I52" s="39">
        <v>0</v>
      </c>
      <c r="J52" s="124">
        <v>0</v>
      </c>
      <c r="K52" s="40">
        <v>0</v>
      </c>
      <c r="L52" s="133">
        <f>J52+H52</f>
        <v>0</v>
      </c>
      <c r="M52" s="41">
        <f>IF(ISBLANK(L52),"  ",IF(J84&gt;0,L52/J84,IF(L52&gt;0,1,0)))</f>
        <v>0</v>
      </c>
    </row>
    <row r="53" spans="1:13" ht="15" customHeight="1" x14ac:dyDescent="0.2">
      <c r="A53" s="58" t="s">
        <v>39</v>
      </c>
      <c r="B53" s="114">
        <v>0</v>
      </c>
      <c r="C53" s="39">
        <v>0</v>
      </c>
      <c r="D53" s="124">
        <v>0</v>
      </c>
      <c r="E53" s="40">
        <v>0</v>
      </c>
      <c r="F53" s="133">
        <f>D53+B53</f>
        <v>0</v>
      </c>
      <c r="G53" s="41">
        <f>IF(ISBLANK(F53),"  ",IF(F84&gt;0,F53/F84,IF(F53&gt;0,1,0)))</f>
        <v>0</v>
      </c>
      <c r="H53" s="114">
        <v>0</v>
      </c>
      <c r="I53" s="39">
        <v>0</v>
      </c>
      <c r="J53" s="124">
        <v>0</v>
      </c>
      <c r="K53" s="40">
        <v>0</v>
      </c>
      <c r="L53" s="133">
        <f>J53+H53</f>
        <v>0</v>
      </c>
      <c r="M53" s="41">
        <f>IF(ISBLANK(L53),"  ",IF(L84&gt;0,L53/L84,IF(L53&gt;0,1,0)))</f>
        <v>0</v>
      </c>
    </row>
    <row r="54" spans="1:13" s="55" customFormat="1" ht="15" customHeight="1" x14ac:dyDescent="0.25">
      <c r="A54" s="56" t="s">
        <v>40</v>
      </c>
      <c r="B54" s="115">
        <v>0</v>
      </c>
      <c r="C54" s="59">
        <v>0</v>
      </c>
      <c r="D54" s="128">
        <v>0</v>
      </c>
      <c r="E54" s="54">
        <v>0</v>
      </c>
      <c r="F54" s="134">
        <f>F53+F52+F51+F50+F49</f>
        <v>0</v>
      </c>
      <c r="G54" s="53">
        <f>IF(ISBLANK(F54),"  ",IF(F84&gt;0,F54/F84,IF(F54&gt;0,1,0)))</f>
        <v>0</v>
      </c>
      <c r="H54" s="115">
        <v>0</v>
      </c>
      <c r="I54" s="59">
        <v>0</v>
      </c>
      <c r="J54" s="128">
        <v>0</v>
      </c>
      <c r="K54" s="54">
        <v>0</v>
      </c>
      <c r="L54" s="134">
        <f>L53+L52+L51+L50+L49</f>
        <v>0</v>
      </c>
      <c r="M54" s="53">
        <f>IF(ISBLANK(L54),"  ",IF(L84&gt;0,L54/L84,IF(L54&gt;0,1,0)))</f>
        <v>0</v>
      </c>
    </row>
    <row r="55" spans="1:13" s="55" customFormat="1" ht="15" customHeight="1" x14ac:dyDescent="0.25">
      <c r="A55" s="60" t="s">
        <v>82</v>
      </c>
      <c r="B55" s="144">
        <v>0</v>
      </c>
      <c r="C55" s="59">
        <v>0</v>
      </c>
      <c r="D55" s="129">
        <v>0</v>
      </c>
      <c r="E55" s="54">
        <v>0</v>
      </c>
      <c r="F55" s="135">
        <f>D55+B55</f>
        <v>0</v>
      </c>
      <c r="G55" s="53">
        <f>IF(ISBLANK(F55),"  ",IF(F84&gt;0,F55/F84,IF(F55&gt;0,1,0)))</f>
        <v>0</v>
      </c>
      <c r="H55" s="144">
        <v>0</v>
      </c>
      <c r="I55" s="59">
        <v>0</v>
      </c>
      <c r="J55" s="129">
        <v>0</v>
      </c>
      <c r="K55" s="54">
        <v>0</v>
      </c>
      <c r="L55" s="135">
        <f>J55+H55</f>
        <v>0</v>
      </c>
      <c r="M55" s="53">
        <f>IF(ISBLANK(L55),"  ",IF(L84&gt;0,L55/L84,IF(L55&gt;0,1,0)))</f>
        <v>0</v>
      </c>
    </row>
    <row r="56" spans="1:13" ht="15" customHeight="1" x14ac:dyDescent="0.25">
      <c r="A56" s="9" t="s">
        <v>42</v>
      </c>
      <c r="B56" s="119"/>
      <c r="C56" s="61" t="s">
        <v>4</v>
      </c>
      <c r="D56" s="127"/>
      <c r="E56" s="62" t="s">
        <v>4</v>
      </c>
      <c r="F56" s="132"/>
      <c r="G56" s="63" t="s">
        <v>4</v>
      </c>
      <c r="H56" s="119"/>
      <c r="I56" s="61" t="s">
        <v>4</v>
      </c>
      <c r="J56" s="127"/>
      <c r="K56" s="62" t="s">
        <v>4</v>
      </c>
      <c r="L56" s="132"/>
      <c r="M56" s="63" t="s">
        <v>4</v>
      </c>
    </row>
    <row r="57" spans="1:13" ht="15" customHeight="1" x14ac:dyDescent="0.2">
      <c r="A57" s="7" t="s">
        <v>43</v>
      </c>
      <c r="B57" s="119">
        <v>2788602.42</v>
      </c>
      <c r="C57" s="35">
        <v>0.7940790593947783</v>
      </c>
      <c r="D57" s="127">
        <v>723141.64</v>
      </c>
      <c r="E57" s="36">
        <v>0.20592094060522168</v>
      </c>
      <c r="F57" s="136">
        <f t="shared" ref="F57:F62" si="16">D57+B57</f>
        <v>3511744.06</v>
      </c>
      <c r="G57" s="37">
        <f>IF(ISBLANK(F57),"  ",IF(F84&gt;0,F57/F84,IF(F57&gt;0,1,0)))</f>
        <v>0.20467612834821186</v>
      </c>
      <c r="H57" s="119">
        <v>3228720</v>
      </c>
      <c r="I57" s="35">
        <v>0.76352182220624676</v>
      </c>
      <c r="J57" s="127">
        <v>1000000</v>
      </c>
      <c r="K57" s="36">
        <v>0.23647817779375319</v>
      </c>
      <c r="L57" s="136">
        <f t="shared" ref="L57:L73" si="17">J57+H57</f>
        <v>4228720</v>
      </c>
      <c r="M57" s="37">
        <f>IF(ISBLANK(L57),"  ",IF(L84&gt;0,L57/L84,IF(L57&gt;0,1,0)))</f>
        <v>0.24467029250120775</v>
      </c>
    </row>
    <row r="58" spans="1:13" ht="15" customHeight="1" x14ac:dyDescent="0.2">
      <c r="A58" s="25" t="s">
        <v>44</v>
      </c>
      <c r="B58" s="116">
        <v>0</v>
      </c>
      <c r="C58" s="39">
        <v>0</v>
      </c>
      <c r="D58" s="124">
        <v>0</v>
      </c>
      <c r="E58" s="40">
        <v>0</v>
      </c>
      <c r="F58" s="137">
        <f t="shared" si="16"/>
        <v>0</v>
      </c>
      <c r="G58" s="41">
        <f>IF(ISBLANK(F58),"  ",IF(F84&gt;0,F58/F84,IF(F58&gt;0,1,0)))</f>
        <v>0</v>
      </c>
      <c r="H58" s="116">
        <v>0</v>
      </c>
      <c r="I58" s="39">
        <v>0</v>
      </c>
      <c r="J58" s="124">
        <v>0</v>
      </c>
      <c r="K58" s="40">
        <v>0</v>
      </c>
      <c r="L58" s="137">
        <f t="shared" si="17"/>
        <v>0</v>
      </c>
      <c r="M58" s="41">
        <f>IF(ISBLANK(L58),"  ",IF(L84&gt;0,L58/L84,IF(L58&gt;0,1,0)))</f>
        <v>0</v>
      </c>
    </row>
    <row r="59" spans="1:13" ht="15" customHeight="1" x14ac:dyDescent="0.2">
      <c r="A59" s="64" t="s">
        <v>45</v>
      </c>
      <c r="B59" s="145">
        <v>0</v>
      </c>
      <c r="C59" s="39">
        <v>0</v>
      </c>
      <c r="D59" s="123">
        <v>148064</v>
      </c>
      <c r="E59" s="40">
        <v>1</v>
      </c>
      <c r="F59" s="138">
        <f t="shared" si="16"/>
        <v>148064</v>
      </c>
      <c r="G59" s="41">
        <f>IF(ISBLANK(F59),"  ",IF(F84&gt;0,F59/F84,IF(F59&gt;0,1,0)))</f>
        <v>8.6296625693586676E-3</v>
      </c>
      <c r="H59" s="145">
        <v>0</v>
      </c>
      <c r="I59" s="39">
        <v>0</v>
      </c>
      <c r="J59" s="123">
        <v>155467.20000000001</v>
      </c>
      <c r="K59" s="40">
        <v>1</v>
      </c>
      <c r="L59" s="138">
        <f t="shared" si="17"/>
        <v>155467.20000000001</v>
      </c>
      <c r="M59" s="41">
        <f>IF(ISBLANK(L59),"  ",IF(L84&gt;0,L59/L84,IF(L59&gt;0,1,0)))</f>
        <v>8.9952054754970229E-3</v>
      </c>
    </row>
    <row r="60" spans="1:13" ht="15" customHeight="1" x14ac:dyDescent="0.2">
      <c r="A60" s="64" t="s">
        <v>46</v>
      </c>
      <c r="B60" s="145">
        <v>63456</v>
      </c>
      <c r="C60" s="39">
        <v>1</v>
      </c>
      <c r="D60" s="123">
        <v>0</v>
      </c>
      <c r="E60" s="40">
        <v>0</v>
      </c>
      <c r="F60" s="138">
        <f t="shared" si="16"/>
        <v>63456</v>
      </c>
      <c r="G60" s="41">
        <f>IF(ISBLANK(F60),"  ",IF(F84&gt;0,F60/F84,IF(F60&gt;0,1,0)))</f>
        <v>3.698426815439429E-3</v>
      </c>
      <c r="H60" s="145">
        <v>65334</v>
      </c>
      <c r="I60" s="39">
        <v>1</v>
      </c>
      <c r="J60" s="123">
        <v>0</v>
      </c>
      <c r="K60" s="40">
        <v>0</v>
      </c>
      <c r="L60" s="138">
        <f t="shared" si="17"/>
        <v>65334</v>
      </c>
      <c r="M60" s="41">
        <f>IF(ISBLANK(L60),"  ",IF(L84&gt;0,L60/L84,IF(L60&gt;0,1,0)))</f>
        <v>3.7801719882787008E-3</v>
      </c>
    </row>
    <row r="61" spans="1:13" ht="15" customHeight="1" x14ac:dyDescent="0.2">
      <c r="A61" s="64" t="s">
        <v>47</v>
      </c>
      <c r="B61" s="145">
        <v>0</v>
      </c>
      <c r="C61" s="39">
        <v>0</v>
      </c>
      <c r="D61" s="123">
        <v>0</v>
      </c>
      <c r="E61" s="40">
        <v>0</v>
      </c>
      <c r="F61" s="138">
        <f t="shared" si="16"/>
        <v>0</v>
      </c>
      <c r="G61" s="41">
        <f>IF(ISBLANK(F61),"  ",IF(F84&gt;0,F61/F84,IF(F61&gt;0,1,0)))</f>
        <v>0</v>
      </c>
      <c r="H61" s="145">
        <v>0</v>
      </c>
      <c r="I61" s="39">
        <v>0</v>
      </c>
      <c r="J61" s="123">
        <v>0</v>
      </c>
      <c r="K61" s="40">
        <v>0</v>
      </c>
      <c r="L61" s="138">
        <f t="shared" si="17"/>
        <v>0</v>
      </c>
      <c r="M61" s="41">
        <f>IF(ISBLANK(L61),"  ",IF(L84&gt;0,L61/L84,IF(L61&gt;0,1,0)))</f>
        <v>0</v>
      </c>
    </row>
    <row r="62" spans="1:13" ht="15" customHeight="1" x14ac:dyDescent="0.2">
      <c r="A62" s="25" t="s">
        <v>48</v>
      </c>
      <c r="B62" s="116">
        <v>255152.95</v>
      </c>
      <c r="C62" s="39">
        <v>0.26321238694635157</v>
      </c>
      <c r="D62" s="124">
        <v>714227.53</v>
      </c>
      <c r="E62" s="40">
        <v>0.73678761305364848</v>
      </c>
      <c r="F62" s="137">
        <f t="shared" si="16"/>
        <v>969380.48</v>
      </c>
      <c r="G62" s="41">
        <f>IF(ISBLANK(F62),"  ",IF(F84&gt;0,F62/F84,IF(F62&gt;0,1,0)))</f>
        <v>5.6498719767958033E-2</v>
      </c>
      <c r="H62" s="116">
        <v>255946</v>
      </c>
      <c r="I62" s="39">
        <v>0.25320320163857035</v>
      </c>
      <c r="J62" s="124">
        <v>754886.4</v>
      </c>
      <c r="K62" s="40">
        <v>0.74679679836142965</v>
      </c>
      <c r="L62" s="137">
        <f t="shared" si="17"/>
        <v>1010832.4</v>
      </c>
      <c r="M62" s="41">
        <f>IF(ISBLANK(L62),"  ",IF(L84&gt;0,L62/L84,IF(L62&gt;0,1,0)))</f>
        <v>5.8485938765796233E-2</v>
      </c>
    </row>
    <row r="63" spans="1:13" s="55" customFormat="1" ht="15" customHeight="1" x14ac:dyDescent="0.25">
      <c r="A63" s="60" t="s">
        <v>49</v>
      </c>
      <c r="B63" s="146">
        <v>3107211.37</v>
      </c>
      <c r="C63" s="59">
        <v>0.66214505350111175</v>
      </c>
      <c r="D63" s="128">
        <v>1585433.17</v>
      </c>
      <c r="E63" s="54">
        <v>0.3378549464988882</v>
      </c>
      <c r="F63" s="139">
        <f>F62+F60+F59+F58+F57+F61</f>
        <v>4692644.54</v>
      </c>
      <c r="G63" s="53">
        <f>IF(ISBLANK(F63),"  ",IF(F84&gt;0,F63/F84,IF(F63&gt;0,1,0)))</f>
        <v>0.27350293750096799</v>
      </c>
      <c r="H63" s="146">
        <v>3550000</v>
      </c>
      <c r="I63" s="59">
        <v>0.65014104581065968</v>
      </c>
      <c r="J63" s="128">
        <v>1910353.6</v>
      </c>
      <c r="K63" s="54">
        <v>0.34985895418934043</v>
      </c>
      <c r="L63" s="137">
        <f t="shared" si="17"/>
        <v>5460353.5999999996</v>
      </c>
      <c r="M63" s="53">
        <f>IF(ISBLANK(L63),"  ",IF(L84&gt;0,L63/L84,IF(L63&gt;0,1,0)))</f>
        <v>0.31593160873077969</v>
      </c>
    </row>
    <row r="64" spans="1:13" ht="15" customHeight="1" x14ac:dyDescent="0.2">
      <c r="A64" s="34" t="s">
        <v>50</v>
      </c>
      <c r="B64" s="147">
        <v>0</v>
      </c>
      <c r="C64" s="39">
        <v>0</v>
      </c>
      <c r="D64" s="148">
        <v>0</v>
      </c>
      <c r="E64" s="40">
        <v>0</v>
      </c>
      <c r="F64" s="140">
        <f t="shared" ref="F64:F73" si="18">D64+B64</f>
        <v>0</v>
      </c>
      <c r="G64" s="41">
        <f>IF(ISBLANK(F64),"  ",IF(F84&gt;0,F64/F84,IF(F64&gt;0,1,0)))</f>
        <v>0</v>
      </c>
      <c r="H64" s="147">
        <v>0</v>
      </c>
      <c r="I64" s="39">
        <v>0</v>
      </c>
      <c r="J64" s="148">
        <v>0</v>
      </c>
      <c r="K64" s="40">
        <v>0</v>
      </c>
      <c r="L64" s="140">
        <f t="shared" si="17"/>
        <v>0</v>
      </c>
      <c r="M64" s="41">
        <f>IF(ISBLANK(L64),"  ",IF(L84&gt;0,L64/L84,IF(L64&gt;0,1,0)))</f>
        <v>0</v>
      </c>
    </row>
    <row r="65" spans="1:13" ht="15" customHeight="1" x14ac:dyDescent="0.2">
      <c r="A65" s="65" t="s">
        <v>51</v>
      </c>
      <c r="B65" s="114">
        <v>0</v>
      </c>
      <c r="C65" s="39">
        <v>0</v>
      </c>
      <c r="D65" s="124">
        <v>0</v>
      </c>
      <c r="E65" s="40">
        <v>0</v>
      </c>
      <c r="F65" s="133">
        <f t="shared" si="18"/>
        <v>0</v>
      </c>
      <c r="G65" s="41">
        <f>IF(ISBLANK(F65),"  ",IF(F84&gt;0,F65/F84,IF(F65&gt;0,1,0)))</f>
        <v>0</v>
      </c>
      <c r="H65" s="114">
        <v>0</v>
      </c>
      <c r="I65" s="39">
        <v>0</v>
      </c>
      <c r="J65" s="124">
        <v>0</v>
      </c>
      <c r="K65" s="40">
        <v>0</v>
      </c>
      <c r="L65" s="133">
        <f t="shared" si="17"/>
        <v>0</v>
      </c>
      <c r="M65" s="41">
        <f>IF(ISBLANK(L65),"  ",IF(L84&gt;0,L65/L84,IF(L65&gt;0,1,0)))</f>
        <v>0</v>
      </c>
    </row>
    <row r="66" spans="1:13" ht="15" customHeight="1" x14ac:dyDescent="0.2">
      <c r="A66" s="7" t="s">
        <v>52</v>
      </c>
      <c r="B66" s="114">
        <v>0</v>
      </c>
      <c r="C66" s="39">
        <v>0</v>
      </c>
      <c r="D66" s="124">
        <v>0</v>
      </c>
      <c r="E66" s="40">
        <v>0</v>
      </c>
      <c r="F66" s="133">
        <f t="shared" si="18"/>
        <v>0</v>
      </c>
      <c r="G66" s="41">
        <f>IF(ISBLANK(F66),"  ",IF(F84&gt;0,F66/F84,IF(F66&gt;0,1,0)))</f>
        <v>0</v>
      </c>
      <c r="H66" s="114">
        <v>0</v>
      </c>
      <c r="I66" s="39">
        <v>0</v>
      </c>
      <c r="J66" s="124">
        <v>15000</v>
      </c>
      <c r="K66" s="40">
        <v>1</v>
      </c>
      <c r="L66" s="133">
        <f t="shared" si="17"/>
        <v>15000</v>
      </c>
      <c r="M66" s="41">
        <f>IF(ISBLANK(L66),"  ",IF(L84&gt;0,L66/L84,IF(L66&gt;0,1,0)))</f>
        <v>8.6788777396425306E-4</v>
      </c>
    </row>
    <row r="67" spans="1:13" ht="15" customHeight="1" x14ac:dyDescent="0.2">
      <c r="A67" s="58" t="s">
        <v>53</v>
      </c>
      <c r="B67" s="114">
        <v>0</v>
      </c>
      <c r="C67" s="39">
        <v>0</v>
      </c>
      <c r="D67" s="124">
        <v>1833300.25</v>
      </c>
      <c r="E67" s="40">
        <v>1</v>
      </c>
      <c r="F67" s="133">
        <f t="shared" si="18"/>
        <v>1833300.25</v>
      </c>
      <c r="G67" s="41">
        <f>IF(ISBLANK(F67),"  ",IF(F84&gt;0,F67/F84,IF(F67&gt;0,1,0)))</f>
        <v>0.10685083846053657</v>
      </c>
      <c r="H67" s="114">
        <v>0</v>
      </c>
      <c r="I67" s="39">
        <v>0</v>
      </c>
      <c r="J67" s="124">
        <v>1000000</v>
      </c>
      <c r="K67" s="40">
        <v>1</v>
      </c>
      <c r="L67" s="133">
        <f t="shared" si="17"/>
        <v>1000000</v>
      </c>
      <c r="M67" s="41">
        <f>IF(ISBLANK(L67),"  ",IF(L84&gt;0,L67/L84,IF(L67&gt;0,1,0)))</f>
        <v>5.7859184930950207E-2</v>
      </c>
    </row>
    <row r="68" spans="1:13" ht="15" customHeight="1" x14ac:dyDescent="0.2">
      <c r="A68" s="65" t="s">
        <v>54</v>
      </c>
      <c r="B68" s="114">
        <v>0</v>
      </c>
      <c r="C68" s="39">
        <v>0</v>
      </c>
      <c r="D68" s="124">
        <v>0</v>
      </c>
      <c r="E68" s="40">
        <v>0</v>
      </c>
      <c r="F68" s="133">
        <f t="shared" si="18"/>
        <v>0</v>
      </c>
      <c r="G68" s="41">
        <f>IF(ISBLANK(F68),"  ",IF(F84&gt;0,F68/F84,IF(F68&gt;0,1,0)))</f>
        <v>0</v>
      </c>
      <c r="H68" s="114">
        <v>0</v>
      </c>
      <c r="I68" s="39">
        <v>0</v>
      </c>
      <c r="J68" s="124">
        <v>0</v>
      </c>
      <c r="K68" s="40">
        <v>0</v>
      </c>
      <c r="L68" s="133">
        <f t="shared" si="17"/>
        <v>0</v>
      </c>
      <c r="M68" s="41">
        <f>IF(ISBLANK(L68),"  ",IF(L84&gt;0,L68/L84,IF(L68&gt;0,1,0)))</f>
        <v>0</v>
      </c>
    </row>
    <row r="69" spans="1:13" ht="15" customHeight="1" x14ac:dyDescent="0.2">
      <c r="A69" s="65" t="s">
        <v>55</v>
      </c>
      <c r="B69" s="114">
        <v>0</v>
      </c>
      <c r="C69" s="39">
        <v>0</v>
      </c>
      <c r="D69" s="124">
        <v>0</v>
      </c>
      <c r="E69" s="40">
        <v>0</v>
      </c>
      <c r="F69" s="133">
        <f t="shared" si="18"/>
        <v>0</v>
      </c>
      <c r="G69" s="41">
        <f>IF(ISBLANK(F69),"  ",IF(F84&gt;0,F69/F84,IF(F69&gt;0,1,0)))</f>
        <v>0</v>
      </c>
      <c r="H69" s="114">
        <v>0</v>
      </c>
      <c r="I69" s="39">
        <v>0</v>
      </c>
      <c r="J69" s="124">
        <v>0</v>
      </c>
      <c r="K69" s="40">
        <v>0</v>
      </c>
      <c r="L69" s="133">
        <f t="shared" si="17"/>
        <v>0</v>
      </c>
      <c r="M69" s="41">
        <f>IF(ISBLANK(L69),"  ",IF(L84&gt;0,L69/L84,IF(L69&gt;0,1,0)))</f>
        <v>0</v>
      </c>
    </row>
    <row r="70" spans="1:13" ht="15" customHeight="1" x14ac:dyDescent="0.2">
      <c r="A70" s="34" t="s">
        <v>56</v>
      </c>
      <c r="B70" s="114">
        <v>0</v>
      </c>
      <c r="C70" s="39">
        <v>0</v>
      </c>
      <c r="D70" s="124">
        <v>0</v>
      </c>
      <c r="E70" s="40">
        <v>0</v>
      </c>
      <c r="F70" s="133">
        <f t="shared" si="18"/>
        <v>0</v>
      </c>
      <c r="G70" s="41">
        <f>IF(ISBLANK(F70),"  ",IF(F84&gt;0,F70/F84,IF(F70&gt;0,1,0)))</f>
        <v>0</v>
      </c>
      <c r="H70" s="114">
        <v>0</v>
      </c>
      <c r="I70" s="39">
        <v>0</v>
      </c>
      <c r="J70" s="124">
        <v>0</v>
      </c>
      <c r="K70" s="40">
        <v>0</v>
      </c>
      <c r="L70" s="133">
        <f t="shared" si="17"/>
        <v>0</v>
      </c>
      <c r="M70" s="41">
        <f>IF(ISBLANK(L70),"  ",IF(L84&gt;0,L70/L84,IF(L70&gt;0,1,0)))</f>
        <v>0</v>
      </c>
    </row>
    <row r="71" spans="1:13" ht="15" customHeight="1" x14ac:dyDescent="0.2">
      <c r="A71" s="34" t="s">
        <v>57</v>
      </c>
      <c r="B71" s="114">
        <v>0</v>
      </c>
      <c r="C71" s="39">
        <v>0</v>
      </c>
      <c r="D71" s="124">
        <v>0</v>
      </c>
      <c r="E71" s="40">
        <v>0</v>
      </c>
      <c r="F71" s="133">
        <f t="shared" si="18"/>
        <v>0</v>
      </c>
      <c r="G71" s="41">
        <f>IF(ISBLANK(F71),"  ",IF(F84&gt;0,F71/F84,IF(F71&gt;0,1,0)))</f>
        <v>0</v>
      </c>
      <c r="H71" s="114">
        <v>0</v>
      </c>
      <c r="I71" s="39">
        <v>0</v>
      </c>
      <c r="J71" s="124">
        <v>0</v>
      </c>
      <c r="K71" s="40">
        <v>0</v>
      </c>
      <c r="L71" s="133">
        <f t="shared" si="17"/>
        <v>0</v>
      </c>
      <c r="M71" s="41">
        <f>IF(ISBLANK(L71),"  ",IF(L84&gt;0,L71/L84,IF(L71&gt;0,1,0)))</f>
        <v>0</v>
      </c>
    </row>
    <row r="72" spans="1:13" ht="15" customHeight="1" x14ac:dyDescent="0.2">
      <c r="A72" s="7" t="s">
        <v>58</v>
      </c>
      <c r="B72" s="114">
        <v>0</v>
      </c>
      <c r="C72" s="39">
        <v>0</v>
      </c>
      <c r="D72" s="124">
        <v>80000</v>
      </c>
      <c r="E72" s="40">
        <v>1</v>
      </c>
      <c r="F72" s="133">
        <f t="shared" si="18"/>
        <v>80000</v>
      </c>
      <c r="G72" s="41">
        <f>IF(ISBLANK(F72),"  ",IF(F84&gt;0,F72/F84,IF(F72&gt;0,1,0)))</f>
        <v>4.6626661818449681E-3</v>
      </c>
      <c r="H72" s="114">
        <v>0</v>
      </c>
      <c r="I72" s="39">
        <v>0</v>
      </c>
      <c r="J72" s="124">
        <v>0</v>
      </c>
      <c r="K72" s="40">
        <v>0</v>
      </c>
      <c r="L72" s="133">
        <f t="shared" si="17"/>
        <v>0</v>
      </c>
      <c r="M72" s="41">
        <f>IF(ISBLANK(L72),"  ",IF(L84&gt;0,L72/L84,IF(L72&gt;0,1,0)))</f>
        <v>0</v>
      </c>
    </row>
    <row r="73" spans="1:13" ht="15" customHeight="1" x14ac:dyDescent="0.2">
      <c r="A73" s="58" t="s">
        <v>59</v>
      </c>
      <c r="B73" s="114">
        <v>0</v>
      </c>
      <c r="C73" s="39">
        <v>0</v>
      </c>
      <c r="D73" s="124">
        <v>0</v>
      </c>
      <c r="E73" s="40">
        <v>0</v>
      </c>
      <c r="F73" s="133">
        <f t="shared" si="18"/>
        <v>0</v>
      </c>
      <c r="G73" s="41">
        <f>IF(ISBLANK(F73),"  ",IF(F84&gt;0,F73/F84,IF(F73&gt;0,1,0)))</f>
        <v>0</v>
      </c>
      <c r="H73" s="114">
        <v>0</v>
      </c>
      <c r="I73" s="39">
        <v>0</v>
      </c>
      <c r="J73" s="124">
        <v>0</v>
      </c>
      <c r="K73" s="40">
        <v>0</v>
      </c>
      <c r="L73" s="133">
        <f t="shared" si="17"/>
        <v>0</v>
      </c>
      <c r="M73" s="41">
        <f>IF(ISBLANK(L73),"  ",IF(L84&gt;0,L73/L84,IF(L73&gt;0,1,0)))</f>
        <v>0</v>
      </c>
    </row>
    <row r="74" spans="1:13" ht="15" customHeight="1" x14ac:dyDescent="0.2">
      <c r="A74" s="34" t="s">
        <v>186</v>
      </c>
      <c r="B74" s="114">
        <v>0</v>
      </c>
      <c r="C74" s="39">
        <v>0</v>
      </c>
      <c r="D74" s="124">
        <v>0</v>
      </c>
      <c r="E74" s="40">
        <v>0</v>
      </c>
      <c r="F74" s="133">
        <f t="shared" ref="F74" si="19">D74+B74</f>
        <v>0</v>
      </c>
      <c r="G74" s="41">
        <f>IF(ISBLANK(F74),"  ",IF(F85&gt;0,F74/F85,IF(F74&gt;0,1,0)))</f>
        <v>0</v>
      </c>
      <c r="H74" s="114">
        <v>0</v>
      </c>
      <c r="I74" s="39">
        <v>0</v>
      </c>
      <c r="J74" s="124">
        <v>0</v>
      </c>
      <c r="K74" s="40">
        <v>0</v>
      </c>
      <c r="L74" s="133">
        <f t="shared" ref="L74" si="20">J74+H74</f>
        <v>0</v>
      </c>
      <c r="M74" s="41">
        <f>IF(ISBLANK(L74),"  ",IF(L85&gt;0,L74/L85,IF(L74&gt;0,1,0)))</f>
        <v>0</v>
      </c>
    </row>
    <row r="75" spans="1:13" s="55" customFormat="1" ht="15" customHeight="1" x14ac:dyDescent="0.25">
      <c r="A75" s="66" t="s">
        <v>60</v>
      </c>
      <c r="B75" s="115">
        <v>3107211.37</v>
      </c>
      <c r="C75" s="59">
        <v>0.47036593080578865</v>
      </c>
      <c r="D75" s="128">
        <v>3498733.42</v>
      </c>
      <c r="E75" s="54">
        <v>0.5296340691942113</v>
      </c>
      <c r="F75" s="115">
        <f>F74+F73+F72+F71+F70+F69+F68+F67+F66+F65+F64+F63</f>
        <v>6605944.79</v>
      </c>
      <c r="G75" s="53">
        <f>IF(ISBLANK(F75),"  ",IF(F84&gt;0,F75/F84,IF(F75&gt;0,1,0)))</f>
        <v>0.38501644214334951</v>
      </c>
      <c r="H75" s="115">
        <v>3550000</v>
      </c>
      <c r="I75" s="59">
        <v>0.54823260925858941</v>
      </c>
      <c r="J75" s="128">
        <v>2925353.6</v>
      </c>
      <c r="K75" s="54">
        <v>0.45176739074141065</v>
      </c>
      <c r="L75" s="115">
        <f>L74+L73+L72+L71+L70+L69+L68+L67+L66+L65+L64+L63</f>
        <v>6475353.5999999996</v>
      </c>
      <c r="M75" s="53">
        <f>IF(ISBLANK(L75),"  ",IF(L84&gt;0,L75/L84,IF(L75&gt;0,1,0)))</f>
        <v>0.37465868143569414</v>
      </c>
    </row>
    <row r="76" spans="1:13" ht="15" customHeight="1" x14ac:dyDescent="0.25">
      <c r="A76" s="9" t="s">
        <v>61</v>
      </c>
      <c r="B76" s="116"/>
      <c r="C76" s="48" t="s">
        <v>4</v>
      </c>
      <c r="D76" s="124"/>
      <c r="E76" s="49" t="s">
        <v>10</v>
      </c>
      <c r="F76" s="133"/>
      <c r="G76" s="50" t="s">
        <v>4</v>
      </c>
      <c r="H76" s="116"/>
      <c r="I76" s="48" t="s">
        <v>4</v>
      </c>
      <c r="J76" s="124"/>
      <c r="K76" s="49" t="s">
        <v>4</v>
      </c>
      <c r="L76" s="133"/>
      <c r="M76" s="50" t="s">
        <v>4</v>
      </c>
    </row>
    <row r="77" spans="1:13" ht="15" customHeight="1" x14ac:dyDescent="0.2">
      <c r="A77" s="7" t="s">
        <v>62</v>
      </c>
      <c r="B77" s="142">
        <v>0</v>
      </c>
      <c r="C77" s="35">
        <v>0</v>
      </c>
      <c r="D77" s="127">
        <v>0</v>
      </c>
      <c r="E77" s="36">
        <v>0</v>
      </c>
      <c r="F77" s="132">
        <f>D77+B77</f>
        <v>0</v>
      </c>
      <c r="G77" s="37">
        <f>IF(ISBLANK(F77),"  ",IF(F84&gt;0,F77/F84,IF(F77&gt;0,1,0)))</f>
        <v>0</v>
      </c>
      <c r="H77" s="142">
        <v>0</v>
      </c>
      <c r="I77" s="35">
        <v>0</v>
      </c>
      <c r="J77" s="127">
        <v>0</v>
      </c>
      <c r="K77" s="36">
        <v>0</v>
      </c>
      <c r="L77" s="132">
        <f>J77+H77</f>
        <v>0</v>
      </c>
      <c r="M77" s="37">
        <f>IF(ISBLANK(L77),"  ",IF(L84&gt;0,L77/L84,IF(L77&gt;0,1,0)))</f>
        <v>0</v>
      </c>
    </row>
    <row r="78" spans="1:13" ht="15" customHeight="1" x14ac:dyDescent="0.2">
      <c r="A78" s="25" t="s">
        <v>63</v>
      </c>
      <c r="B78" s="114">
        <v>0</v>
      </c>
      <c r="C78" s="39">
        <v>0</v>
      </c>
      <c r="D78" s="124">
        <v>0</v>
      </c>
      <c r="E78" s="40">
        <v>0</v>
      </c>
      <c r="F78" s="133">
        <f>D78+B78</f>
        <v>0</v>
      </c>
      <c r="G78" s="41">
        <f>IF(ISBLANK(F78),"  ",IF(F84&gt;0,F78/F84,IF(F78&gt;0,1,0)))</f>
        <v>0</v>
      </c>
      <c r="H78" s="114">
        <v>0</v>
      </c>
      <c r="I78" s="39">
        <v>0</v>
      </c>
      <c r="J78" s="124">
        <v>0</v>
      </c>
      <c r="K78" s="40">
        <v>0</v>
      </c>
      <c r="L78" s="133">
        <f>J78+H78</f>
        <v>0</v>
      </c>
      <c r="M78" s="41">
        <f>IF(ISBLANK(L78),"  ",IF(L84&gt;0,L78/L84,IF(L78&gt;0,1,0)))</f>
        <v>0</v>
      </c>
    </row>
    <row r="79" spans="1:13" ht="15" customHeight="1" x14ac:dyDescent="0.25">
      <c r="A79" s="56" t="s">
        <v>64</v>
      </c>
      <c r="B79" s="116"/>
      <c r="C79" s="48" t="s">
        <v>4</v>
      </c>
      <c r="D79" s="124"/>
      <c r="E79" s="49" t="s">
        <v>10</v>
      </c>
      <c r="F79" s="133"/>
      <c r="G79" s="50" t="s">
        <v>4</v>
      </c>
      <c r="H79" s="116"/>
      <c r="I79" s="48" t="s">
        <v>4</v>
      </c>
      <c r="J79" s="124"/>
      <c r="K79" s="49" t="s">
        <v>4</v>
      </c>
      <c r="L79" s="133"/>
      <c r="M79" s="50" t="s">
        <v>4</v>
      </c>
    </row>
    <row r="80" spans="1:13" ht="15" customHeight="1" x14ac:dyDescent="0.2">
      <c r="A80" s="7" t="s">
        <v>65</v>
      </c>
      <c r="B80" s="142">
        <v>0</v>
      </c>
      <c r="C80" s="35">
        <v>0</v>
      </c>
      <c r="D80" s="127">
        <v>3529044.56</v>
      </c>
      <c r="E80" s="36">
        <v>1</v>
      </c>
      <c r="F80" s="132">
        <f>D80+B80</f>
        <v>3529044.56</v>
      </c>
      <c r="G80" s="37">
        <f>IF(ISBLANK(F80),"  ",IF(F84&gt;0,F80/F84,IF(F80&gt;0,1,0)))</f>
        <v>0.20568445905169946</v>
      </c>
      <c r="H80" s="142">
        <v>0</v>
      </c>
      <c r="I80" s="35">
        <v>0</v>
      </c>
      <c r="J80" s="127">
        <v>3705500</v>
      </c>
      <c r="K80" s="36">
        <v>1</v>
      </c>
      <c r="L80" s="132">
        <f>J80+H80</f>
        <v>3705500</v>
      </c>
      <c r="M80" s="37">
        <f>IF(ISBLANK(L80),"  ",IF(L84&gt;0,L80/L84,IF(L80&gt;0,1,0)))</f>
        <v>0.21439720976163598</v>
      </c>
    </row>
    <row r="81" spans="1:13" ht="15" customHeight="1" x14ac:dyDescent="0.2">
      <c r="A81" s="25" t="s">
        <v>66</v>
      </c>
      <c r="B81" s="114">
        <v>0</v>
      </c>
      <c r="C81" s="39">
        <v>0</v>
      </c>
      <c r="D81" s="124">
        <v>1320247.06</v>
      </c>
      <c r="E81" s="40">
        <v>1</v>
      </c>
      <c r="F81" s="133">
        <f>D81+B81</f>
        <v>1320247.06</v>
      </c>
      <c r="G81" s="41">
        <f>IF(ISBLANK(F81),"  ",IF(F84&gt;0,F81/F84,IF(F81&gt;0,1,0)))</f>
        <v>7.6948391479278067E-2</v>
      </c>
      <c r="H81" s="114">
        <v>0</v>
      </c>
      <c r="I81" s="39">
        <v>0</v>
      </c>
      <c r="J81" s="124">
        <v>1441150</v>
      </c>
      <c r="K81" s="40">
        <v>1</v>
      </c>
      <c r="L81" s="133">
        <f>J81+H81</f>
        <v>1441150</v>
      </c>
      <c r="M81" s="41">
        <f>IF(ISBLANK(L81),"  ",IF(L84&gt;0,L81/L84,IF(L81&gt;0,1,0)))</f>
        <v>8.3383764363238896E-2</v>
      </c>
    </row>
    <row r="82" spans="1:13" s="55" customFormat="1" ht="15" customHeight="1" x14ac:dyDescent="0.25">
      <c r="A82" s="56" t="s">
        <v>67</v>
      </c>
      <c r="B82" s="120">
        <v>0</v>
      </c>
      <c r="C82" s="59">
        <v>0</v>
      </c>
      <c r="D82" s="129">
        <v>4849291.62</v>
      </c>
      <c r="E82" s="54">
        <v>1</v>
      </c>
      <c r="F82" s="134">
        <f>F81+F80+F79+F78+F77</f>
        <v>4849291.62</v>
      </c>
      <c r="G82" s="53">
        <f>IF(ISBLANK(F82),"  ",IF(F84&gt;0,F82/F84,IF(F82&gt;0,1,0)))</f>
        <v>0.28263285053097753</v>
      </c>
      <c r="H82" s="120">
        <v>0</v>
      </c>
      <c r="I82" s="59">
        <v>0</v>
      </c>
      <c r="J82" s="129">
        <v>5146650</v>
      </c>
      <c r="K82" s="54">
        <v>1</v>
      </c>
      <c r="L82" s="134">
        <f>L81+L80+L79+L78+L77</f>
        <v>5146650</v>
      </c>
      <c r="M82" s="53">
        <f>IF(ISBLANK(L82),"  ",IF(L84&gt;0,L82/L84,IF(L82&gt;0,1,0)))</f>
        <v>0.29778097412487486</v>
      </c>
    </row>
    <row r="83" spans="1:13" s="55" customFormat="1" ht="15" customHeight="1" x14ac:dyDescent="0.25">
      <c r="A83" s="56" t="s">
        <v>68</v>
      </c>
      <c r="B83" s="120">
        <v>0</v>
      </c>
      <c r="C83" s="59">
        <v>0</v>
      </c>
      <c r="D83" s="129">
        <v>0</v>
      </c>
      <c r="E83" s="54">
        <v>0</v>
      </c>
      <c r="F83" s="141">
        <f>D83+B83</f>
        <v>0</v>
      </c>
      <c r="G83" s="53">
        <f>IF(ISBLANK(F83),"  ",IF(F84&gt;0,F83/F84,IF(F83&gt;0,1,0)))</f>
        <v>0</v>
      </c>
      <c r="H83" s="120">
        <v>0</v>
      </c>
      <c r="I83" s="59">
        <v>0</v>
      </c>
      <c r="J83" s="129">
        <v>0</v>
      </c>
      <c r="K83" s="54">
        <v>0</v>
      </c>
      <c r="L83" s="141">
        <f>J83+H83</f>
        <v>0</v>
      </c>
      <c r="M83" s="53">
        <f>IF(ISBLANK(L83),"  ",IF(L84&gt;0,L83/L84,IF(L83&gt;0,1,0)))</f>
        <v>0</v>
      </c>
    </row>
    <row r="84" spans="1:13" s="55" customFormat="1" ht="15" customHeight="1" thickBot="1" x14ac:dyDescent="0.3">
      <c r="A84" s="67" t="s">
        <v>69</v>
      </c>
      <c r="B84" s="121">
        <v>8809540.370000001</v>
      </c>
      <c r="C84" s="68">
        <v>0.51344932450996272</v>
      </c>
      <c r="D84" s="121">
        <v>8348025.04</v>
      </c>
      <c r="E84" s="69">
        <v>0.48655067549003739</v>
      </c>
      <c r="F84" s="121">
        <f>F82+F75+F54+F47+F55+F83</f>
        <v>17157565.41</v>
      </c>
      <c r="G84" s="70">
        <f>IF(ISBLANK(F84),"  ",IF(F84&gt;0,F84/F84,IF(F84&gt;0,1,0)))</f>
        <v>1</v>
      </c>
      <c r="H84" s="121">
        <v>9211337</v>
      </c>
      <c r="I84" s="68">
        <v>0.53296045094430411</v>
      </c>
      <c r="J84" s="121">
        <v>8072003.5999999996</v>
      </c>
      <c r="K84" s="69">
        <v>0.46703954905569578</v>
      </c>
      <c r="L84" s="121">
        <f>L82+L75+L54+L47+L55+L83</f>
        <v>17283340.600000001</v>
      </c>
      <c r="M84" s="70">
        <f>IF(ISBLANK(L84),"  ",IF(L84&gt;0,L84/L84,IF(L84&gt;0,1,0)))</f>
        <v>1</v>
      </c>
    </row>
    <row r="85" spans="1:13" ht="15" thickTop="1" x14ac:dyDescent="0.2"/>
    <row r="86" spans="1:13" x14ac:dyDescent="0.2">
      <c r="A86" s="2" t="s">
        <v>4</v>
      </c>
    </row>
    <row r="87" spans="1:13" x14ac:dyDescent="0.2">
      <c r="A87" s="2" t="s">
        <v>70</v>
      </c>
    </row>
    <row r="88" spans="1:13" x14ac:dyDescent="0.2">
      <c r="B88" s="2"/>
      <c r="D88" s="2"/>
      <c r="F88" s="2"/>
      <c r="H88" s="2"/>
      <c r="J88" s="2"/>
      <c r="L88" s="2"/>
    </row>
    <row r="89" spans="1:13" x14ac:dyDescent="0.2">
      <c r="A89" s="2" t="s">
        <v>102</v>
      </c>
      <c r="B89" s="2"/>
      <c r="D89" s="2"/>
      <c r="F89" s="2"/>
      <c r="H89" s="2"/>
      <c r="J89" s="2"/>
      <c r="L89" s="2"/>
    </row>
    <row r="97" spans="1:1" x14ac:dyDescent="0.2">
      <c r="A97" s="2" t="s">
        <v>4</v>
      </c>
    </row>
  </sheetData>
  <hyperlinks>
    <hyperlink ref="O2" location="Home!A1" tooltip="Home" display="Home" xr:uid="{00000000-0004-0000-34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87"/>
  <sheetViews>
    <sheetView zoomScale="75" zoomScaleNormal="75" workbookViewId="0">
      <pane xSplit="1" ySplit="10" topLeftCell="B11" activePane="bottomRight" state="frozen"/>
      <selection activeCell="D39" sqref="D39"/>
      <selection pane="topRight" activeCell="D39" sqref="D39"/>
      <selection pane="bottomLeft" activeCell="D39" sqref="D39"/>
      <selection pane="bottomRight" activeCell="H37" sqref="H37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115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190</v>
      </c>
      <c r="C6" s="11"/>
      <c r="D6" s="12"/>
      <c r="E6" s="11"/>
      <c r="F6" s="12"/>
      <c r="G6" s="13"/>
      <c r="H6" s="10" t="s">
        <v>191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f>BOR!B13+ULSBoard!B13+SUBoard!B13+LCTCBoard!B13+Online!B13+AE!B13+RR!B13</f>
        <v>58000731</v>
      </c>
      <c r="C13" s="35">
        <f t="shared" ref="C13:C84" si="0">IF(ISBLANK(B13),"  ",IF(F13&gt;0,B13/F13,IF(B13&gt;0,1,0)))</f>
        <v>1</v>
      </c>
      <c r="D13" s="122">
        <f>BOR!D13+ULSBoard!D13+SUBoard!D13+LCTCBoard!D13+Online!D13+AE!D13+RR!B13</f>
        <v>0</v>
      </c>
      <c r="E13" s="36">
        <f>IF(ISBLANK(D13),"  ",IF(F13&gt;0,D13/F13,IF(D13&gt;0,1,0)))</f>
        <v>0</v>
      </c>
      <c r="F13" s="130">
        <f>D13+B13</f>
        <v>58000731</v>
      </c>
      <c r="G13" s="37">
        <f>IF(ISBLANK(F13),"  ",IF(F84&gt;0,F13/F84,IF(F13&gt;0,1,0)))</f>
        <v>0.21961058739398631</v>
      </c>
      <c r="H13" s="157">
        <f>BOR!H13+ULSBoard!H13+SUBoard!H13+LCTCBoard!H13+Online!H13+AE!H13+RR!H13</f>
        <v>43393507</v>
      </c>
      <c r="I13" s="35">
        <f>IF(ISBLANK(H13),"  ",IF(L13&gt;0,H13/L13,IF(H13&gt;0,1,0)))</f>
        <v>1</v>
      </c>
      <c r="J13" s="122">
        <f>BOR!J13+ULSBoard!J13+SUBoard!J13+LCTCBoard!J13+Online!J13+AE!J13+RR!J13</f>
        <v>0</v>
      </c>
      <c r="K13" s="36">
        <f>IF(ISBLANK(J13),"  ",IF(L13&gt;0,J13/L13,IF(J13&gt;0,1,0)))</f>
        <v>0</v>
      </c>
      <c r="L13" s="130">
        <f t="shared" ref="L13:L34" si="1">J13+H13</f>
        <v>43393507</v>
      </c>
      <c r="M13" s="38">
        <f>IF(ISBLANK(L13),"  ",IF(L84&gt;0,L13/L84,IF(L13&gt;0,1,0)))</f>
        <v>0.24690783289767787</v>
      </c>
    </row>
    <row r="14" spans="1:15" ht="15" customHeight="1" x14ac:dyDescent="0.2">
      <c r="A14" s="7" t="s">
        <v>13</v>
      </c>
      <c r="B14" s="112">
        <f>BOR!B14+ULSBoard!B14+SUBoard!B14+LCTCBoard!B14+Online!B14+AE!B14+RR!B14</f>
        <v>0</v>
      </c>
      <c r="C14" s="39">
        <f t="shared" si="0"/>
        <v>0</v>
      </c>
      <c r="D14" s="122">
        <f>BOR!D14+ULSBoard!D14+SUBoard!D14+LCTCBoard!D14+Online!D14+AE!D14+RR!B14</f>
        <v>0</v>
      </c>
      <c r="E14" s="40">
        <f>IF(ISBLANK(D14),"  ",IF(F14&gt;0,D14/F14,IF(D14&gt;0,1,0)))</f>
        <v>0</v>
      </c>
      <c r="F14" s="131">
        <f>D14+B14</f>
        <v>0</v>
      </c>
      <c r="G14" s="41">
        <f>IF(ISBLANK(F14),"  ",IF(F84&gt;0,F14/F84,IF(F14&gt;0,1,0)))</f>
        <v>0</v>
      </c>
      <c r="H14" s="157">
        <f>BOR!H14+ULSBoard!H14+SUBoard!H14+LCTCBoard!H14+Online!H14+AE!H14+RR!H14</f>
        <v>0</v>
      </c>
      <c r="I14" s="39">
        <f>IF(ISBLANK(H14),"  ",IF(L14&gt;0,H14/L14,IF(H14&gt;0,1,0)))</f>
        <v>0</v>
      </c>
      <c r="J14" s="122">
        <f>BOR!J14+ULSBoard!J14+SUBoard!J14+LCTCBoard!J14+Online!J14+AE!J14+RR!J14</f>
        <v>0</v>
      </c>
      <c r="K14" s="40">
        <f>IF(ISBLANK(J14),"  ",IF(L14&gt;0,J14/L14,IF(J14&gt;0,1,0)))</f>
        <v>0</v>
      </c>
      <c r="L14" s="131">
        <f t="shared" si="1"/>
        <v>0</v>
      </c>
      <c r="M14" s="41">
        <f>IF(ISBLANK(L14),"  ",IF(L84&gt;0,L14/L84,IF(L14&gt;0,1,0)))</f>
        <v>0</v>
      </c>
    </row>
    <row r="15" spans="1:15" ht="15" customHeight="1" x14ac:dyDescent="0.2">
      <c r="A15" s="169" t="s">
        <v>14</v>
      </c>
      <c r="B15" s="113">
        <f>BOR!B15+ULSBoard!B15+SUBoard!B15+LCTCBoard!B15+Online!B15+AE!B15+RR!B15</f>
        <v>83971496</v>
      </c>
      <c r="C15" s="42">
        <f t="shared" si="0"/>
        <v>0.71785543871513058</v>
      </c>
      <c r="D15" s="123">
        <f>BOR!D15+ULSBoard!D15+SUBoard!D15+LCTCBoard!D15+Online!D15+AE!D15+RR!B15</f>
        <v>33004000</v>
      </c>
      <c r="E15" s="43">
        <f>IF(ISBLANK(D15),"  ",IF(F15&gt;0,D15/F15,IF(D15&gt;0,1,0)))</f>
        <v>0.28214456128486942</v>
      </c>
      <c r="F15" s="132">
        <f>D15+B15</f>
        <v>116975496</v>
      </c>
      <c r="G15" s="44">
        <f>IF(ISBLANK(F15),"  ",IF(F84&gt;0,F15/F84,IF(F15&gt;0,1,0)))</f>
        <v>0.44290920035581788</v>
      </c>
      <c r="H15" s="113">
        <f>BOR!H15+ULSBoard!H15+SUBoard!H15+LCTCBoard!H15+Online!H15+AE!H15+RR!H15</f>
        <v>37280000</v>
      </c>
      <c r="I15" s="42">
        <f>IF(ISBLANK(H15),"  ",IF(L15&gt;0,H15/L15,IF(H15&gt;0,1,0)))</f>
        <v>1</v>
      </c>
      <c r="J15" s="123">
        <f>BOR!J15+ULSBoard!J15+SUBoard!J15+LCTCBoard!J15+Online!J15+AE!J15+RR!J15</f>
        <v>0</v>
      </c>
      <c r="K15" s="43">
        <f>IF(ISBLANK(J15),"  ",IF(L15&gt;0,J15/L15,IF(J15&gt;0,1,0)))</f>
        <v>0</v>
      </c>
      <c r="L15" s="132">
        <f t="shared" si="1"/>
        <v>37280000</v>
      </c>
      <c r="M15" s="44">
        <f>IF(ISBLANK(L15),"  ",IF(L84&gt;0,L15/L84,IF(L15&gt;0,1,0)))</f>
        <v>0.21212215021997255</v>
      </c>
    </row>
    <row r="16" spans="1:15" ht="15" customHeight="1" x14ac:dyDescent="0.2">
      <c r="A16" s="170" t="s">
        <v>15</v>
      </c>
      <c r="B16" s="112">
        <f>BOR!B16+ULSBoard!B16+SUBoard!B16+LCTCBoard!B16+Online!B16+AE!B16+RR!B16</f>
        <v>19147794</v>
      </c>
      <c r="C16" s="35">
        <f t="shared" si="0"/>
        <v>1</v>
      </c>
      <c r="D16" s="122">
        <f>BOR!D16+ULSBoard!D16+SUBoard!D16+LCTCBoard!D16+Online!D16+AE!D16+RR!B16</f>
        <v>0</v>
      </c>
      <c r="E16" s="36">
        <f>IF(ISBLANK(D16),"  ",IF(F16&gt;0,D16/F16,IF(D16&gt;0,1,0)))</f>
        <v>0</v>
      </c>
      <c r="F16" s="132">
        <f t="shared" ref="F16:F46" si="2">D16+B16</f>
        <v>19147794</v>
      </c>
      <c r="G16" s="37">
        <f>IF(ISBLANK(F16),"  ",IF(F84&gt;0,F16/F84,IF(F16&gt;0,1,0)))</f>
        <v>7.2500091208144379E-2</v>
      </c>
      <c r="H16" s="157">
        <f>BOR!H16+ULSBoard!H16+SUBoard!H16+LCTCBoard!H16+Online!H16+AE!H16+RR!H16</f>
        <v>5000000</v>
      </c>
      <c r="I16" s="35">
        <f t="shared" ref="I16:I34" si="3">IF(ISBLANK(H16),"  ",IF(L16&gt;0,H16/L16,IF(H16&gt;0,1,0)))</f>
        <v>1</v>
      </c>
      <c r="J16" s="122">
        <f>BOR!J16+ULSBoard!J16+SUBoard!J16+LCTCBoard!J16+Online!J16+AE!J16+RR!J16</f>
        <v>0</v>
      </c>
      <c r="K16" s="36">
        <f t="shared" ref="K16:K34" si="4">IF(ISBLANK(J16),"  ",IF(L16&gt;0,J16/L16,IF(J16&gt;0,1,0)))</f>
        <v>0</v>
      </c>
      <c r="L16" s="132">
        <f t="shared" si="1"/>
        <v>5000000</v>
      </c>
      <c r="M16" s="37">
        <f>IF(ISBLANK(L16),"  ",IF(L84&gt;0,L16/L84,IF(L16&gt;0,1,0)))</f>
        <v>2.8449859203322499E-2</v>
      </c>
    </row>
    <row r="17" spans="1:13" ht="15" customHeight="1" x14ac:dyDescent="0.2">
      <c r="A17" s="171" t="s">
        <v>16</v>
      </c>
      <c r="B17" s="112">
        <f>BOR!B17+ULSBoard!B17+SUBoard!B17+LCTCBoard!B17+Online!B17+AE!B17+RR!B17</f>
        <v>0</v>
      </c>
      <c r="C17" s="39">
        <f t="shared" si="0"/>
        <v>0</v>
      </c>
      <c r="D17" s="122">
        <f>BOR!D17+ULSBoard!D17+SUBoard!D17+LCTCBoard!D17+Online!D17+AE!D17+RR!B17</f>
        <v>0</v>
      </c>
      <c r="E17" s="36">
        <f t="shared" ref="E17:E34" si="5">IF(ISBLANK(D17),"  ",IF(F17&gt;0,D17/F17,IF(D17&gt;0,1,0)))</f>
        <v>0</v>
      </c>
      <c r="F17" s="133">
        <f t="shared" si="2"/>
        <v>0</v>
      </c>
      <c r="G17" s="41">
        <f>IF(ISBLANK(F17),"  ",IF(F84&gt;0,F17/F84,IF(F17&gt;0,1,0)))</f>
        <v>0</v>
      </c>
      <c r="H17" s="157">
        <f>BOR!H17+ULSBoard!H17+SUBoard!H17+LCTCBoard!H17+Online!H17+AE!H17+RR!H17</f>
        <v>0</v>
      </c>
      <c r="I17" s="39">
        <f t="shared" si="3"/>
        <v>0</v>
      </c>
      <c r="J17" s="122">
        <f>BOR!J17+ULSBoard!J17+SUBoard!J17+LCTCBoard!J17+Online!J17+AE!J17+RR!J17</f>
        <v>0</v>
      </c>
      <c r="K17" s="40">
        <f t="shared" si="4"/>
        <v>0</v>
      </c>
      <c r="L17" s="133">
        <f t="shared" si="1"/>
        <v>0</v>
      </c>
      <c r="M17" s="41">
        <f>IF(ISBLANK(L17),"  ",IF(L84&gt;0,L17/L84,IF(L17&gt;0,1,0)))</f>
        <v>0</v>
      </c>
    </row>
    <row r="18" spans="1:13" ht="15" customHeight="1" x14ac:dyDescent="0.2">
      <c r="A18" s="171" t="s">
        <v>17</v>
      </c>
      <c r="B18" s="112">
        <f>BOR!B18+ULSBoard!B18+SUBoard!B18+LCTCBoard!B18+Online!B18+AE!B18+RR!B18</f>
        <v>0</v>
      </c>
      <c r="C18" s="39">
        <f t="shared" si="0"/>
        <v>0</v>
      </c>
      <c r="D18" s="122">
        <f>BOR!D18+ULSBoard!D18+SUBoard!D18+LCTCBoard!D18+Online!D18+AE!D18+RR!B18</f>
        <v>0</v>
      </c>
      <c r="E18" s="36">
        <f t="shared" si="5"/>
        <v>0</v>
      </c>
      <c r="F18" s="133">
        <f t="shared" si="2"/>
        <v>0</v>
      </c>
      <c r="G18" s="41">
        <f>IF(ISBLANK(F18),"  ",IF(F84&gt;0,F18/F84,IF(F18&gt;0,1,0)))</f>
        <v>0</v>
      </c>
      <c r="H18" s="157">
        <f>BOR!H18+ULSBoard!H18+SUBoard!H18+LCTCBoard!H18+Online!H18+AE!H18+RR!H18</f>
        <v>0</v>
      </c>
      <c r="I18" s="39">
        <f t="shared" si="3"/>
        <v>0</v>
      </c>
      <c r="J18" s="122">
        <f>BOR!J18+ULSBoard!J18+SUBoard!J18+LCTCBoard!J18+Online!J18+AE!J18+RR!J18</f>
        <v>0</v>
      </c>
      <c r="K18" s="40">
        <f t="shared" si="4"/>
        <v>0</v>
      </c>
      <c r="L18" s="133">
        <f t="shared" si="1"/>
        <v>0</v>
      </c>
      <c r="M18" s="41">
        <f>IF(ISBLANK(L18),"  ",IF(L84&gt;0,L18/L84,IF(L18&gt;0,1,0)))</f>
        <v>0</v>
      </c>
    </row>
    <row r="19" spans="1:13" ht="15" customHeight="1" x14ac:dyDescent="0.2">
      <c r="A19" s="171" t="s">
        <v>18</v>
      </c>
      <c r="B19" s="112">
        <f>BOR!B19+ULSBoard!B19+SUBoard!B19+LCTCBoard!B19+Online!B19+AE!B19+RR!B19</f>
        <v>0</v>
      </c>
      <c r="C19" s="39">
        <f t="shared" si="0"/>
        <v>0</v>
      </c>
      <c r="D19" s="122">
        <f>BOR!D19+ULSBoard!D19+SUBoard!D19+LCTCBoard!D19+Online!D19+AE!D19+RR!B19</f>
        <v>0</v>
      </c>
      <c r="E19" s="36">
        <f t="shared" si="5"/>
        <v>0</v>
      </c>
      <c r="F19" s="133">
        <f t="shared" si="2"/>
        <v>0</v>
      </c>
      <c r="G19" s="41">
        <f>IF(ISBLANK(F19),"  ",IF(F84&gt;0,F19/F84,IF(F19&gt;0,1,0)))</f>
        <v>0</v>
      </c>
      <c r="H19" s="157">
        <f>BOR!H19+ULSBoard!H19+SUBoard!H19+LCTCBoard!H19+Online!H19+AE!H19+RR!H19</f>
        <v>0</v>
      </c>
      <c r="I19" s="39">
        <f t="shared" si="3"/>
        <v>0</v>
      </c>
      <c r="J19" s="122">
        <f>BOR!J19+ULSBoard!J19+SUBoard!J19+LCTCBoard!J19+Online!J19+AE!J19+RR!J19</f>
        <v>0</v>
      </c>
      <c r="K19" s="40">
        <f t="shared" si="4"/>
        <v>0</v>
      </c>
      <c r="L19" s="133">
        <f t="shared" si="1"/>
        <v>0</v>
      </c>
      <c r="M19" s="41">
        <f>IF(ISBLANK(L19),"  ",IF(L84&gt;0,L19/L84,IF(L19&gt;0,1,0)))</f>
        <v>0</v>
      </c>
    </row>
    <row r="20" spans="1:13" ht="15" customHeight="1" x14ac:dyDescent="0.2">
      <c r="A20" s="171" t="s">
        <v>19</v>
      </c>
      <c r="B20" s="112">
        <f>BOR!B20+ULSBoard!B20+SUBoard!B20+LCTCBoard!B20+Online!B20+AE!B20+RR!B20</f>
        <v>0</v>
      </c>
      <c r="C20" s="39">
        <f t="shared" si="0"/>
        <v>0</v>
      </c>
      <c r="D20" s="122">
        <f>BOR!D20+ULSBoard!D20+SUBoard!D20+LCTCBoard!D20+Online!D20+AE!D20+RR!B20</f>
        <v>0</v>
      </c>
      <c r="E20" s="36">
        <f t="shared" si="5"/>
        <v>0</v>
      </c>
      <c r="F20" s="133">
        <f>D20+B20</f>
        <v>0</v>
      </c>
      <c r="G20" s="41">
        <f>IF(ISBLANK(F20),"  ",IF(F84&gt;0,F20/F84,IF(F20&gt;0,1,0)))</f>
        <v>0</v>
      </c>
      <c r="H20" s="157">
        <f>BOR!H20+ULSBoard!H20+SUBoard!H20+LCTCBoard!H20+Online!H20+AE!H20+RR!H20</f>
        <v>0</v>
      </c>
      <c r="I20" s="39">
        <f t="shared" si="3"/>
        <v>0</v>
      </c>
      <c r="J20" s="122">
        <f>BOR!J20+ULSBoard!J20+SUBoard!J20+LCTCBoard!J20+Online!J20+AE!J20+RR!J20</f>
        <v>0</v>
      </c>
      <c r="K20" s="40">
        <f t="shared" si="4"/>
        <v>0</v>
      </c>
      <c r="L20" s="133">
        <f t="shared" si="1"/>
        <v>0</v>
      </c>
      <c r="M20" s="41">
        <f>IF(ISBLANK(L20),"  ",IF(L84&gt;0,L20/L84,IF(L20&gt;0,1,0)))</f>
        <v>0</v>
      </c>
    </row>
    <row r="21" spans="1:13" ht="15" customHeight="1" x14ac:dyDescent="0.2">
      <c r="A21" s="171" t="s">
        <v>20</v>
      </c>
      <c r="B21" s="112">
        <f>BOR!B21+ULSBoard!B21+SUBoard!B21+LCTCBoard!B21+Online!B21+AE!B21+RR!B21</f>
        <v>0</v>
      </c>
      <c r="C21" s="39">
        <f t="shared" si="0"/>
        <v>0</v>
      </c>
      <c r="D21" s="122">
        <f>BOR!D21+ULSBoard!D21+SUBoard!D21+LCTCBoard!D21+Online!D21+AE!D21+RR!B21</f>
        <v>0</v>
      </c>
      <c r="E21" s="36">
        <f t="shared" si="5"/>
        <v>0</v>
      </c>
      <c r="F21" s="133">
        <f t="shared" si="2"/>
        <v>0</v>
      </c>
      <c r="G21" s="41">
        <f>IF(ISBLANK(F21),"  ",IF(F84&gt;0,F21/F84,IF(F21&gt;0,1,0)))</f>
        <v>0</v>
      </c>
      <c r="H21" s="157">
        <f>BOR!H21+ULSBoard!H21+SUBoard!H21+LCTCBoard!H21+Online!H21+AE!H21+RR!H21</f>
        <v>0</v>
      </c>
      <c r="I21" s="39">
        <f t="shared" si="3"/>
        <v>0</v>
      </c>
      <c r="J21" s="122">
        <f>BOR!J21+ULSBoard!J21+SUBoard!J21+LCTCBoard!J21+Online!J21+AE!J21+RR!J21</f>
        <v>0</v>
      </c>
      <c r="K21" s="40">
        <f t="shared" si="4"/>
        <v>0</v>
      </c>
      <c r="L21" s="133">
        <f t="shared" si="1"/>
        <v>0</v>
      </c>
      <c r="M21" s="41">
        <f>IF(ISBLANK(L21),"  ",IF(L84&gt;0,L21/L84,IF(L21&gt;0,1,0)))</f>
        <v>0</v>
      </c>
    </row>
    <row r="22" spans="1:13" ht="15" customHeight="1" x14ac:dyDescent="0.2">
      <c r="A22" s="171" t="s">
        <v>21</v>
      </c>
      <c r="B22" s="112">
        <f>BOR!B22+ULSBoard!B22+SUBoard!B22+LCTCBoard!B22+Online!B22+AE!B22+RR!B22</f>
        <v>0</v>
      </c>
      <c r="C22" s="39">
        <f t="shared" si="0"/>
        <v>0</v>
      </c>
      <c r="D22" s="122">
        <f>BOR!D22+ULSBoard!D22+SUBoard!D22+LCTCBoard!D22+Online!D22+AE!D22+RR!B22</f>
        <v>0</v>
      </c>
      <c r="E22" s="36">
        <f t="shared" si="5"/>
        <v>0</v>
      </c>
      <c r="F22" s="133">
        <f t="shared" si="2"/>
        <v>0</v>
      </c>
      <c r="G22" s="41">
        <f>IF(ISBLANK(F22),"  ",IF(F84&gt;0,F22/F84,IF(F22&gt;0,1,0)))</f>
        <v>0</v>
      </c>
      <c r="H22" s="157">
        <f>BOR!H22+ULSBoard!H22+SUBoard!H22+LCTCBoard!H22+Online!H22+AE!H22+RR!H22</f>
        <v>0</v>
      </c>
      <c r="I22" s="39">
        <f t="shared" si="3"/>
        <v>0</v>
      </c>
      <c r="J22" s="122">
        <f>BOR!J22+ULSBoard!J22+SUBoard!J22+LCTCBoard!J22+Online!J22+AE!J22+RR!J22</f>
        <v>0</v>
      </c>
      <c r="K22" s="40">
        <f t="shared" si="4"/>
        <v>0</v>
      </c>
      <c r="L22" s="133">
        <f t="shared" si="1"/>
        <v>0</v>
      </c>
      <c r="M22" s="41">
        <f>IF(ISBLANK(L22),"  ",IF(L84&gt;0,L22/L84,IF(L22&gt;0,1,0)))</f>
        <v>0</v>
      </c>
    </row>
    <row r="23" spans="1:13" ht="15" customHeight="1" x14ac:dyDescent="0.2">
      <c r="A23" s="171" t="s">
        <v>22</v>
      </c>
      <c r="B23" s="112">
        <f>BOR!B23+ULSBoard!B23+SUBoard!B23+LCTCBoard!B23+Online!B23+AE!B23+RR!B23</f>
        <v>0</v>
      </c>
      <c r="C23" s="39">
        <f t="shared" si="0"/>
        <v>0</v>
      </c>
      <c r="D23" s="122">
        <f>BOR!D23+ULSBoard!D23+SUBoard!D23+LCTCBoard!D23+Online!D23+AE!D23+RR!B23</f>
        <v>0</v>
      </c>
      <c r="E23" s="36">
        <f t="shared" si="5"/>
        <v>0</v>
      </c>
      <c r="F23" s="133">
        <f t="shared" si="2"/>
        <v>0</v>
      </c>
      <c r="G23" s="41">
        <f>IF(ISBLANK(F23),"  ",IF(F84&gt;0,F23/F84,IF(F23&gt;0,1,0)))</f>
        <v>0</v>
      </c>
      <c r="H23" s="157">
        <f>BOR!H23+ULSBoard!H23+SUBoard!H23+LCTCBoard!H23+Online!H23+AE!H23+RR!H23</f>
        <v>0</v>
      </c>
      <c r="I23" s="39">
        <f t="shared" si="3"/>
        <v>0</v>
      </c>
      <c r="J23" s="122">
        <f>BOR!J23+ULSBoard!J23+SUBoard!J23+LCTCBoard!J23+Online!J23+AE!J23+RR!J23</f>
        <v>0</v>
      </c>
      <c r="K23" s="40">
        <f t="shared" si="4"/>
        <v>0</v>
      </c>
      <c r="L23" s="133">
        <f t="shared" si="1"/>
        <v>0</v>
      </c>
      <c r="M23" s="41">
        <f>IF(ISBLANK(L23),"  ",IF(L84&gt;0,L23/L84,IF(L23&gt;0,1,0)))</f>
        <v>0</v>
      </c>
    </row>
    <row r="24" spans="1:13" ht="15" customHeight="1" x14ac:dyDescent="0.2">
      <c r="A24" s="171" t="s">
        <v>23</v>
      </c>
      <c r="B24" s="112">
        <f>BOR!B24+ULSBoard!B24+SUBoard!B24+LCTCBoard!B24+Online!B24+AE!B24+RR!B24</f>
        <v>0</v>
      </c>
      <c r="C24" s="39">
        <f t="shared" si="0"/>
        <v>0</v>
      </c>
      <c r="D24" s="122">
        <f>BOR!D24+ULSBoard!D24+SUBoard!D24+LCTCBoard!D24+Online!D24+AE!D24+RR!B24</f>
        <v>0</v>
      </c>
      <c r="E24" s="36">
        <f t="shared" si="5"/>
        <v>0</v>
      </c>
      <c r="F24" s="133">
        <f t="shared" si="2"/>
        <v>0</v>
      </c>
      <c r="G24" s="41">
        <f>IF(ISBLANK(F24),"  ",IF(F84&gt;0,F24/F84,IF(F24&gt;0,1,0)))</f>
        <v>0</v>
      </c>
      <c r="H24" s="157">
        <f>BOR!H24+ULSBoard!H24+SUBoard!H24+LCTCBoard!H24+Online!H24+AE!H24+RR!H24</f>
        <v>0</v>
      </c>
      <c r="I24" s="39">
        <f t="shared" si="3"/>
        <v>0</v>
      </c>
      <c r="J24" s="122">
        <f>BOR!J24+ULSBoard!J24+SUBoard!J24+LCTCBoard!J24+Online!J24+AE!J24+RR!J24</f>
        <v>0</v>
      </c>
      <c r="K24" s="40">
        <f t="shared" si="4"/>
        <v>0</v>
      </c>
      <c r="L24" s="133">
        <f t="shared" si="1"/>
        <v>0</v>
      </c>
      <c r="M24" s="41">
        <f>IF(ISBLANK(L24),"  ",IF(L84&gt;0,L24/L84,IF(L24&gt;0,1,0)))</f>
        <v>0</v>
      </c>
    </row>
    <row r="25" spans="1:13" ht="15" customHeight="1" x14ac:dyDescent="0.2">
      <c r="A25" s="171" t="s">
        <v>24</v>
      </c>
      <c r="B25" s="112">
        <f>BOR!B25+ULSBoard!B25+SUBoard!B25+LCTCBoard!B25+Online!B25+AE!B25+RR!B25</f>
        <v>19393404</v>
      </c>
      <c r="C25" s="39">
        <f t="shared" si="0"/>
        <v>1</v>
      </c>
      <c r="D25" s="122">
        <f>BOR!D25+ULSBoard!D25+SUBoard!D25+LCTCBoard!D25+Online!D25+AE!D25+RR!B25</f>
        <v>0</v>
      </c>
      <c r="E25" s="36">
        <f t="shared" si="5"/>
        <v>0</v>
      </c>
      <c r="F25" s="133">
        <f t="shared" si="2"/>
        <v>19393404</v>
      </c>
      <c r="G25" s="41">
        <f>IF(ISBLANK(F25),"  ",IF(F84&gt;0,F25/F84,IF(F25&gt;0,1,0)))</f>
        <v>7.3430054597223682E-2</v>
      </c>
      <c r="H25" s="157">
        <f>BOR!H25+ULSBoard!H25+SUBoard!H25+LCTCBoard!H25+Online!H25+AE!H25+RR!H25</f>
        <v>20080000</v>
      </c>
      <c r="I25" s="39">
        <f t="shared" si="3"/>
        <v>1</v>
      </c>
      <c r="J25" s="122">
        <f>BOR!J25+ULSBoard!J25+SUBoard!J25+LCTCBoard!J25+Online!J25+AE!J25+RR!J25</f>
        <v>0</v>
      </c>
      <c r="K25" s="40">
        <f t="shared" si="4"/>
        <v>0</v>
      </c>
      <c r="L25" s="133">
        <f t="shared" si="1"/>
        <v>20080000</v>
      </c>
      <c r="M25" s="41">
        <f>IF(ISBLANK(L25),"  ",IF(L84&gt;0,L25/L84,IF(L25&gt;0,1,0)))</f>
        <v>0.11425463456054316</v>
      </c>
    </row>
    <row r="26" spans="1:13" ht="15" customHeight="1" x14ac:dyDescent="0.2">
      <c r="A26" s="171" t="s">
        <v>25</v>
      </c>
      <c r="B26" s="112">
        <f>BOR!B26+ULSBoard!B26+SUBoard!B26+LCTCBoard!B26+Online!B26+AE!B26+RR!B26</f>
        <v>33004000</v>
      </c>
      <c r="C26" s="39">
        <f t="shared" si="0"/>
        <v>0.5</v>
      </c>
      <c r="D26" s="122">
        <f>BOR!D26+ULSBoard!D26+SUBoard!D26+LCTCBoard!D26+Online!D26+AE!D26+RR!B26</f>
        <v>33004000</v>
      </c>
      <c r="E26" s="36">
        <f t="shared" si="5"/>
        <v>0.5</v>
      </c>
      <c r="F26" s="133">
        <f t="shared" si="2"/>
        <v>66008000</v>
      </c>
      <c r="G26" s="41">
        <f>IF(ISBLANK(F26),"  ",IF(F84&gt;0,F26/F84,IF(F26&gt;0,1,0)))</f>
        <v>0.24992884404684915</v>
      </c>
      <c r="H26" s="157">
        <f>BOR!H26+ULSBoard!H26+SUBoard!H26+LCTCBoard!H26+Online!H26+AE!H26+RR!H26</f>
        <v>10000000</v>
      </c>
      <c r="I26" s="39">
        <f t="shared" si="3"/>
        <v>1</v>
      </c>
      <c r="J26" s="122">
        <f>BOR!J26+ULSBoard!J26+SUBoard!J26+LCTCBoard!J26+Online!J26+AE!J26+RR!J26</f>
        <v>0</v>
      </c>
      <c r="K26" s="40">
        <f t="shared" si="4"/>
        <v>0</v>
      </c>
      <c r="L26" s="133">
        <f t="shared" si="1"/>
        <v>10000000</v>
      </c>
      <c r="M26" s="41">
        <f>IF(ISBLANK(L26),"  ",IF(L84&gt;0,L26/L84,IF(L26&gt;0,1,0)))</f>
        <v>5.6899718406644997E-2</v>
      </c>
    </row>
    <row r="27" spans="1:13" ht="15" customHeight="1" x14ac:dyDescent="0.2">
      <c r="A27" s="171" t="s">
        <v>26</v>
      </c>
      <c r="B27" s="112">
        <f>BOR!B27+ULSBoard!B27+SUBoard!B27+LCTCBoard!B27+Online!B27+AE!B27+RR!B27</f>
        <v>0</v>
      </c>
      <c r="C27" s="39">
        <f t="shared" si="0"/>
        <v>0</v>
      </c>
      <c r="D27" s="122">
        <f>BOR!D27+ULSBoard!D27+SUBoard!D27+LCTCBoard!D27+Online!D27+AE!D27+RR!B27</f>
        <v>0</v>
      </c>
      <c r="E27" s="36">
        <f t="shared" si="5"/>
        <v>0</v>
      </c>
      <c r="F27" s="133">
        <f t="shared" si="2"/>
        <v>0</v>
      </c>
      <c r="G27" s="41">
        <f>IF(ISBLANK(F27),"  ",IF(F84&gt;0,F27/F84,IF(F27&gt;0,1,0)))</f>
        <v>0</v>
      </c>
      <c r="H27" s="157">
        <f>BOR!H27+ULSBoard!H27+SUBoard!H27+LCTCBoard!H27+Online!H27+AE!H27+RR!H27</f>
        <v>0</v>
      </c>
      <c r="I27" s="39">
        <f t="shared" si="3"/>
        <v>0</v>
      </c>
      <c r="J27" s="122">
        <f>BOR!J27+ULSBoard!J27+SUBoard!J27+LCTCBoard!J27+Online!J27+AE!J27+RR!J27</f>
        <v>0</v>
      </c>
      <c r="K27" s="40">
        <f t="shared" si="4"/>
        <v>0</v>
      </c>
      <c r="L27" s="133">
        <f t="shared" si="1"/>
        <v>0</v>
      </c>
      <c r="M27" s="41">
        <f>IF(ISBLANK(L27),"  ",IF(L84&gt;0,L27/L84,IF(L27&gt;0,1,0)))</f>
        <v>0</v>
      </c>
    </row>
    <row r="28" spans="1:13" ht="15" customHeight="1" x14ac:dyDescent="0.2">
      <c r="A28" s="172" t="s">
        <v>27</v>
      </c>
      <c r="B28" s="112">
        <f>BOR!B28+ULSBoard!B28+SUBoard!B28+LCTCBoard!B28+Online!B28+AE!B28+RR!B28</f>
        <v>0</v>
      </c>
      <c r="C28" s="39">
        <f t="shared" si="0"/>
        <v>0</v>
      </c>
      <c r="D28" s="122">
        <f>BOR!D28+ULSBoard!D28+SUBoard!D28+LCTCBoard!D28+Online!D28+AE!D28+RR!B28</f>
        <v>0</v>
      </c>
      <c r="E28" s="36">
        <f t="shared" si="5"/>
        <v>0</v>
      </c>
      <c r="F28" s="133">
        <f t="shared" si="2"/>
        <v>0</v>
      </c>
      <c r="G28" s="41">
        <f>IF(ISBLANK(F28),"  ",IF(F84&gt;0,F28/F84,IF(F28&gt;0,1,0)))</f>
        <v>0</v>
      </c>
      <c r="H28" s="157">
        <f>BOR!H28+ULSBoard!H28+SUBoard!H28+LCTCBoard!H28+Online!H28+AE!H28+RR!H28</f>
        <v>0</v>
      </c>
      <c r="I28" s="39">
        <f t="shared" si="3"/>
        <v>0</v>
      </c>
      <c r="J28" s="122">
        <f>BOR!J28+ULSBoard!J28+SUBoard!J28+LCTCBoard!J28+Online!J28+AE!J28+RR!J28</f>
        <v>0</v>
      </c>
      <c r="K28" s="40">
        <f t="shared" si="4"/>
        <v>0</v>
      </c>
      <c r="L28" s="133">
        <f t="shared" si="1"/>
        <v>0</v>
      </c>
      <c r="M28" s="41">
        <f>IF(ISBLANK(L28),"  ",IF(L84&gt;0,L28/L84,IF(L28&gt;0,1,0)))</f>
        <v>0</v>
      </c>
    </row>
    <row r="29" spans="1:13" ht="15" customHeight="1" x14ac:dyDescent="0.2">
      <c r="A29" s="172" t="s">
        <v>28</v>
      </c>
      <c r="B29" s="112">
        <f>BOR!B29+ULSBoard!B29+SUBoard!B29+LCTCBoard!B29+Online!B29+AE!B29+RR!B29</f>
        <v>0</v>
      </c>
      <c r="C29" s="39">
        <f t="shared" si="0"/>
        <v>0</v>
      </c>
      <c r="D29" s="122">
        <f>BOR!D29+ULSBoard!D29+SUBoard!D29+LCTCBoard!D29+Online!D29+AE!D29+RR!B29</f>
        <v>0</v>
      </c>
      <c r="E29" s="36">
        <f t="shared" si="5"/>
        <v>0</v>
      </c>
      <c r="F29" s="133">
        <f t="shared" si="2"/>
        <v>0</v>
      </c>
      <c r="G29" s="41">
        <f>IF(ISBLANK(F29),"  ",IF(F84&gt;0,F29/F84,IF(F29&gt;0,1,0)))</f>
        <v>0</v>
      </c>
      <c r="H29" s="157">
        <f>BOR!H29+ULSBoard!H29+SUBoard!H29+LCTCBoard!H29+Online!H29+AE!H29+RR!H29</f>
        <v>0</v>
      </c>
      <c r="I29" s="39">
        <f t="shared" si="3"/>
        <v>0</v>
      </c>
      <c r="J29" s="122">
        <f>BOR!J29+ULSBoard!J29+SUBoard!J29+LCTCBoard!J29+Online!J29+AE!J29+RR!J29</f>
        <v>0</v>
      </c>
      <c r="K29" s="40">
        <f t="shared" si="4"/>
        <v>0</v>
      </c>
      <c r="L29" s="133">
        <f t="shared" si="1"/>
        <v>0</v>
      </c>
      <c r="M29" s="41">
        <f>IF(ISBLANK(L29),"  ",IF(L84&gt;0,L29/L84,IF(L29&gt;0,1,0)))</f>
        <v>0</v>
      </c>
    </row>
    <row r="30" spans="1:13" ht="15" customHeight="1" x14ac:dyDescent="0.2">
      <c r="A30" s="172" t="s">
        <v>71</v>
      </c>
      <c r="B30" s="112">
        <f>BOR!B30+ULSBoard!B30+SUBoard!B30+LCTCBoard!B30+Online!B30+AE!B30+RR!B30</f>
        <v>200000</v>
      </c>
      <c r="C30" s="39">
        <f t="shared" si="0"/>
        <v>1</v>
      </c>
      <c r="D30" s="122">
        <f>BOR!D30+ULSBoard!D30+SUBoard!D30+LCTCBoard!D30+Online!D30+AE!D30+RR!B30</f>
        <v>0</v>
      </c>
      <c r="E30" s="36">
        <f>IF(ISBLANK(D30),"  ",IF(F30&gt;0,D30/F30,IF(D30&gt;0,1,0)))</f>
        <v>0</v>
      </c>
      <c r="F30" s="133">
        <f t="shared" si="2"/>
        <v>200000</v>
      </c>
      <c r="G30" s="41">
        <f>IF(ISBLANK(F30),"  ",IF(F84&gt;0,F30/F84,IF(F30&gt;0,1,0)))</f>
        <v>7.5726834337307342E-4</v>
      </c>
      <c r="H30" s="157">
        <f>BOR!H30+ULSBoard!H30+SUBoard!H30+LCTCBoard!H30+Online!H30+AE!H30+RR!H30</f>
        <v>200000</v>
      </c>
      <c r="I30" s="39">
        <f t="shared" si="3"/>
        <v>1</v>
      </c>
      <c r="J30" s="122">
        <f>BOR!J30+ULSBoard!J30+SUBoard!J30+LCTCBoard!J30+Online!J30+AE!J30+RR!J30</f>
        <v>0</v>
      </c>
      <c r="K30" s="40">
        <f>IF(ISBLANK(J30),"  ",IF(L30&gt;0,J30/L30,IF(J30&gt;0,1,0)))</f>
        <v>0</v>
      </c>
      <c r="L30" s="133">
        <f t="shared" si="1"/>
        <v>200000</v>
      </c>
      <c r="M30" s="41">
        <f>IF(ISBLANK(L30),"  ",IF(L84&gt;0,L30/L84,IF(L30&gt;0,1,0)))</f>
        <v>1.1379943681329001E-3</v>
      </c>
    </row>
    <row r="31" spans="1:13" ht="15" customHeight="1" x14ac:dyDescent="0.2">
      <c r="A31" s="172" t="s">
        <v>182</v>
      </c>
      <c r="B31" s="112">
        <f>BOR!B31+ULSBoard!B31+SUBoard!B31+LCTCBoard!B31+Online!B31+AE!B31+RR!B31</f>
        <v>1000000</v>
      </c>
      <c r="C31" s="39">
        <f t="shared" si="0"/>
        <v>1</v>
      </c>
      <c r="D31" s="122">
        <f>BOR!D31+ULSBoard!D31+SUBoard!D31+LCTCBoard!D31+Online!D31+AE!D31+RR!B31</f>
        <v>0</v>
      </c>
      <c r="E31" s="36">
        <f>IF(ISBLANK(D31),"  ",IF(F31&gt;0,D31/F31,IF(D31&gt;0,1,0)))</f>
        <v>0</v>
      </c>
      <c r="F31" s="133">
        <f t="shared" si="2"/>
        <v>1000000</v>
      </c>
      <c r="G31" s="41">
        <f>IF(ISBLANK(F31),"  ",IF(F84&gt;0,F31/F84,IF(F31&gt;0,1,0)))</f>
        <v>3.7863417168653669E-3</v>
      </c>
      <c r="H31" s="157">
        <f>BOR!H31+ULSBoard!H31+SUBoard!H31+LCTCBoard!H31+Online!H31+AE!H31+RR!H31</f>
        <v>1000000</v>
      </c>
      <c r="I31" s="39">
        <f t="shared" si="3"/>
        <v>1</v>
      </c>
      <c r="J31" s="122">
        <f>BOR!J31+ULSBoard!J31+SUBoard!J31+LCTCBoard!J31+Online!J31+AE!J31+RR!J31</f>
        <v>0</v>
      </c>
      <c r="K31" s="40">
        <f>IF(ISBLANK(J31),"  ",IF(L31&gt;0,J31/L31,IF(J31&gt;0,1,0)))</f>
        <v>0</v>
      </c>
      <c r="L31" s="133">
        <f t="shared" si="1"/>
        <v>1000000</v>
      </c>
      <c r="M31" s="41">
        <f>IF(ISBLANK(L31),"  ",IF(L84&gt;0,L31/L84,IF(L31&gt;0,1,0)))</f>
        <v>5.6899718406645001E-3</v>
      </c>
    </row>
    <row r="32" spans="1:13" ht="15" customHeight="1" x14ac:dyDescent="0.2">
      <c r="A32" s="173" t="s">
        <v>183</v>
      </c>
      <c r="B32" s="112">
        <f>BOR!B32+ULSBoard!B32+SUBoard!B32+LCTCBoard!B32+Online!B32+AE!B32+RR!B32</f>
        <v>836298</v>
      </c>
      <c r="C32" s="39">
        <f t="shared" si="0"/>
        <v>1</v>
      </c>
      <c r="D32" s="122">
        <f>BOR!D32+ULSBoard!D32+SUBoard!D32+LCTCBoard!D32+Online!D32+AE!D32+RR!B32</f>
        <v>0</v>
      </c>
      <c r="E32" s="36">
        <f>IF(ISBLANK(D32),"  ",IF(F32&gt;0,D32/F32,IF(D32&gt;0,1,0)))</f>
        <v>0</v>
      </c>
      <c r="F32" s="133">
        <f t="shared" si="2"/>
        <v>836298</v>
      </c>
      <c r="G32" s="41">
        <f>IF(ISBLANK(F32),"  ",IF(F84&gt;0,F32/F84,IF(F32&gt;0,1,0)))</f>
        <v>3.1665100051310726E-3</v>
      </c>
      <c r="H32" s="157">
        <f>BOR!H32+ULSBoard!H32+SUBoard!H32+LCTCBoard!H32+Online!H32+AE!H32+RR!H32</f>
        <v>0</v>
      </c>
      <c r="I32" s="39">
        <f t="shared" si="3"/>
        <v>0</v>
      </c>
      <c r="J32" s="122">
        <f>BOR!J32+ULSBoard!J32+SUBoard!J32+LCTCBoard!J32+Online!J32+AE!J32+RR!J32</f>
        <v>0</v>
      </c>
      <c r="K32" s="40">
        <f>IF(ISBLANK(J32),"  ",IF(L32&gt;0,J32/L32,IF(J32&gt;0,1,0)))</f>
        <v>0</v>
      </c>
      <c r="L32" s="133">
        <f t="shared" si="1"/>
        <v>0</v>
      </c>
      <c r="M32" s="41">
        <f>IF(ISBLANK(L32),"  ",IF(L84&gt;0,L32/L84,IF(L32&gt;0,1,0)))</f>
        <v>0</v>
      </c>
    </row>
    <row r="33" spans="1:13" ht="15" customHeight="1" x14ac:dyDescent="0.2">
      <c r="A33" s="172" t="s">
        <v>175</v>
      </c>
      <c r="B33" s="112">
        <f>BOR!B33+ULSBoard!B33+SUBoard!B33+LCTCBoard!B33+Online!B33+AE!B33+RR!B33</f>
        <v>0</v>
      </c>
      <c r="C33" s="39">
        <f>IF(ISBLANK(B33),"  ",IF(F33&gt;0,B33/F33,IF(B33&gt;0,1,0)))</f>
        <v>0</v>
      </c>
      <c r="D33" s="122">
        <f>BOR!D33+ULSBoard!D33+SUBoard!D33+LCTCBoard!D33+Online!D33+AE!D33+RR!B33</f>
        <v>0</v>
      </c>
      <c r="E33" s="36">
        <f>IF(ISBLANK(D33),"  ",IF(F33&gt;0,D33/F33,IF(D33&gt;0,1,0)))</f>
        <v>0</v>
      </c>
      <c r="F33" s="133">
        <f t="shared" si="2"/>
        <v>0</v>
      </c>
      <c r="G33" s="41">
        <f>IF(ISBLANK(F33),"  ",IF(F84&gt;0,F33/F84,IF(F33&gt;0,1,0)))</f>
        <v>0</v>
      </c>
      <c r="H33" s="157">
        <f>BOR!H33+ULSBoard!H33+SUBoard!H33+LCTCBoard!H33+Online!H33+AE!H33+RR!H33</f>
        <v>0</v>
      </c>
      <c r="I33" s="39">
        <f>IF(ISBLANK(H33),"  ",IF(L33&gt;0,H33/L33,IF(H33&gt;0,1,0)))</f>
        <v>0</v>
      </c>
      <c r="J33" s="122">
        <f>BOR!J33+ULSBoard!J33+SUBoard!J33+LCTCBoard!J33+Online!J33+AE!J33+RR!J33</f>
        <v>0</v>
      </c>
      <c r="K33" s="40">
        <f>IF(ISBLANK(J33),"  ",IF(L33&gt;0,J33/L33,IF(J33&gt;0,1,0)))</f>
        <v>0</v>
      </c>
      <c r="L33" s="133">
        <f t="shared" si="1"/>
        <v>0</v>
      </c>
      <c r="M33" s="41">
        <f>IF(ISBLANK(L33),"  ",IF(L84&gt;0,L33/L84,IF(L33&gt;0,1,0)))</f>
        <v>0</v>
      </c>
    </row>
    <row r="34" spans="1:13" ht="15" customHeight="1" x14ac:dyDescent="0.2">
      <c r="A34" s="171" t="s">
        <v>184</v>
      </c>
      <c r="B34" s="112">
        <f>BOR!B34+ULSBoard!B34+SUBoard!B34+LCTCBoard!B34+Online!B34+AE!B34+RR!B34</f>
        <v>0</v>
      </c>
      <c r="C34" s="39">
        <f t="shared" si="0"/>
        <v>0</v>
      </c>
      <c r="D34" s="122">
        <f>BOR!D34+ULSBoard!D34+SUBoard!D34+LCTCBoard!D34+Online!D34+AE!D34+RR!B34</f>
        <v>0</v>
      </c>
      <c r="E34" s="36">
        <f t="shared" si="5"/>
        <v>0</v>
      </c>
      <c r="F34" s="133">
        <f t="shared" si="2"/>
        <v>0</v>
      </c>
      <c r="G34" s="41">
        <f>IF(ISBLANK(F34),"  ",IF(F84&gt;0,F34/F84,IF(F34&gt;0,1,0)))</f>
        <v>0</v>
      </c>
      <c r="H34" s="157">
        <f>BOR!H34+ULSBoard!H34+SUBoard!H34+LCTCBoard!H34+Online!H34+AE!H34+RR!H34</f>
        <v>0</v>
      </c>
      <c r="I34" s="39">
        <f t="shared" si="3"/>
        <v>0</v>
      </c>
      <c r="J34" s="122">
        <f>BOR!J34+ULSBoard!J34+SUBoard!J34+LCTCBoard!J34+Online!J34+AE!J34+RR!J34</f>
        <v>0</v>
      </c>
      <c r="K34" s="40">
        <f t="shared" si="4"/>
        <v>0</v>
      </c>
      <c r="L34" s="133">
        <f t="shared" si="1"/>
        <v>0</v>
      </c>
      <c r="M34" s="41">
        <f>IF(ISBLANK(L34),"  ",IF(L84&gt;0,L34/L84,IF(L34&gt;0,1,0)))</f>
        <v>0</v>
      </c>
    </row>
    <row r="35" spans="1:13" ht="15" customHeight="1" x14ac:dyDescent="0.2">
      <c r="A35" s="171" t="s">
        <v>185</v>
      </c>
      <c r="B35" s="112">
        <f>BOR!B35+ULSBoard!B35+SUBoard!B35+LCTCBoard!B35+Online!B35+AE!B35+RR!B35</f>
        <v>0</v>
      </c>
      <c r="C35" s="39">
        <f t="shared" ref="C35:C38" si="6">IF(ISBLANK(B35),"  ",IF(F35&gt;0,B35/F35,IF(B35&gt;0,1,0)))</f>
        <v>0</v>
      </c>
      <c r="D35" s="122">
        <f>BOR!D35+ULSBoard!D35+SUBoard!D35+LCTCBoard!D35+Online!D35+AE!D35+RR!B35</f>
        <v>0</v>
      </c>
      <c r="E35" s="36">
        <f t="shared" ref="E35:E38" si="7">IF(ISBLANK(D35),"  ",IF(F35&gt;0,D35/F35,IF(D35&gt;0,1,0)))</f>
        <v>0</v>
      </c>
      <c r="F35" s="133">
        <f t="shared" ref="F35" si="8">D35+B35</f>
        <v>0</v>
      </c>
      <c r="G35" s="41">
        <f>IF(ISBLANK(F35),"  ",IF(F85&gt;0,F35/F85,IF(F35&gt;0,1,0)))</f>
        <v>0</v>
      </c>
      <c r="H35" s="157">
        <f>BOR!H35+ULSBoard!H35+SUBoard!H35+LCTCBoard!H35+Online!H35+AE!H35+RR!H35</f>
        <v>0</v>
      </c>
      <c r="I35" s="39">
        <f t="shared" ref="I35" si="9">IF(ISBLANK(H35),"  ",IF(L35&gt;0,H35/L35,IF(H35&gt;0,1,0)))</f>
        <v>0</v>
      </c>
      <c r="J35" s="122">
        <f>BOR!J35+ULSBoard!J35+SUBoard!J35+LCTCBoard!J35+Online!J35+AE!J35+RR!J35</f>
        <v>0</v>
      </c>
      <c r="K35" s="40">
        <f t="shared" ref="K35" si="10">IF(ISBLANK(J35),"  ",IF(L35&gt;0,J35/L35,IF(J35&gt;0,1,0)))</f>
        <v>0</v>
      </c>
      <c r="L35" s="133">
        <f t="shared" ref="L35" si="11">J35+H35</f>
        <v>0</v>
      </c>
      <c r="M35" s="41">
        <f>IF(ISBLANK(L35),"  ",IF(L85&gt;0,L35/L85,IF(L35&gt;0,1,0)))</f>
        <v>0</v>
      </c>
    </row>
    <row r="36" spans="1:13" s="212" customFormat="1" ht="15" customHeight="1" x14ac:dyDescent="0.2">
      <c r="A36" s="218" t="s">
        <v>193</v>
      </c>
      <c r="B36" s="112">
        <f>BOR!B36+ULSBoard!B36+SUBoard!B36+LCTCBoard!B36+Online!B36+AE!B36+RR!B36</f>
        <v>0</v>
      </c>
      <c r="C36" s="39">
        <f t="shared" ref="C36:C37" si="12">IF(ISBLANK(B36),"  ",IF(F36&gt;0,B36/F36,IF(B36&gt;0,1,0)))</f>
        <v>0</v>
      </c>
      <c r="D36" s="122">
        <f>BOR!D36+ULSBoard!D36+SUBoard!D36+LCTCBoard!D36+Online!D36+AE!D36+RR!B36</f>
        <v>0</v>
      </c>
      <c r="E36" s="36">
        <f t="shared" ref="E36:E37" si="13">IF(ISBLANK(D36),"  ",IF(F36&gt;0,D36/F36,IF(D36&gt;0,1,0)))</f>
        <v>0</v>
      </c>
      <c r="F36" s="133">
        <f t="shared" ref="F36:F37" si="14">D36+B36</f>
        <v>0</v>
      </c>
      <c r="G36" s="41">
        <f t="shared" ref="G36:G37" si="15">IF(ISBLANK(F36),"  ",IF(F86&gt;0,F36/F86,IF(F36&gt;0,1,0)))</f>
        <v>0</v>
      </c>
      <c r="H36" s="157">
        <f>BOR!H36+ULSBoard!H36+SUBoard!H36+LCTCBoard!H36+Online!H36+AE!H36+RR!H36</f>
        <v>0</v>
      </c>
      <c r="I36" s="39">
        <f t="shared" ref="I36:I37" si="16">IF(ISBLANK(H36),"  ",IF(L36&gt;0,H36/L36,IF(H36&gt;0,1,0)))</f>
        <v>0</v>
      </c>
      <c r="J36" s="122">
        <f>BOR!J36+ULSBoard!J36+SUBoard!J36+LCTCBoard!J36+Online!J36+AE!J36+RR!J36</f>
        <v>0</v>
      </c>
      <c r="K36" s="40">
        <f t="shared" ref="K36:K37" si="17">IF(ISBLANK(J36),"  ",IF(L36&gt;0,J36/L36,IF(J36&gt;0,1,0)))</f>
        <v>0</v>
      </c>
      <c r="L36" s="133">
        <f t="shared" ref="L36:L37" si="18">J36+H36</f>
        <v>0</v>
      </c>
      <c r="M36" s="41">
        <f t="shared" ref="M36:M37" si="19">IF(ISBLANK(L36),"  ",IF(L86&gt;0,L36/L86,IF(L36&gt;0,1,0)))</f>
        <v>0</v>
      </c>
    </row>
    <row r="37" spans="1:13" s="212" customFormat="1" ht="15" customHeight="1" x14ac:dyDescent="0.2">
      <c r="A37" s="218" t="s">
        <v>194</v>
      </c>
      <c r="B37" s="112">
        <f>BOR!B37+ULSBoard!B37+SUBoard!B37+LCTCBoard!B37+Online!B37+AE!B37+RR!B37</f>
        <v>0</v>
      </c>
      <c r="C37" s="39">
        <f t="shared" si="12"/>
        <v>0</v>
      </c>
      <c r="D37" s="122">
        <f>BOR!D37+ULSBoard!D37+SUBoard!D37+LCTCBoard!D37+Online!D37+AE!D37+RR!B37</f>
        <v>0</v>
      </c>
      <c r="E37" s="36">
        <f t="shared" si="13"/>
        <v>0</v>
      </c>
      <c r="F37" s="133">
        <f t="shared" si="14"/>
        <v>0</v>
      </c>
      <c r="G37" s="41">
        <f t="shared" si="15"/>
        <v>0</v>
      </c>
      <c r="H37" s="157">
        <f>BOR!H37+ULSBoard!H37+SUBoard!H37+LCTCBoard!H37+Online!H37+AE!H37+RR!H37</f>
        <v>1000000</v>
      </c>
      <c r="I37" s="39">
        <f t="shared" si="16"/>
        <v>1</v>
      </c>
      <c r="J37" s="122">
        <f>BOR!J37+ULSBoard!J37+SUBoard!J37+LCTCBoard!J37+Online!J37+AE!J37+RR!J37</f>
        <v>0</v>
      </c>
      <c r="K37" s="40">
        <f t="shared" si="17"/>
        <v>0</v>
      </c>
      <c r="L37" s="133">
        <f t="shared" si="18"/>
        <v>1000000</v>
      </c>
      <c r="M37" s="41">
        <f t="shared" si="19"/>
        <v>1</v>
      </c>
    </row>
    <row r="38" spans="1:13" ht="15" customHeight="1" x14ac:dyDescent="0.2">
      <c r="A38" s="171" t="s">
        <v>187</v>
      </c>
      <c r="B38" s="112">
        <f>BOR!B38+ULSBoard!B38+SUBoard!B38+LCTCBoard!B38+Online!B38+AE!B38+RR!B38</f>
        <v>0</v>
      </c>
      <c r="C38" s="39">
        <f t="shared" si="6"/>
        <v>0</v>
      </c>
      <c r="D38" s="122">
        <f>BOR!D38+ULSBoard!D38+SUBoard!D38+LCTCBoard!D38+Online!D38+AE!D38+RR!B38</f>
        <v>0</v>
      </c>
      <c r="E38" s="36">
        <f t="shared" si="7"/>
        <v>0</v>
      </c>
      <c r="F38" s="133">
        <f t="shared" ref="F38" si="20">D38+B38</f>
        <v>0</v>
      </c>
      <c r="G38" s="41">
        <f>IF(ISBLANK(F38),"  ",IF(F86&gt;0,F38/F86,IF(F38&gt;0,1,0)))</f>
        <v>0</v>
      </c>
      <c r="H38" s="157">
        <f>BOR!H38+ULSBoard!H38+SUBoard!H38+LCTCBoard!H38+Online!H38+AE!H38+RR!H38</f>
        <v>0</v>
      </c>
      <c r="I38" s="39">
        <f t="shared" ref="I38" si="21">IF(ISBLANK(H38),"  ",IF(L38&gt;0,H38/L38,IF(H38&gt;0,1,0)))</f>
        <v>0</v>
      </c>
      <c r="J38" s="122">
        <f>BOR!J38+ULSBoard!J38+SUBoard!J38+LCTCBoard!J38+Online!J38+AE!J38+RR!J38</f>
        <v>0</v>
      </c>
      <c r="K38" s="40">
        <f t="shared" ref="K38" si="22">IF(ISBLANK(J38),"  ",IF(L38&gt;0,J38/L38,IF(J38&gt;0,1,0)))</f>
        <v>0</v>
      </c>
      <c r="L38" s="133">
        <f t="shared" ref="L38" si="23">J38+H38</f>
        <v>0</v>
      </c>
      <c r="M38" s="41">
        <f>IF(ISBLANK(L38),"  ",IF(L86&gt;0,L38/L86,IF(L38&gt;0,1,0)))</f>
        <v>0</v>
      </c>
    </row>
    <row r="39" spans="1:13" ht="15" customHeight="1" x14ac:dyDescent="0.2">
      <c r="A39" s="171" t="s">
        <v>192</v>
      </c>
      <c r="B39" s="112">
        <f>BOR!B39+ULSBoard!B39+SUBoard!B39+LCTCBoard!B39+Online!B39+AE!B39+RR!B39</f>
        <v>0</v>
      </c>
      <c r="C39" s="39">
        <f t="shared" ref="C39" si="24">IF(ISBLANK(B39),"  ",IF(F39&gt;0,B39/F39,IF(B39&gt;0,1,0)))</f>
        <v>0</v>
      </c>
      <c r="D39" s="122">
        <f>BOR!D39+ULSBoard!D39+SUBoard!D39+LCTCBoard!D39+Online!D39+AE!D39+RR!B39</f>
        <v>0</v>
      </c>
      <c r="E39" s="36">
        <f t="shared" ref="E39" si="25">IF(ISBLANK(D39),"  ",IF(F39&gt;0,D39/F39,IF(D39&gt;0,1,0)))</f>
        <v>0</v>
      </c>
      <c r="F39" s="133">
        <f t="shared" ref="F39" si="26">D39+B39</f>
        <v>0</v>
      </c>
      <c r="G39" s="41">
        <f>IF(ISBLANK(F39),"  ",IF(F87&gt;0,F39/F87,IF(F39&gt;0,1,0)))</f>
        <v>0</v>
      </c>
      <c r="H39" s="157">
        <f>BOR!H39+ULSBoard!H39+SUBoard!H39+LCTCBoard!H39+Online!H39+AE!H39+RR!H39</f>
        <v>0</v>
      </c>
      <c r="I39" s="39">
        <f t="shared" ref="I39" si="27">IF(ISBLANK(H39),"  ",IF(L39&gt;0,H39/L39,IF(H39&gt;0,1,0)))</f>
        <v>0</v>
      </c>
      <c r="J39" s="122">
        <f>BOR!J39+ULSBoard!J39+SUBoard!J39+LCTCBoard!J39+Online!J39+AE!J39+RR!J39</f>
        <v>0</v>
      </c>
      <c r="K39" s="40">
        <f t="shared" ref="K39" si="28">IF(ISBLANK(J39),"  ",IF(L39&gt;0,J39/L39,IF(J39&gt;0,1,0)))</f>
        <v>0</v>
      </c>
      <c r="L39" s="133">
        <f t="shared" ref="L39" si="29">J39+H39</f>
        <v>0</v>
      </c>
      <c r="M39" s="41">
        <f>IF(ISBLANK(L39),"  ",IF(L87&gt;0,L39/L87,IF(L39&gt;0,1,0)))</f>
        <v>0</v>
      </c>
    </row>
    <row r="40" spans="1:13" ht="15" customHeight="1" x14ac:dyDescent="0.2">
      <c r="A40" s="171" t="s">
        <v>188</v>
      </c>
      <c r="B40" s="112">
        <f>BOR!B40+ULSBoard!B40+SUBoard!B40+LCTCBoard!B40+Online!B40+AE!B40+RR!B40</f>
        <v>10000000</v>
      </c>
      <c r="C40" s="39">
        <f t="shared" ref="C40" si="30">IF(ISBLANK(B40),"  ",IF(F40&gt;0,B40/F40,IF(B40&gt;0,1,0)))</f>
        <v>1</v>
      </c>
      <c r="D40" s="122">
        <f>BOR!D40+ULSBoard!D40+SUBoard!D40+LCTCBoard!D40+Online!D40+AE!D40+RR!B40</f>
        <v>0</v>
      </c>
      <c r="E40" s="36">
        <f t="shared" ref="E40" si="31">IF(ISBLANK(D40),"  ",IF(F40&gt;0,D40/F40,IF(D40&gt;0,1,0)))</f>
        <v>0</v>
      </c>
      <c r="F40" s="133">
        <f t="shared" ref="F40" si="32">D40+B40</f>
        <v>10000000</v>
      </c>
      <c r="G40" s="41">
        <f>IF(ISBLANK(F40),"  ",IF(F87&gt;0,F40/F87,IF(F40&gt;0,1,0)))</f>
        <v>1</v>
      </c>
      <c r="H40" s="157">
        <f>BOR!H40+ULSBoard!H40+SUBoard!H40+LCTCBoard!H40+Online!H40+AE!H40+RR!H40</f>
        <v>0</v>
      </c>
      <c r="I40" s="39">
        <f t="shared" ref="I40" si="33">IF(ISBLANK(H40),"  ",IF(L40&gt;0,H40/L40,IF(H40&gt;0,1,0)))</f>
        <v>0</v>
      </c>
      <c r="J40" s="122">
        <f>BOR!J40+ULSBoard!J40+SUBoard!J40+LCTCBoard!J40+Online!J40+AE!J40+RR!J40</f>
        <v>0</v>
      </c>
      <c r="K40" s="40">
        <f t="shared" ref="K40" si="34">IF(ISBLANK(J40),"  ",IF(L40&gt;0,J40/L40,IF(J40&gt;0,1,0)))</f>
        <v>0</v>
      </c>
      <c r="L40" s="133">
        <f t="shared" ref="L40" si="35">J40+H40</f>
        <v>0</v>
      </c>
      <c r="M40" s="41">
        <f>IF(ISBLANK(L40),"  ",IF(L87&gt;0,L40/L87,IF(L40&gt;0,1,0)))</f>
        <v>0</v>
      </c>
    </row>
    <row r="41" spans="1:13" ht="15" customHeight="1" x14ac:dyDescent="0.2">
      <c r="A41" s="171" t="s">
        <v>189</v>
      </c>
      <c r="B41" s="112">
        <f>BOR!B41+ULSBoard!B41+SUBoard!B41+LCTCBoard!B41+Online!B41+AE!B41+RR!B41</f>
        <v>390000</v>
      </c>
      <c r="C41" s="39">
        <f t="shared" ref="C41" si="36">IF(ISBLANK(B41),"  ",IF(F41&gt;0,B41/F41,IF(B41&gt;0,1,0)))</f>
        <v>1</v>
      </c>
      <c r="D41" s="122">
        <f>BOR!D41+ULSBoard!D41+SUBoard!D41+LCTCBoard!D41+Online!D41+AE!D41+RR!B41</f>
        <v>0</v>
      </c>
      <c r="E41" s="36">
        <f t="shared" ref="E41" si="37">IF(ISBLANK(D41),"  ",IF(F41&gt;0,D41/F41,IF(D41&gt;0,1,0)))</f>
        <v>0</v>
      </c>
      <c r="F41" s="133">
        <f t="shared" ref="F41" si="38">D41+B41</f>
        <v>390000</v>
      </c>
      <c r="G41" s="41">
        <f>IF(ISBLANK(F41),"  ",IF(F88&gt;0,F41/F88,IF(F41&gt;0,1,0)))</f>
        <v>1</v>
      </c>
      <c r="H41" s="157">
        <f>BOR!H41+ULSBoard!H41+SUBoard!H41+LCTCBoard!H41+Online!H41+AE!H41+RR!H41</f>
        <v>1000000</v>
      </c>
      <c r="I41" s="39">
        <f t="shared" ref="I41" si="39">IF(ISBLANK(H41),"  ",IF(L41&gt;0,H41/L41,IF(H41&gt;0,1,0)))</f>
        <v>1</v>
      </c>
      <c r="J41" s="122">
        <f>BOR!J41+ULSBoard!J41+SUBoard!J41+LCTCBoard!J41+Online!J41+AE!J41+RR!J41</f>
        <v>0</v>
      </c>
      <c r="K41" s="40">
        <f t="shared" ref="K41" si="40">IF(ISBLANK(J41),"  ",IF(L41&gt;0,J41/L41,IF(J41&gt;0,1,0)))</f>
        <v>0</v>
      </c>
      <c r="L41" s="133">
        <f t="shared" ref="L41" si="41">J41+H41</f>
        <v>1000000</v>
      </c>
      <c r="M41" s="41">
        <f>IF(ISBLANK(L41),"  ",IF(L88&gt;0,L41/L88,IF(L41&gt;0,1,0)))</f>
        <v>1</v>
      </c>
    </row>
    <row r="42" spans="1:13" ht="15" customHeight="1" x14ac:dyDescent="0.25">
      <c r="A42" s="47" t="s">
        <v>29</v>
      </c>
      <c r="B42" s="159"/>
      <c r="C42" s="48" t="s">
        <v>4</v>
      </c>
      <c r="D42" s="127">
        <f>BOR!D42+ULSBoard!D42+SUBoard!D42+LCTCBoard!D42+Online!D42+AE!D42+RR!B42</f>
        <v>0</v>
      </c>
      <c r="E42" s="49" t="s">
        <v>4</v>
      </c>
      <c r="F42" s="133"/>
      <c r="G42" s="50" t="s">
        <v>4</v>
      </c>
      <c r="H42" s="158"/>
      <c r="I42" s="48" t="s">
        <v>4</v>
      </c>
      <c r="J42" s="123">
        <f>BOR!J42+ULSBoard!J42+SUBoard!J42+LCTCBoard!J42+Online!J42+AE!J42+RR!J42</f>
        <v>0</v>
      </c>
      <c r="K42" s="49" t="s">
        <v>4</v>
      </c>
      <c r="L42" s="133"/>
      <c r="M42" s="50" t="s">
        <v>4</v>
      </c>
    </row>
    <row r="43" spans="1:13" ht="15" customHeight="1" x14ac:dyDescent="0.2">
      <c r="A43" s="45" t="s">
        <v>30</v>
      </c>
      <c r="B43" s="112">
        <f>BOR!B43+ULSBoard!B43+SUBoard!B43+LCTCBoard!B43+Online!B43+AE!B43+RR!B43</f>
        <v>0</v>
      </c>
      <c r="C43" s="35">
        <f t="shared" si="0"/>
        <v>0</v>
      </c>
      <c r="D43" s="122">
        <f>BOR!D43+ULSBoard!D43+SUBoard!D43+LCTCBoard!D43+Online!D43+AE!D43+RR!B43</f>
        <v>0</v>
      </c>
      <c r="E43" s="36">
        <f>IF(ISBLANK(D43),"  ",IF(F43&gt;0,D43/F43,IF(D43&gt;0,1,0)))</f>
        <v>0</v>
      </c>
      <c r="F43" s="132">
        <f t="shared" si="2"/>
        <v>0</v>
      </c>
      <c r="G43" s="37">
        <f>IF(ISBLANK(F43),"  ",IF(F84&gt;0,F43/F84,IF(F43&gt;0,1,0)))</f>
        <v>0</v>
      </c>
      <c r="H43" s="157">
        <f>BOR!H43+ULSBoard!H43+SUBoard!H43+LCTCBoard!H43+Online!H43+AE!H43+RR!H43</f>
        <v>0</v>
      </c>
      <c r="I43" s="35">
        <f>IF(ISBLANK(H43),"  ",IF(L43&gt;0,H43/L43,IF(H43&gt;0,1,0)))</f>
        <v>0</v>
      </c>
      <c r="J43" s="122">
        <f>BOR!J43+ULSBoard!J43+SUBoard!J43+LCTCBoard!J43+Online!J43+AE!J43+RR!J43</f>
        <v>0</v>
      </c>
      <c r="K43" s="36">
        <f>IF(ISBLANK(J43),"  ",IF(L43&gt;0,J43/L43,IF(J43&gt;0,1,0)))</f>
        <v>0</v>
      </c>
      <c r="L43" s="132">
        <f>J43+H43</f>
        <v>0</v>
      </c>
      <c r="M43" s="37">
        <f>IF(ISBLANK(L43),"  ",IF(L84&gt;0,L43/L84,IF(L43&gt;0,1,0)))</f>
        <v>0</v>
      </c>
    </row>
    <row r="44" spans="1:13" ht="15" customHeight="1" x14ac:dyDescent="0.25">
      <c r="A44" s="47" t="s">
        <v>31</v>
      </c>
      <c r="B44" s="159"/>
      <c r="C44" s="48"/>
      <c r="D44" s="127"/>
      <c r="E44" s="49"/>
      <c r="F44" s="133"/>
      <c r="G44" s="50"/>
      <c r="H44" s="158"/>
      <c r="I44" s="48"/>
      <c r="J44" s="123">
        <f>BOR!J44+ULSBoard!J44+SUBoard!J44+LCTCBoard!J44+Online!J44+AE!J44+RR!J44</f>
        <v>0</v>
      </c>
      <c r="K44" s="49"/>
      <c r="L44" s="133"/>
      <c r="M44" s="50"/>
    </row>
    <row r="45" spans="1:13" ht="15" customHeight="1" x14ac:dyDescent="0.2">
      <c r="A45" s="45" t="s">
        <v>30</v>
      </c>
      <c r="B45" s="112">
        <f>BOR!B45+ULSBoard!B45+SUBoard!B45+LCTCBoard!B45+Online!B45+AE!B45+RR!B45</f>
        <v>0</v>
      </c>
      <c r="C45" s="35">
        <f t="shared" si="0"/>
        <v>0</v>
      </c>
      <c r="D45" s="122">
        <f>BOR!D45+ULSBoard!D45+SUBoard!D45+LCTCBoard!D45+Online!D45+AE!D45+RR!B45</f>
        <v>0</v>
      </c>
      <c r="E45" s="36">
        <f>IF(ISBLANK(D45),"  ",IF(F45&gt;0,D45/F45,IF(D45&gt;0,1,0)))</f>
        <v>0</v>
      </c>
      <c r="F45" s="132">
        <f t="shared" si="2"/>
        <v>0</v>
      </c>
      <c r="G45" s="37">
        <f>IF(ISBLANK(F45),"  ",IF(F84&gt;0,F45/F84,IF(F45&gt;0,1,0)))</f>
        <v>0</v>
      </c>
      <c r="H45" s="157">
        <f>BOR!H45+ULSBoard!H45+SUBoard!H45+LCTCBoard!H45+Online!H45+AE!H45+RR!H45</f>
        <v>0</v>
      </c>
      <c r="I45" s="35">
        <f>IF(ISBLANK(H45),"  ",IF(L45&gt;0,H45/L45,IF(H45&gt;0,1,0)))</f>
        <v>0</v>
      </c>
      <c r="J45" s="122">
        <f>BOR!J45+ULSBoard!J45+SUBoard!J45+LCTCBoard!J45+Online!J45+AE!J45+RR!J45</f>
        <v>0</v>
      </c>
      <c r="K45" s="36">
        <f>IF(ISBLANK(J45),"  ",IF(L45&gt;0,J45/L45,IF(J45&gt;0,1,0)))</f>
        <v>0</v>
      </c>
      <c r="L45" s="132">
        <f>J45+H45</f>
        <v>0</v>
      </c>
      <c r="M45" s="37">
        <f>IF(ISBLANK(L45),"  ",IF(L84&gt;0,L45/L84,IF(L45&gt;0,1,0)))</f>
        <v>0</v>
      </c>
    </row>
    <row r="46" spans="1:13" ht="15" customHeight="1" x14ac:dyDescent="0.2">
      <c r="A46" s="46" t="s">
        <v>32</v>
      </c>
      <c r="B46" s="112">
        <f>BOR!B46+ULSBoard!B46+SUBoard!B46+LCTCBoard!B46+Online!B46+AE!B46+RR!B46</f>
        <v>0</v>
      </c>
      <c r="C46" s="39">
        <f t="shared" si="0"/>
        <v>0</v>
      </c>
      <c r="D46" s="122">
        <f>BOR!D46+ULSBoard!D46+SUBoard!D46+LCTCBoard!D46+Online!D46+AE!D46+RR!B46</f>
        <v>0</v>
      </c>
      <c r="E46" s="36">
        <f>IF(ISBLANK(D46),"  ",IF(F46&gt;0,D46/F46,IF(D46&gt;0,1,0)))</f>
        <v>0</v>
      </c>
      <c r="F46" s="133">
        <f t="shared" si="2"/>
        <v>0</v>
      </c>
      <c r="G46" s="41">
        <f>IF(ISBLANK(F46),"  ",IF(F84&gt;0,F46/F84,IF(F46&gt;0,1,0)))</f>
        <v>0</v>
      </c>
      <c r="H46" s="157">
        <f>BOR!H46+ULSBoard!H46+SUBoard!H46+LCTCBoard!H46+Online!H46+AE!H46+RR!H46</f>
        <v>0</v>
      </c>
      <c r="I46" s="39">
        <f>IF(ISBLANK(H46),"  ",IF(L46&gt;0,H46/L46,IF(H46&gt;0,1,0)))</f>
        <v>0</v>
      </c>
      <c r="J46" s="122">
        <f>BOR!J46+ULSBoard!J46+SUBoard!J46+LCTCBoard!J46+Online!J46+AE!J46+RR!J46</f>
        <v>0</v>
      </c>
      <c r="K46" s="40">
        <f>IF(ISBLANK(J46),"  ",IF(L46&gt;0,J46/L46,IF(J46&gt;0,1,0)))</f>
        <v>0</v>
      </c>
      <c r="L46" s="133">
        <f>J46+H46</f>
        <v>0</v>
      </c>
      <c r="M46" s="41">
        <f>IF(ISBLANK(L46),"  ",IF(L84&gt;0,L46/L84,IF(L46&gt;0,1,0)))</f>
        <v>0</v>
      </c>
    </row>
    <row r="47" spans="1:13" s="55" customFormat="1" ht="15" customHeight="1" x14ac:dyDescent="0.25">
      <c r="A47" s="47" t="s">
        <v>33</v>
      </c>
      <c r="B47" s="112">
        <f>SUM(B13:B15,B43,B45,B46)</f>
        <v>141972227</v>
      </c>
      <c r="C47" s="59">
        <f t="shared" si="0"/>
        <v>0.81138009107945852</v>
      </c>
      <c r="D47" s="122">
        <f>BOR!D47+ULSBoard!D47+SUBoard!D47+LCTCBoard!D47+Online!D47+AE!D47+RR!B47</f>
        <v>33004000</v>
      </c>
      <c r="E47" s="52">
        <f>IF(ISBLANK(D47),"  ",IF(F47&gt;0,D47/F47,IF(D47&gt;0,1,0)))</f>
        <v>0.18861990892054153</v>
      </c>
      <c r="F47" s="115">
        <f>SUM(F13:F15,F43,F45:F46)</f>
        <v>174976227</v>
      </c>
      <c r="G47" s="53">
        <f>IF(ISBLANK(F47),"  ",IF(F84&gt;0,F47/F84,IF(F47&gt;0,1,0)))</f>
        <v>0.66251978774980425</v>
      </c>
      <c r="H47" s="157">
        <f>BOR!H47+ULSBoard!H47+SUBoard!H47+LCTCBoard!H47+Online!H47+AE!H47+RR!H47</f>
        <v>80673507</v>
      </c>
      <c r="I47" s="59">
        <f>IF(ISBLANK(H47),"  ",IF(L47&gt;0,H47/L47,IF(H47&gt;0,1,0)))</f>
        <v>1</v>
      </c>
      <c r="J47" s="122">
        <f>BOR!J47+ULSBoard!J47+SUBoard!J47+LCTCBoard!J47+Online!J47+AE!J47+RR!J47</f>
        <v>0</v>
      </c>
      <c r="K47" s="54">
        <f>IF(ISBLANK(J47),"  ",IF(L47&gt;0,J47/L47,IF(J47&gt;0,1,0)))</f>
        <v>0</v>
      </c>
      <c r="L47" s="115">
        <f>SUM(L13:L15,L43,L45:L46)</f>
        <v>80673507</v>
      </c>
      <c r="M47" s="53">
        <f>IF(ISBLANK(L47),"  ",IF(L84&gt;0,L47/L84,IF(L47&gt;0,1,0)))</f>
        <v>0.45902998311765042</v>
      </c>
    </row>
    <row r="48" spans="1:13" ht="15" customHeight="1" x14ac:dyDescent="0.25">
      <c r="A48" s="56" t="s">
        <v>34</v>
      </c>
      <c r="B48" s="113">
        <f>BOR!B48+ULSBoard!B48+SUBoard!B48+LCTCBoard!B48+Online!B48+AE!B48+RR!B48</f>
        <v>0</v>
      </c>
      <c r="C48" s="48" t="s">
        <v>4</v>
      </c>
      <c r="D48" s="123">
        <f>BOR!D48+ULSBoard!D48+SUBoard!D48+LCTCBoard!D48+Online!D48+AE!D48+RR!B48</f>
        <v>0</v>
      </c>
      <c r="E48" s="49" t="s">
        <v>4</v>
      </c>
      <c r="F48" s="133"/>
      <c r="G48" s="50" t="s">
        <v>4</v>
      </c>
      <c r="H48" s="113">
        <f>BOR!H48+ULSBoard!H48+SUBoard!H48+LCTCBoard!H48+Online!H48+AE!H48+RR!H48</f>
        <v>0</v>
      </c>
      <c r="I48" s="48" t="s">
        <v>4</v>
      </c>
      <c r="J48" s="123">
        <f>BOR!J48+ULSBoard!J48+SUBoard!J48+LCTCBoard!J48+Online!J48+AE!J48+RR!J48</f>
        <v>0</v>
      </c>
      <c r="K48" s="49" t="s">
        <v>4</v>
      </c>
      <c r="L48" s="133"/>
      <c r="M48" s="50" t="s">
        <v>4</v>
      </c>
    </row>
    <row r="49" spans="1:13" ht="15" customHeight="1" x14ac:dyDescent="0.2">
      <c r="A49" s="7" t="s">
        <v>35</v>
      </c>
      <c r="B49" s="112">
        <f>BOR!B49+ULSBoard!B49+SUBoard!B49+LCTCBoard!B49+Online!B49+AE!B49+RR!B49</f>
        <v>0</v>
      </c>
      <c r="C49" s="35">
        <f t="shared" si="0"/>
        <v>0</v>
      </c>
      <c r="D49" s="122">
        <f>BOR!D49+ULSBoard!D49+SUBoard!D49+LCTCBoard!D49+Online!D49+AE!D49+RR!B49</f>
        <v>0</v>
      </c>
      <c r="E49" s="36">
        <f t="shared" ref="E49:E55" si="42">IF(ISBLANK(D49),"  ",IF(F49&gt;0,D49/F49,IF(D49&gt;0,1,0)))</f>
        <v>0</v>
      </c>
      <c r="F49" s="132">
        <f>D49+B49</f>
        <v>0</v>
      </c>
      <c r="G49" s="37">
        <f>IF(ISBLANK(F49),"  ",IF(D84&gt;0,F49/D84,IF(F49&gt;0,1,0)))</f>
        <v>0</v>
      </c>
      <c r="H49" s="157">
        <f>BOR!H49+ULSBoard!H49+SUBoard!H49+LCTCBoard!H49+Online!H49+AE!H49+RR!H49</f>
        <v>0</v>
      </c>
      <c r="I49" s="35">
        <f t="shared" ref="I49:I55" si="43">IF(ISBLANK(H49),"  ",IF(L49&gt;0,H49/L49,IF(H49&gt;0,1,0)))</f>
        <v>0</v>
      </c>
      <c r="J49" s="122">
        <f>BOR!J49+ULSBoard!J49+SUBoard!J49+LCTCBoard!J49+Online!J49+AE!J49+RR!J49</f>
        <v>0</v>
      </c>
      <c r="K49" s="36">
        <f t="shared" ref="K49:K55" si="44">IF(ISBLANK(J49),"  ",IF(L49&gt;0,J49/L49,IF(J49&gt;0,1,0)))</f>
        <v>0</v>
      </c>
      <c r="L49" s="132">
        <f>J49+H49</f>
        <v>0</v>
      </c>
      <c r="M49" s="37">
        <f>IF(ISBLANK(L49),"  ",IF(J84&gt;0,L49/J84,IF(L49&gt;0,1,0)))</f>
        <v>0</v>
      </c>
    </row>
    <row r="50" spans="1:13" ht="15" customHeight="1" x14ac:dyDescent="0.2">
      <c r="A50" s="58" t="s">
        <v>36</v>
      </c>
      <c r="B50" s="112">
        <f>BOR!B50+ULSBoard!B50+SUBoard!B50+LCTCBoard!B50+Online!B50+AE!B50+RR!B50</f>
        <v>0</v>
      </c>
      <c r="C50" s="39">
        <f t="shared" si="0"/>
        <v>0</v>
      </c>
      <c r="D50" s="122">
        <f>BOR!D50+ULSBoard!D50+SUBoard!D50+LCTCBoard!D50+Online!D50+AE!D50+RR!B50</f>
        <v>0</v>
      </c>
      <c r="E50" s="40">
        <f t="shared" si="42"/>
        <v>0</v>
      </c>
      <c r="F50" s="133">
        <f>D50+B50</f>
        <v>0</v>
      </c>
      <c r="G50" s="41">
        <f>IF(ISBLANK(F50),"  ",IF(D84&gt;0,F50/D84,IF(F50&gt;0,1,0)))</f>
        <v>0</v>
      </c>
      <c r="H50" s="157">
        <f>BOR!H50+ULSBoard!H50+SUBoard!H50+LCTCBoard!H50+Online!H50+AE!H50+RR!H50</f>
        <v>0</v>
      </c>
      <c r="I50" s="39">
        <f t="shared" si="43"/>
        <v>0</v>
      </c>
      <c r="J50" s="122">
        <f>BOR!J50+ULSBoard!J50+SUBoard!J50+LCTCBoard!J50+Online!J50+AE!J50+RR!J50</f>
        <v>0</v>
      </c>
      <c r="K50" s="40">
        <f t="shared" si="44"/>
        <v>0</v>
      </c>
      <c r="L50" s="133">
        <f>J50+H50</f>
        <v>0</v>
      </c>
      <c r="M50" s="41">
        <f>IF(ISBLANK(L50),"  ",IF(J84&gt;0,L50/J84,IF(L50&gt;0,1,0)))</f>
        <v>0</v>
      </c>
    </row>
    <row r="51" spans="1:13" ht="15" customHeight="1" x14ac:dyDescent="0.2">
      <c r="A51" s="7" t="s">
        <v>37</v>
      </c>
      <c r="B51" s="112">
        <f>BOR!B51+ULSBoard!B51+SUBoard!B51+LCTCBoard!B51+Online!B51+AE!B51+RR!B51</f>
        <v>0</v>
      </c>
      <c r="C51" s="39">
        <f t="shared" si="0"/>
        <v>0</v>
      </c>
      <c r="D51" s="122">
        <f>BOR!D51+ULSBoard!D51+SUBoard!D51+LCTCBoard!D51+Online!D51+AE!D51+RR!B51</f>
        <v>0</v>
      </c>
      <c r="E51" s="40">
        <f t="shared" si="42"/>
        <v>0</v>
      </c>
      <c r="F51" s="133">
        <f>D51+B51</f>
        <v>0</v>
      </c>
      <c r="G51" s="41">
        <f>IF(ISBLANK(F51),"  ",IF(D84&gt;0,F51/D84,IF(F51&gt;0,1,0)))</f>
        <v>0</v>
      </c>
      <c r="H51" s="157">
        <f>BOR!H51+ULSBoard!H51+SUBoard!H51+LCTCBoard!H51+Online!H51+AE!H51+RR!H51</f>
        <v>0</v>
      </c>
      <c r="I51" s="39">
        <f t="shared" si="43"/>
        <v>0</v>
      </c>
      <c r="J51" s="122">
        <f>BOR!J51+ULSBoard!J51+SUBoard!J51+LCTCBoard!J51+Online!J51+AE!J51+RR!J51</f>
        <v>0</v>
      </c>
      <c r="K51" s="40">
        <f t="shared" si="44"/>
        <v>0</v>
      </c>
      <c r="L51" s="133">
        <f>J51+H51</f>
        <v>0</v>
      </c>
      <c r="M51" s="41">
        <f>IF(ISBLANK(L51),"  ",IF(J84&gt;0,L51/J84,IF(L51&gt;0,1,0)))</f>
        <v>0</v>
      </c>
    </row>
    <row r="52" spans="1:13" ht="15" customHeight="1" x14ac:dyDescent="0.2">
      <c r="A52" s="25" t="s">
        <v>38</v>
      </c>
      <c r="B52" s="112">
        <f>BOR!B52+ULSBoard!B52+SUBoard!B52+LCTCBoard!B52+Online!B52+AE!B52+RR!B52</f>
        <v>0</v>
      </c>
      <c r="C52" s="39">
        <f t="shared" si="0"/>
        <v>0</v>
      </c>
      <c r="D52" s="122">
        <f>BOR!D52+ULSBoard!D52+SUBoard!D52+LCTCBoard!D52+Online!D52+AE!D52+RR!B52</f>
        <v>0</v>
      </c>
      <c r="E52" s="40">
        <f t="shared" si="42"/>
        <v>0</v>
      </c>
      <c r="F52" s="133">
        <f>D52+B52</f>
        <v>0</v>
      </c>
      <c r="G52" s="41">
        <f>IF(ISBLANK(F52),"  ",IF(D84&gt;0,F52/D84,IF(F52&gt;0,1,0)))</f>
        <v>0</v>
      </c>
      <c r="H52" s="157">
        <f>BOR!H52+ULSBoard!H52+SUBoard!H52+LCTCBoard!H52+Online!H52+AE!H52+RR!H52</f>
        <v>0</v>
      </c>
      <c r="I52" s="39">
        <f t="shared" si="43"/>
        <v>0</v>
      </c>
      <c r="J52" s="122">
        <f>BOR!J52+ULSBoard!J52+SUBoard!J52+LCTCBoard!J52+Online!J52+AE!J52+RR!J52</f>
        <v>0</v>
      </c>
      <c r="K52" s="40">
        <f t="shared" si="44"/>
        <v>0</v>
      </c>
      <c r="L52" s="133">
        <f>J52+H52</f>
        <v>0</v>
      </c>
      <c r="M52" s="41">
        <f>IF(ISBLANK(L52),"  ",IF(J84&gt;0,L52/J84,IF(L52&gt;0,1,0)))</f>
        <v>0</v>
      </c>
    </row>
    <row r="53" spans="1:13" ht="15" customHeight="1" x14ac:dyDescent="0.2">
      <c r="A53" s="58" t="s">
        <v>39</v>
      </c>
      <c r="B53" s="112">
        <f>BOR!B53+ULSBoard!B53+SUBoard!B53+LCTCBoard!B53+Online!B53+AE!B53+RR!B53</f>
        <v>22950850</v>
      </c>
      <c r="C53" s="39">
        <f t="shared" si="0"/>
        <v>1</v>
      </c>
      <c r="D53" s="122">
        <f>BOR!D53+ULSBoard!D53+SUBoard!D53+LCTCBoard!D53+Online!D53+AE!D53+RR!B53</f>
        <v>0</v>
      </c>
      <c r="E53" s="40">
        <f t="shared" si="42"/>
        <v>0</v>
      </c>
      <c r="F53" s="133">
        <f>D53+B53</f>
        <v>22950850</v>
      </c>
      <c r="G53" s="41">
        <f>IF(ISBLANK(F53),"  ",IF(F84&gt;0,F53/F84,IF(F53&gt;0,1,0)))</f>
        <v>8.6899760792519515E-2</v>
      </c>
      <c r="H53" s="157">
        <f>BOR!H53+ULSBoard!H53+SUBoard!H53+LCTCBoard!H53+Online!H53+AE!H53+RR!H53</f>
        <v>13178365</v>
      </c>
      <c r="I53" s="39">
        <f t="shared" si="43"/>
        <v>1</v>
      </c>
      <c r="J53" s="122">
        <f>BOR!J53+ULSBoard!J53+SUBoard!J53+LCTCBoard!J53+Online!J53+AE!J53+RR!J53</f>
        <v>0</v>
      </c>
      <c r="K53" s="40">
        <f t="shared" si="44"/>
        <v>0</v>
      </c>
      <c r="L53" s="133">
        <f>J53+H53</f>
        <v>13178365</v>
      </c>
      <c r="M53" s="41">
        <f>IF(ISBLANK(L53),"  ",IF(L84&gt;0,L53/L84,IF(L53&gt;0,1,0)))</f>
        <v>7.4984525755998621E-2</v>
      </c>
    </row>
    <row r="54" spans="1:13" s="55" customFormat="1" ht="15" customHeight="1" x14ac:dyDescent="0.25">
      <c r="A54" s="56" t="s">
        <v>40</v>
      </c>
      <c r="B54" s="112">
        <f>BOR!B54+ULSBoard!B54+SUBoard!B54+LCTCBoard!B54+Online!B54+AE!B54+RR!B54</f>
        <v>22950850</v>
      </c>
      <c r="C54" s="59">
        <f t="shared" si="0"/>
        <v>1</v>
      </c>
      <c r="D54" s="122">
        <f>BOR!D54+ULSBoard!D54+SUBoard!D54+LCTCBoard!D54+Online!D54+AE!D54+RR!B54</f>
        <v>0</v>
      </c>
      <c r="E54" s="54">
        <f t="shared" si="42"/>
        <v>0</v>
      </c>
      <c r="F54" s="134">
        <f>F53+F52+F51+F50+F49</f>
        <v>22950850</v>
      </c>
      <c r="G54" s="53">
        <f>IF(ISBLANK(F54),"  ",IF(F84&gt;0,F54/F84,IF(F54&gt;0,1,0)))</f>
        <v>8.6899760792519515E-2</v>
      </c>
      <c r="H54" s="160">
        <f>BOR!H54+ULSBoard!H54+SUBoard!H54+LCTCBoard!H54+Online!H54+AE!H54+RR!H54</f>
        <v>13178365</v>
      </c>
      <c r="I54" s="59">
        <f t="shared" si="43"/>
        <v>1</v>
      </c>
      <c r="J54" s="122">
        <f>BOR!J54+ULSBoard!J54+SUBoard!J54+LCTCBoard!J54+Online!J54+AE!J54+RR!J54</f>
        <v>0</v>
      </c>
      <c r="K54" s="54">
        <f t="shared" si="44"/>
        <v>0</v>
      </c>
      <c r="L54" s="134">
        <f>L53+L52+L51+L50+L49</f>
        <v>13178365</v>
      </c>
      <c r="M54" s="53">
        <f>IF(ISBLANK(L54),"  ",IF(L84&gt;0,L54/L84,IF(L54&gt;0,1,0)))</f>
        <v>7.4984525755998621E-2</v>
      </c>
    </row>
    <row r="55" spans="1:13" s="55" customFormat="1" ht="15" customHeight="1" x14ac:dyDescent="0.25">
      <c r="A55" s="60" t="s">
        <v>41</v>
      </c>
      <c r="B55" s="112">
        <f>BOR!B55+ULSBoard!B55+SUBoard!B55+LCTCBoard!B55+Online!B55+AE!B55+RR!B55</f>
        <v>0</v>
      </c>
      <c r="C55" s="59">
        <f t="shared" si="0"/>
        <v>0</v>
      </c>
      <c r="D55" s="122">
        <f>BOR!D55+ULSBoard!D55+SUBoard!D55+LCTCBoard!D55+Online!D55+AE!D55+RR!B55</f>
        <v>0</v>
      </c>
      <c r="E55" s="54">
        <f t="shared" si="42"/>
        <v>0</v>
      </c>
      <c r="F55" s="135">
        <f>D55+B55</f>
        <v>0</v>
      </c>
      <c r="G55" s="53">
        <f>IF(ISBLANK(F55),"  ",IF(F84&gt;0,F55/F84,IF(F55&gt;0,1,0)))</f>
        <v>0</v>
      </c>
      <c r="H55" s="157">
        <f>BOR!H55+ULSBoard!H55+SUBoard!H55+LCTCBoard!H55+Online!H55+AE!H55+RR!H55</f>
        <v>0</v>
      </c>
      <c r="I55" s="59">
        <f t="shared" si="43"/>
        <v>0</v>
      </c>
      <c r="J55" s="122">
        <f>BOR!J55+ULSBoard!J55+SUBoard!J55+LCTCBoard!J55+Online!J55+AE!J55+RR!J55</f>
        <v>0</v>
      </c>
      <c r="K55" s="54">
        <f t="shared" si="44"/>
        <v>0</v>
      </c>
      <c r="L55" s="135">
        <f>J55+H55</f>
        <v>0</v>
      </c>
      <c r="M55" s="53">
        <f>IF(ISBLANK(L55),"  ",IF(L84&gt;0,L55/L84,IF(L55&gt;0,1,0)))</f>
        <v>0</v>
      </c>
    </row>
    <row r="56" spans="1:13" ht="15" customHeight="1" x14ac:dyDescent="0.25">
      <c r="A56" s="9" t="s">
        <v>42</v>
      </c>
      <c r="B56" s="113">
        <f>BOR!B56+ULSBoard!B56+SUBoard!B56+LCTCBoard!B56+Online!B56+AE!B56+RR!B56</f>
        <v>0</v>
      </c>
      <c r="C56" s="61" t="s">
        <v>4</v>
      </c>
      <c r="D56" s="123">
        <f>BOR!D56+ULSBoard!D56+SUBoard!D56+LCTCBoard!D56+Online!D56+AE!D56+RR!B56</f>
        <v>0</v>
      </c>
      <c r="E56" s="62" t="s">
        <v>4</v>
      </c>
      <c r="F56" s="132"/>
      <c r="G56" s="63" t="s">
        <v>4</v>
      </c>
      <c r="H56" s="113">
        <f>BOR!H56+ULSBoard!H56+SUBoard!H56+LCTCBoard!H56+Online!H56+AE!H56+RR!H56</f>
        <v>0</v>
      </c>
      <c r="I56" s="61" t="s">
        <v>4</v>
      </c>
      <c r="J56" s="123">
        <f>BOR!J56+ULSBoard!J56+SUBoard!J56+LCTCBoard!J56+Online!J56+AE!J56+RR!J56</f>
        <v>0</v>
      </c>
      <c r="K56" s="62" t="s">
        <v>4</v>
      </c>
      <c r="L56" s="132"/>
      <c r="M56" s="63" t="s">
        <v>4</v>
      </c>
    </row>
    <row r="57" spans="1:13" ht="15" customHeight="1" x14ac:dyDescent="0.2">
      <c r="A57" s="7" t="s">
        <v>43</v>
      </c>
      <c r="B57" s="112">
        <f>BOR!B57+ULSBoard!B57+SUBoard!B57+LCTCBoard!B57+Online!B57+AE!B57+RR!B57</f>
        <v>0</v>
      </c>
      <c r="C57" s="35">
        <f t="shared" si="0"/>
        <v>0</v>
      </c>
      <c r="D57" s="122">
        <f>BOR!D57+ULSBoard!D57+SUBoard!D57+LCTCBoard!D57+Online!D57+AE!D57+RR!B57</f>
        <v>0</v>
      </c>
      <c r="E57" s="36">
        <f t="shared" ref="E57:E75" si="45">IF(ISBLANK(D57),"  ",IF(F57&gt;0,D57/F57,IF(D57&gt;0,1,0)))</f>
        <v>0</v>
      </c>
      <c r="F57" s="136">
        <f t="shared" ref="F57:F62" si="46">D57+B57</f>
        <v>0</v>
      </c>
      <c r="G57" s="37">
        <f>IF(ISBLANK(F57),"  ",IF(F84&gt;0,F57/F84,IF(F57&gt;0,1,0)))</f>
        <v>0</v>
      </c>
      <c r="H57" s="157">
        <f>BOR!H57+ULSBoard!H57+SUBoard!H57+LCTCBoard!H57+Online!H57+AE!H57+RR!H57</f>
        <v>0</v>
      </c>
      <c r="I57" s="35">
        <f t="shared" ref="I57:I75" si="47">IF(ISBLANK(H57),"  ",IF(L57&gt;0,H57/L57,IF(H57&gt;0,1,0)))</f>
        <v>0</v>
      </c>
      <c r="J57" s="122">
        <f>BOR!J57+ULSBoard!J57+SUBoard!J57+LCTCBoard!J57+Online!J57+AE!J57+RR!J57</f>
        <v>0</v>
      </c>
      <c r="K57" s="36">
        <f t="shared" ref="K57:K75" si="48">IF(ISBLANK(J57),"  ",IF(L57&gt;0,J57/L57,IF(J57&gt;0,1,0)))</f>
        <v>0</v>
      </c>
      <c r="L57" s="136">
        <f t="shared" ref="L57:L74" si="49">J57+H57</f>
        <v>0</v>
      </c>
      <c r="M57" s="37">
        <f>IF(ISBLANK(L57),"  ",IF(L84&gt;0,L57/L84,IF(L57&gt;0,1,0)))</f>
        <v>0</v>
      </c>
    </row>
    <row r="58" spans="1:13" ht="15" customHeight="1" x14ac:dyDescent="0.2">
      <c r="A58" s="25" t="s">
        <v>44</v>
      </c>
      <c r="B58" s="112">
        <f>BOR!B58+ULSBoard!B58+SUBoard!B58+LCTCBoard!B58+Online!B58+AE!B58+RR!B58</f>
        <v>0</v>
      </c>
      <c r="C58" s="39">
        <f t="shared" si="0"/>
        <v>0</v>
      </c>
      <c r="D58" s="122">
        <f>BOR!D58+ULSBoard!D58+SUBoard!D58+LCTCBoard!D58+Online!D58+AE!D58+RR!B58</f>
        <v>0</v>
      </c>
      <c r="E58" s="40">
        <f t="shared" si="45"/>
        <v>0</v>
      </c>
      <c r="F58" s="137">
        <f t="shared" si="46"/>
        <v>0</v>
      </c>
      <c r="G58" s="41">
        <f>IF(ISBLANK(F58),"  ",IF(F84&gt;0,F58/F84,IF(F58&gt;0,1,0)))</f>
        <v>0</v>
      </c>
      <c r="H58" s="157">
        <f>BOR!H58+ULSBoard!H58+SUBoard!H58+LCTCBoard!H58+Online!H58+AE!H58+RR!H58</f>
        <v>0</v>
      </c>
      <c r="I58" s="39">
        <f t="shared" si="47"/>
        <v>0</v>
      </c>
      <c r="J58" s="122">
        <f>BOR!J58+ULSBoard!J58+SUBoard!J58+LCTCBoard!J58+Online!J58+AE!J58+RR!J58</f>
        <v>0</v>
      </c>
      <c r="K58" s="40">
        <f t="shared" si="48"/>
        <v>0</v>
      </c>
      <c r="L58" s="137">
        <f t="shared" si="49"/>
        <v>0</v>
      </c>
      <c r="M58" s="41">
        <f>IF(ISBLANK(L58),"  ",IF(L84&gt;0,L58/L84,IF(L58&gt;0,1,0)))</f>
        <v>0</v>
      </c>
    </row>
    <row r="59" spans="1:13" ht="15" customHeight="1" x14ac:dyDescent="0.2">
      <c r="A59" s="64" t="s">
        <v>45</v>
      </c>
      <c r="B59" s="112">
        <f>BOR!B59+ULSBoard!B59+SUBoard!B59+LCTCBoard!B59+Online!B59+AE!B59+RR!B59</f>
        <v>0</v>
      </c>
      <c r="C59" s="39">
        <f t="shared" si="0"/>
        <v>0</v>
      </c>
      <c r="D59" s="122">
        <f>BOR!D59+ULSBoard!D59+SUBoard!D59+LCTCBoard!D59+Online!D59+AE!D59+RR!B59</f>
        <v>0</v>
      </c>
      <c r="E59" s="40">
        <f t="shared" si="45"/>
        <v>0</v>
      </c>
      <c r="F59" s="131">
        <f t="shared" si="46"/>
        <v>0</v>
      </c>
      <c r="G59" s="41">
        <f>IF(ISBLANK(F59),"  ",IF(F84&gt;0,F59/F84,IF(F59&gt;0,1,0)))</f>
        <v>0</v>
      </c>
      <c r="H59" s="157">
        <f>BOR!H59+ULSBoard!H59+SUBoard!H59+LCTCBoard!H59+Online!H59+AE!H59+RR!H59</f>
        <v>0</v>
      </c>
      <c r="I59" s="39">
        <f t="shared" si="47"/>
        <v>0</v>
      </c>
      <c r="J59" s="122">
        <f>BOR!J59+ULSBoard!J59+SUBoard!J59+LCTCBoard!J59+Online!J59+AE!J59+RR!J59</f>
        <v>0</v>
      </c>
      <c r="K59" s="40">
        <f t="shared" si="48"/>
        <v>0</v>
      </c>
      <c r="L59" s="131">
        <f t="shared" si="49"/>
        <v>0</v>
      </c>
      <c r="M59" s="41">
        <f>IF(ISBLANK(L59),"  ",IF(L84&gt;0,L59/L84,IF(L59&gt;0,1,0)))</f>
        <v>0</v>
      </c>
    </row>
    <row r="60" spans="1:13" ht="15" customHeight="1" x14ac:dyDescent="0.2">
      <c r="A60" s="64" t="s">
        <v>46</v>
      </c>
      <c r="B60" s="112">
        <f>BOR!B60+ULSBoard!B60+SUBoard!B60+LCTCBoard!B60+Online!B60+AE!B60+RR!B60</f>
        <v>0</v>
      </c>
      <c r="C60" s="39">
        <f t="shared" si="0"/>
        <v>0</v>
      </c>
      <c r="D60" s="122">
        <f>BOR!D60+ULSBoard!D60+SUBoard!D60+LCTCBoard!D60+Online!D60+AE!D60+RR!B60</f>
        <v>0</v>
      </c>
      <c r="E60" s="40">
        <f t="shared" si="45"/>
        <v>0</v>
      </c>
      <c r="F60" s="131">
        <f t="shared" si="46"/>
        <v>0</v>
      </c>
      <c r="G60" s="41">
        <f>IF(ISBLANK(F60),"  ",IF(F84&gt;0,F60/F84,IF(F60&gt;0,1,0)))</f>
        <v>0</v>
      </c>
      <c r="H60" s="157">
        <f>BOR!H60+ULSBoard!H60+SUBoard!H60+LCTCBoard!H60+Online!H60+AE!H60+RR!H60</f>
        <v>0</v>
      </c>
      <c r="I60" s="39">
        <f t="shared" si="47"/>
        <v>0</v>
      </c>
      <c r="J60" s="122">
        <f>BOR!J60+ULSBoard!J60+SUBoard!J60+LCTCBoard!J60+Online!J60+AE!J60+RR!J60</f>
        <v>0</v>
      </c>
      <c r="K60" s="40">
        <f t="shared" si="48"/>
        <v>0</v>
      </c>
      <c r="L60" s="131">
        <f t="shared" si="49"/>
        <v>0</v>
      </c>
      <c r="M60" s="41">
        <f>IF(ISBLANK(L60),"  ",IF(L84&gt;0,L60/L84,IF(L60&gt;0,1,0)))</f>
        <v>0</v>
      </c>
    </row>
    <row r="61" spans="1:13" ht="15" customHeight="1" x14ac:dyDescent="0.2">
      <c r="A61" s="64" t="s">
        <v>47</v>
      </c>
      <c r="B61" s="112">
        <f>BOR!B61+ULSBoard!B61+SUBoard!B61+LCTCBoard!B61+Online!B61+AE!B61+RR!B61</f>
        <v>0</v>
      </c>
      <c r="C61" s="39">
        <f>IF(ISBLANK(B61),"  ",IF(F61&gt;0,B61/F61,IF(B61&gt;0,1,0)))</f>
        <v>0</v>
      </c>
      <c r="D61" s="122">
        <f>BOR!D61+ULSBoard!D61+SUBoard!D61+LCTCBoard!D61+Online!D61+AE!D61+RR!B61</f>
        <v>0</v>
      </c>
      <c r="E61" s="40">
        <f>IF(ISBLANK(D61),"  ",IF(F61&gt;0,D61/F61,IF(D61&gt;0,1,0)))</f>
        <v>0</v>
      </c>
      <c r="F61" s="138">
        <f t="shared" si="46"/>
        <v>0</v>
      </c>
      <c r="G61" s="41">
        <f>IF(ISBLANK(F61),"  ",IF(F84&gt;0,F61/F84,IF(F61&gt;0,1,0)))</f>
        <v>0</v>
      </c>
      <c r="H61" s="157">
        <f>BOR!H61+ULSBoard!H61+SUBoard!H61+LCTCBoard!H61+Online!H61+AE!H61+RR!H61</f>
        <v>0</v>
      </c>
      <c r="I61" s="39">
        <f>IF(ISBLANK(H61),"  ",IF(L61&gt;0,H61/L61,IF(H61&gt;0,1,0)))</f>
        <v>0</v>
      </c>
      <c r="J61" s="122">
        <f>BOR!J61+ULSBoard!J61+SUBoard!J61+LCTCBoard!J61+Online!J61+AE!J61+RR!J61</f>
        <v>0</v>
      </c>
      <c r="K61" s="40">
        <f>IF(ISBLANK(J61),"  ",IF(L61&gt;0,J61/L61,IF(J61&gt;0,1,0)))</f>
        <v>0</v>
      </c>
      <c r="L61" s="138">
        <f t="shared" si="49"/>
        <v>0</v>
      </c>
      <c r="M61" s="41">
        <f>IF(ISBLANK(L61),"  ",IF(L84&gt;0,L61/L84,IF(L61&gt;0,1,0)))</f>
        <v>0</v>
      </c>
    </row>
    <row r="62" spans="1:13" ht="15" customHeight="1" x14ac:dyDescent="0.2">
      <c r="A62" s="25" t="s">
        <v>48</v>
      </c>
      <c r="B62" s="112">
        <f>BOR!B62+ULSBoard!B62+SUBoard!B62+LCTCBoard!B62+Online!B62+AE!B62+RR!B62</f>
        <v>0</v>
      </c>
      <c r="C62" s="39">
        <f t="shared" si="0"/>
        <v>0</v>
      </c>
      <c r="D62" s="122">
        <f>BOR!D62+ULSBoard!D62+SUBoard!D62+LCTCBoard!D62+Online!D62+AE!D62+RR!B62</f>
        <v>0</v>
      </c>
      <c r="E62" s="40">
        <f t="shared" si="45"/>
        <v>0</v>
      </c>
      <c r="F62" s="137">
        <f t="shared" si="46"/>
        <v>0</v>
      </c>
      <c r="G62" s="41">
        <f>IF(ISBLANK(F62),"  ",IF(F84&gt;0,F62/F84,IF(F62&gt;0,1,0)))</f>
        <v>0</v>
      </c>
      <c r="H62" s="157">
        <f>BOR!H62+ULSBoard!H62+SUBoard!H62+LCTCBoard!H62+Online!H62+AE!H62+RR!H62</f>
        <v>0</v>
      </c>
      <c r="I62" s="39">
        <f t="shared" si="47"/>
        <v>0</v>
      </c>
      <c r="J62" s="122">
        <f>BOR!J62+ULSBoard!J62+SUBoard!J62+LCTCBoard!J62+Online!J62+AE!J62+RR!J62</f>
        <v>0</v>
      </c>
      <c r="K62" s="40">
        <f t="shared" si="48"/>
        <v>0</v>
      </c>
      <c r="L62" s="137">
        <f t="shared" si="49"/>
        <v>0</v>
      </c>
      <c r="M62" s="41">
        <f>IF(ISBLANK(L62),"  ",IF(L84&gt;0,L62/L84,IF(L62&gt;0,1,0)))</f>
        <v>0</v>
      </c>
    </row>
    <row r="63" spans="1:13" s="55" customFormat="1" ht="15" customHeight="1" x14ac:dyDescent="0.25">
      <c r="A63" s="60" t="s">
        <v>49</v>
      </c>
      <c r="B63" s="112">
        <f>BOR!B63+ULSBoard!B63+SUBoard!B63+LCTCBoard!B63+Online!B63+AE!B63+RR!B63</f>
        <v>0</v>
      </c>
      <c r="C63" s="59">
        <f t="shared" si="0"/>
        <v>0</v>
      </c>
      <c r="D63" s="122">
        <f>BOR!D63+ULSBoard!D63+SUBoard!D63+LCTCBoard!D63+Online!D63+AE!D63+RR!B63</f>
        <v>0</v>
      </c>
      <c r="E63" s="54">
        <f t="shared" si="45"/>
        <v>0</v>
      </c>
      <c r="F63" s="139">
        <f>F62+F60+F59+F58+F57+F61</f>
        <v>0</v>
      </c>
      <c r="G63" s="53">
        <f>IF(ISBLANK(F63),"  ",IF(F84&gt;0,F63/F84,IF(F63&gt;0,1,0)))</f>
        <v>0</v>
      </c>
      <c r="H63" s="157">
        <f>BOR!H63+ULSBoard!H63+SUBoard!H63+LCTCBoard!H63+Online!H63+AE!H63+RR!H63</f>
        <v>0</v>
      </c>
      <c r="I63" s="59">
        <f t="shared" si="47"/>
        <v>0</v>
      </c>
      <c r="J63" s="122">
        <f>BOR!J63+ULSBoard!J63+SUBoard!J63+LCTCBoard!J63+Online!J63+AE!J63+RR!J63</f>
        <v>0</v>
      </c>
      <c r="K63" s="54">
        <f t="shared" si="48"/>
        <v>0</v>
      </c>
      <c r="L63" s="137">
        <f t="shared" si="49"/>
        <v>0</v>
      </c>
      <c r="M63" s="53">
        <f>IF(ISBLANK(L63),"  ",IF(L84&gt;0,L63/L84,IF(L63&gt;0,1,0)))</f>
        <v>0</v>
      </c>
    </row>
    <row r="64" spans="1:13" ht="15" customHeight="1" x14ac:dyDescent="0.2">
      <c r="A64" s="34" t="s">
        <v>50</v>
      </c>
      <c r="B64" s="112">
        <f>BOR!B64+ULSBoard!B64+SUBoard!B64+LCTCBoard!B64+Online!B64+AE!B64+RR!B64</f>
        <v>0</v>
      </c>
      <c r="C64" s="39">
        <f t="shared" si="0"/>
        <v>0</v>
      </c>
      <c r="D64" s="122">
        <f>BOR!D64+ULSBoard!D64+SUBoard!D64+LCTCBoard!D64+Online!D64+AE!D64+RR!B64</f>
        <v>0</v>
      </c>
      <c r="E64" s="40">
        <f t="shared" si="45"/>
        <v>0</v>
      </c>
      <c r="F64" s="140">
        <f t="shared" ref="F64:F74" si="50">D64+B64</f>
        <v>0</v>
      </c>
      <c r="G64" s="41">
        <f>IF(ISBLANK(F64),"  ",IF(F84&gt;0,F64/F84,IF(F64&gt;0,1,0)))</f>
        <v>0</v>
      </c>
      <c r="H64" s="157">
        <f>BOR!H64+ULSBoard!H64+SUBoard!H64+LCTCBoard!H64+Online!H64+AE!H64+RR!H64</f>
        <v>0</v>
      </c>
      <c r="I64" s="39">
        <f t="shared" si="47"/>
        <v>0</v>
      </c>
      <c r="J64" s="122">
        <f>BOR!J64+ULSBoard!J64+SUBoard!J64+LCTCBoard!J64+Online!J64+AE!J64+RR!J64</f>
        <v>0</v>
      </c>
      <c r="K64" s="40">
        <f t="shared" si="48"/>
        <v>0</v>
      </c>
      <c r="L64" s="140">
        <f t="shared" si="49"/>
        <v>0</v>
      </c>
      <c r="M64" s="41">
        <f>IF(ISBLANK(L64),"  ",IF(L84&gt;0,L64/L84,IF(L64&gt;0,1,0)))</f>
        <v>0</v>
      </c>
    </row>
    <row r="65" spans="1:13" ht="15" customHeight="1" x14ac:dyDescent="0.2">
      <c r="A65" s="65" t="s">
        <v>51</v>
      </c>
      <c r="B65" s="112">
        <f>BOR!B65+ULSBoard!B65+SUBoard!B65+LCTCBoard!B65+Online!B65+AE!B65+RR!B65</f>
        <v>0</v>
      </c>
      <c r="C65" s="39">
        <f t="shared" si="0"/>
        <v>0</v>
      </c>
      <c r="D65" s="122">
        <f>BOR!D65+ULSBoard!D65+SUBoard!D65+LCTCBoard!D65+Online!D65+AE!D65+RR!B65</f>
        <v>0</v>
      </c>
      <c r="E65" s="40">
        <f t="shared" si="45"/>
        <v>0</v>
      </c>
      <c r="F65" s="133">
        <f t="shared" si="50"/>
        <v>0</v>
      </c>
      <c r="G65" s="41">
        <f>IF(ISBLANK(F65),"  ",IF(F84&gt;0,F65/F84,IF(F65&gt;0,1,0)))</f>
        <v>0</v>
      </c>
      <c r="H65" s="157">
        <f>BOR!H65+ULSBoard!H65+SUBoard!H65+LCTCBoard!H65+Online!H65+AE!H65+RR!H65</f>
        <v>0</v>
      </c>
      <c r="I65" s="39">
        <f t="shared" si="47"/>
        <v>0</v>
      </c>
      <c r="J65" s="122">
        <f>BOR!J65+ULSBoard!J65+SUBoard!J65+LCTCBoard!J65+Online!J65+AE!J65+RR!J65</f>
        <v>0</v>
      </c>
      <c r="K65" s="40">
        <f t="shared" si="48"/>
        <v>0</v>
      </c>
      <c r="L65" s="133">
        <f t="shared" si="49"/>
        <v>0</v>
      </c>
      <c r="M65" s="41">
        <f>IF(ISBLANK(L65),"  ",IF(L84&gt;0,L65/L84,IF(L65&gt;0,1,0)))</f>
        <v>0</v>
      </c>
    </row>
    <row r="66" spans="1:13" ht="15" customHeight="1" x14ac:dyDescent="0.2">
      <c r="A66" s="7" t="s">
        <v>52</v>
      </c>
      <c r="B66" s="112">
        <f>BOR!B66+ULSBoard!B66+SUBoard!B66+LCTCBoard!B66+Online!B66+AE!B66+RR!B66</f>
        <v>0</v>
      </c>
      <c r="C66" s="39">
        <f t="shared" si="0"/>
        <v>0</v>
      </c>
      <c r="D66" s="122">
        <f>BOR!D66+ULSBoard!D66+SUBoard!D66+LCTCBoard!D66+Online!D66+AE!D66+RR!B66</f>
        <v>0</v>
      </c>
      <c r="E66" s="40">
        <f t="shared" si="45"/>
        <v>0</v>
      </c>
      <c r="F66" s="133">
        <f t="shared" si="50"/>
        <v>0</v>
      </c>
      <c r="G66" s="41">
        <f>IF(ISBLANK(F66),"  ",IF(F84&gt;0,F66/F84,IF(F66&gt;0,1,0)))</f>
        <v>0</v>
      </c>
      <c r="H66" s="157">
        <f>BOR!H66+ULSBoard!H66+SUBoard!H66+LCTCBoard!H66+Online!H66+AE!H66+RR!H66</f>
        <v>0</v>
      </c>
      <c r="I66" s="39">
        <f t="shared" si="47"/>
        <v>0</v>
      </c>
      <c r="J66" s="122">
        <f>BOR!J66+ULSBoard!J66+SUBoard!J66+LCTCBoard!J66+Online!J66+AE!J66+RR!J66</f>
        <v>0</v>
      </c>
      <c r="K66" s="40">
        <f t="shared" si="48"/>
        <v>0</v>
      </c>
      <c r="L66" s="133">
        <f t="shared" si="49"/>
        <v>0</v>
      </c>
      <c r="M66" s="41">
        <f>IF(ISBLANK(L66),"  ",IF(L84&gt;0,L66/L84,IF(L66&gt;0,1,0)))</f>
        <v>0</v>
      </c>
    </row>
    <row r="67" spans="1:13" ht="15" customHeight="1" x14ac:dyDescent="0.2">
      <c r="A67" s="58" t="s">
        <v>53</v>
      </c>
      <c r="B67" s="112">
        <f>BOR!B67+ULSBoard!B67+SUBoard!B67+LCTCBoard!B67+Online!B67+AE!B67+RR!B67</f>
        <v>0</v>
      </c>
      <c r="C67" s="39">
        <f t="shared" si="0"/>
        <v>0</v>
      </c>
      <c r="D67" s="122">
        <f>BOR!D67+ULSBoard!D67+SUBoard!D67+LCTCBoard!D67+Online!D67+AE!D67+RR!B67</f>
        <v>14661794.73</v>
      </c>
      <c r="E67" s="40">
        <f t="shared" si="45"/>
        <v>1</v>
      </c>
      <c r="F67" s="133">
        <f t="shared" si="50"/>
        <v>14661794.73</v>
      </c>
      <c r="G67" s="41">
        <f>IF(ISBLANK(F67),"  ",IF(F84&gt;0,F67/F84,IF(F67&gt;0,1,0)))</f>
        <v>5.5514565030315793E-2</v>
      </c>
      <c r="H67" s="157">
        <f>BOR!H67+ULSBoard!H67+SUBoard!H67+LCTCBoard!H67+Online!H67+AE!H67+RR!H67</f>
        <v>0</v>
      </c>
      <c r="I67" s="39">
        <f t="shared" si="47"/>
        <v>0</v>
      </c>
      <c r="J67" s="122">
        <f>BOR!J67+ULSBoard!J67+SUBoard!J67+LCTCBoard!J67+Online!J67+AE!J67+RR!J67</f>
        <v>14661794.73</v>
      </c>
      <c r="K67" s="40">
        <f t="shared" si="48"/>
        <v>1</v>
      </c>
      <c r="L67" s="133">
        <f t="shared" si="49"/>
        <v>14661794.73</v>
      </c>
      <c r="M67" s="41">
        <f>IF(ISBLANK(L67),"  ",IF(L84&gt;0,L67/L84,IF(L67&gt;0,1,0)))</f>
        <v>8.3425199147303161E-2</v>
      </c>
    </row>
    <row r="68" spans="1:13" ht="15" customHeight="1" x14ac:dyDescent="0.2">
      <c r="A68" s="65" t="s">
        <v>54</v>
      </c>
      <c r="B68" s="112">
        <f>BOR!B68+ULSBoard!B68+SUBoard!B68+LCTCBoard!B68+Online!B68+AE!B68+RR!B68</f>
        <v>0</v>
      </c>
      <c r="C68" s="39">
        <f t="shared" si="0"/>
        <v>0</v>
      </c>
      <c r="D68" s="122">
        <f>BOR!D68+ULSBoard!D68+SUBoard!D68+LCTCBoard!D68+Online!D68+AE!D68+RR!B68</f>
        <v>0</v>
      </c>
      <c r="E68" s="40">
        <f t="shared" si="45"/>
        <v>0</v>
      </c>
      <c r="F68" s="133">
        <f t="shared" si="50"/>
        <v>0</v>
      </c>
      <c r="G68" s="41">
        <f>IF(ISBLANK(F68),"  ",IF(F84&gt;0,F68/F84,IF(F68&gt;0,1,0)))</f>
        <v>0</v>
      </c>
      <c r="H68" s="157">
        <f>BOR!H68+ULSBoard!H68+SUBoard!H68+LCTCBoard!H68+Online!H68+AE!H68+RR!H68</f>
        <v>0</v>
      </c>
      <c r="I68" s="39">
        <f t="shared" si="47"/>
        <v>0</v>
      </c>
      <c r="J68" s="122">
        <f>BOR!J68+ULSBoard!J68+SUBoard!J68+LCTCBoard!J68+Online!J68+AE!J68+RR!J68</f>
        <v>0</v>
      </c>
      <c r="K68" s="40">
        <f t="shared" si="48"/>
        <v>0</v>
      </c>
      <c r="L68" s="133">
        <f t="shared" si="49"/>
        <v>0</v>
      </c>
      <c r="M68" s="41">
        <f>IF(ISBLANK(L68),"  ",IF(L84&gt;0,L68/L84,IF(L68&gt;0,1,0)))</f>
        <v>0</v>
      </c>
    </row>
    <row r="69" spans="1:13" ht="15" customHeight="1" x14ac:dyDescent="0.2">
      <c r="A69" s="65" t="s">
        <v>55</v>
      </c>
      <c r="B69" s="112">
        <f>BOR!B69+ULSBoard!B69+SUBoard!B69+LCTCBoard!B69+Online!B69+AE!B69+RR!B69</f>
        <v>0</v>
      </c>
      <c r="C69" s="39">
        <f t="shared" si="0"/>
        <v>0</v>
      </c>
      <c r="D69" s="122">
        <f>BOR!D69+ULSBoard!D69+SUBoard!D69+LCTCBoard!D69+Online!D69+AE!D69+RR!B69</f>
        <v>0</v>
      </c>
      <c r="E69" s="40">
        <f t="shared" si="45"/>
        <v>0</v>
      </c>
      <c r="F69" s="133">
        <f t="shared" si="50"/>
        <v>0</v>
      </c>
      <c r="G69" s="41">
        <f>IF(ISBLANK(F69),"  ",IF(F84&gt;0,F69/F84,IF(F69&gt;0,1,0)))</f>
        <v>0</v>
      </c>
      <c r="H69" s="157">
        <f>BOR!H69+ULSBoard!H69+SUBoard!H69+LCTCBoard!H69+Online!H69+AE!H69+RR!H69</f>
        <v>0</v>
      </c>
      <c r="I69" s="39">
        <f t="shared" si="47"/>
        <v>0</v>
      </c>
      <c r="J69" s="122">
        <f>BOR!J69+ULSBoard!J69+SUBoard!J69+LCTCBoard!J69+Online!J69+AE!J69+RR!J69</f>
        <v>0</v>
      </c>
      <c r="K69" s="40">
        <f t="shared" si="48"/>
        <v>0</v>
      </c>
      <c r="L69" s="133">
        <f t="shared" si="49"/>
        <v>0</v>
      </c>
      <c r="M69" s="41">
        <f>IF(ISBLANK(L69),"  ",IF(L84&gt;0,L69/L84,IF(L69&gt;0,1,0)))</f>
        <v>0</v>
      </c>
    </row>
    <row r="70" spans="1:13" ht="15" customHeight="1" x14ac:dyDescent="0.2">
      <c r="A70" s="34" t="s">
        <v>56</v>
      </c>
      <c r="B70" s="112">
        <f>BOR!B70+ULSBoard!B70+SUBoard!B70+LCTCBoard!B70+Online!B70+AE!B70+RR!B70</f>
        <v>0</v>
      </c>
      <c r="C70" s="39">
        <f t="shared" si="0"/>
        <v>0</v>
      </c>
      <c r="D70" s="122">
        <f>BOR!D70+ULSBoard!D70+SUBoard!D70+LCTCBoard!D70+Online!D70+AE!D70+RR!B70</f>
        <v>0</v>
      </c>
      <c r="E70" s="40">
        <f t="shared" si="45"/>
        <v>0</v>
      </c>
      <c r="F70" s="133">
        <f t="shared" si="50"/>
        <v>0</v>
      </c>
      <c r="G70" s="41">
        <f>IF(ISBLANK(F70),"  ",IF(F84&gt;0,F70/F84,IF(F70&gt;0,1,0)))</f>
        <v>0</v>
      </c>
      <c r="H70" s="157">
        <f>BOR!H70+ULSBoard!H70+SUBoard!H70+LCTCBoard!H70+Online!H70+AE!H70+RR!H70</f>
        <v>0</v>
      </c>
      <c r="I70" s="39">
        <f t="shared" si="47"/>
        <v>0</v>
      </c>
      <c r="J70" s="122">
        <f>BOR!J70+ULSBoard!J70+SUBoard!J70+LCTCBoard!J70+Online!J70+AE!J70+RR!J70</f>
        <v>0</v>
      </c>
      <c r="K70" s="40">
        <f t="shared" si="48"/>
        <v>0</v>
      </c>
      <c r="L70" s="133">
        <f t="shared" si="49"/>
        <v>0</v>
      </c>
      <c r="M70" s="41">
        <f>IF(ISBLANK(L70),"  ",IF(L84&gt;0,L70/L84,IF(L70&gt;0,1,0)))</f>
        <v>0</v>
      </c>
    </row>
    <row r="71" spans="1:13" ht="15" customHeight="1" x14ac:dyDescent="0.2">
      <c r="A71" s="34" t="s">
        <v>57</v>
      </c>
      <c r="B71" s="112">
        <f>BOR!B71+ULSBoard!B71+SUBoard!B71+LCTCBoard!B71+Online!B71+AE!B71+RR!B71</f>
        <v>0</v>
      </c>
      <c r="C71" s="39">
        <f t="shared" si="0"/>
        <v>0</v>
      </c>
      <c r="D71" s="122">
        <f>BOR!D71+ULSBoard!D71+SUBoard!D71+LCTCBoard!D71+Online!D71+AE!D71+RR!B71</f>
        <v>0</v>
      </c>
      <c r="E71" s="40">
        <f t="shared" si="45"/>
        <v>0</v>
      </c>
      <c r="F71" s="133">
        <f t="shared" si="50"/>
        <v>0</v>
      </c>
      <c r="G71" s="41">
        <f>IF(ISBLANK(F71),"  ",IF(F84&gt;0,F71/F84,IF(F71&gt;0,1,0)))</f>
        <v>0</v>
      </c>
      <c r="H71" s="157">
        <f>BOR!H71+ULSBoard!H71+SUBoard!H71+LCTCBoard!H71+Online!H71+AE!H71+RR!H71</f>
        <v>0</v>
      </c>
      <c r="I71" s="39">
        <f t="shared" si="47"/>
        <v>0</v>
      </c>
      <c r="J71" s="122">
        <f>BOR!J71+ULSBoard!J71+SUBoard!J71+LCTCBoard!J71+Online!J71+AE!J71+RR!J71</f>
        <v>0</v>
      </c>
      <c r="K71" s="40">
        <f t="shared" si="48"/>
        <v>0</v>
      </c>
      <c r="L71" s="133">
        <f t="shared" si="49"/>
        <v>0</v>
      </c>
      <c r="M71" s="41">
        <f>IF(ISBLANK(L71),"  ",IF(L84&gt;0,L71/L84,IF(L71&gt;0,1,0)))</f>
        <v>0</v>
      </c>
    </row>
    <row r="72" spans="1:13" ht="15" customHeight="1" x14ac:dyDescent="0.2">
      <c r="A72" s="7" t="s">
        <v>58</v>
      </c>
      <c r="B72" s="112">
        <f>BOR!B72+ULSBoard!B72+SUBoard!B72+LCTCBoard!B72+Online!B72+AE!B72+RR!B72</f>
        <v>0</v>
      </c>
      <c r="C72" s="39">
        <f t="shared" si="0"/>
        <v>0</v>
      </c>
      <c r="D72" s="122">
        <f>BOR!D72+ULSBoard!D72+SUBoard!D72+LCTCBoard!D72+Online!D72+AE!D72+RR!B72</f>
        <v>0</v>
      </c>
      <c r="E72" s="40">
        <f t="shared" si="45"/>
        <v>0</v>
      </c>
      <c r="F72" s="133">
        <f t="shared" si="50"/>
        <v>0</v>
      </c>
      <c r="G72" s="41">
        <f>IF(ISBLANK(F72),"  ",IF(F84&gt;0,F72/F84,IF(F72&gt;0,1,0)))</f>
        <v>0</v>
      </c>
      <c r="H72" s="157">
        <f>BOR!H72+ULSBoard!H72+SUBoard!H72+LCTCBoard!H72+Online!H72+AE!H72+RR!H72</f>
        <v>0</v>
      </c>
      <c r="I72" s="39">
        <f t="shared" si="47"/>
        <v>0</v>
      </c>
      <c r="J72" s="122">
        <f>BOR!J72+ULSBoard!J72+SUBoard!J72+LCTCBoard!J72+Online!J72+AE!J72+RR!J72</f>
        <v>0</v>
      </c>
      <c r="K72" s="40">
        <f t="shared" si="48"/>
        <v>0</v>
      </c>
      <c r="L72" s="133">
        <f t="shared" si="49"/>
        <v>0</v>
      </c>
      <c r="M72" s="41">
        <f>IF(ISBLANK(L72),"  ",IF(L84&gt;0,L72/L84,IF(L72&gt;0,1,0)))</f>
        <v>0</v>
      </c>
    </row>
    <row r="73" spans="1:13" ht="15" customHeight="1" x14ac:dyDescent="0.2">
      <c r="A73" s="58" t="s">
        <v>59</v>
      </c>
      <c r="B73" s="112">
        <f>BOR!B73+ULSBoard!B73+SUBoard!B73+LCTCBoard!B73+Online!B73+AE!B73+RR!B73</f>
        <v>1578271</v>
      </c>
      <c r="C73" s="39">
        <f t="shared" si="0"/>
        <v>1</v>
      </c>
      <c r="D73" s="122">
        <f>BOR!D73+ULSBoard!D73+SUBoard!D73+LCTCBoard!D73+Online!D73+AE!D73+RR!B73</f>
        <v>0</v>
      </c>
      <c r="E73" s="40">
        <f t="shared" si="45"/>
        <v>0</v>
      </c>
      <c r="F73" s="133">
        <f t="shared" si="50"/>
        <v>1578271</v>
      </c>
      <c r="G73" s="41">
        <f>IF(ISBLANK(F73),"  ",IF(F84&gt;0,F73/F84,IF(F73&gt;0,1,0)))</f>
        <v>5.9758733278188194E-3</v>
      </c>
      <c r="H73" s="157">
        <f>BOR!H73+ULSBoard!H73+SUBoard!H73+LCTCBoard!H73+Online!H73+AE!H73+RR!H73</f>
        <v>6730299</v>
      </c>
      <c r="I73" s="39">
        <f t="shared" si="47"/>
        <v>1</v>
      </c>
      <c r="J73" s="122">
        <f>BOR!J73+ULSBoard!J73+SUBoard!J73+LCTCBoard!J73+Online!J73+AE!J73+RR!J73</f>
        <v>0</v>
      </c>
      <c r="K73" s="40">
        <f t="shared" si="48"/>
        <v>0</v>
      </c>
      <c r="L73" s="133">
        <f t="shared" si="49"/>
        <v>6730299</v>
      </c>
      <c r="M73" s="41">
        <f>IF(ISBLANK(L73),"  ",IF(L84&gt;0,L73/L84,IF(L73&gt;0,1,0)))</f>
        <v>3.8295211789252444E-2</v>
      </c>
    </row>
    <row r="74" spans="1:13" ht="15" customHeight="1" x14ac:dyDescent="0.2">
      <c r="A74" s="34" t="s">
        <v>186</v>
      </c>
      <c r="B74" s="112">
        <f>BOR!B74+ULSBoard!B74+SUBoard!B74+LCTCBoard!B74+Online!B74+AE!B74+RR!B74</f>
        <v>2933353</v>
      </c>
      <c r="C74" s="39">
        <f t="shared" si="0"/>
        <v>1</v>
      </c>
      <c r="D74" s="122">
        <f>BOR!D74+ULSBoard!D74+SUBoard!D74+LCTCBoard!D74+Online!D74+AE!D74+RR!B74</f>
        <v>0</v>
      </c>
      <c r="E74" s="40">
        <f t="shared" si="45"/>
        <v>0</v>
      </c>
      <c r="F74" s="133">
        <f t="shared" si="50"/>
        <v>2933353</v>
      </c>
      <c r="G74" s="41">
        <f>IF(ISBLANK(F74),"  ",IF(F85&gt;0,F74/F85,IF(F74&gt;0,1,0)))</f>
        <v>1</v>
      </c>
      <c r="H74" s="157">
        <f>BOR!H74+ULSBoard!H74+SUBoard!H74+LCTCBoard!H74+Online!H74+AE!H74+RR!H74</f>
        <v>3622500</v>
      </c>
      <c r="I74" s="39">
        <f t="shared" si="47"/>
        <v>1</v>
      </c>
      <c r="J74" s="122">
        <f>BOR!J74+ULSBoard!J74+SUBoard!J74+LCTCBoard!J74+Online!J74+AE!J74+RR!J74</f>
        <v>0</v>
      </c>
      <c r="K74" s="40">
        <f t="shared" si="48"/>
        <v>0</v>
      </c>
      <c r="L74" s="133">
        <f t="shared" si="49"/>
        <v>3622500</v>
      </c>
      <c r="M74" s="41">
        <f>IF(ISBLANK(L74),"  ",IF(L85&gt;0,L74/L85,IF(L74&gt;0,1,0)))</f>
        <v>1</v>
      </c>
    </row>
    <row r="75" spans="1:13" s="55" customFormat="1" ht="15" customHeight="1" x14ac:dyDescent="0.25">
      <c r="A75" s="66" t="s">
        <v>60</v>
      </c>
      <c r="B75" s="118">
        <f>B74+B73+B72+B71+B70+B69+B68+B67+B66+B65+B64+B63</f>
        <v>4511624</v>
      </c>
      <c r="C75" s="59">
        <f>IF(ISBLANK(B75),"  ",IF(F75&gt;0,B75/F75,IF(B75&gt;0,1,0)))</f>
        <v>0.2353061842299837</v>
      </c>
      <c r="D75" s="126">
        <f>D74+D73+D72+D71+D70+D69+D68+D67+D66+D65+D64+D63</f>
        <v>14661794.73</v>
      </c>
      <c r="E75" s="54">
        <f t="shared" si="45"/>
        <v>0.76469381577001627</v>
      </c>
      <c r="F75" s="115">
        <f>F74+F73+F72+F71+F70+F69+F68+F67+F66+F65+F64+F63</f>
        <v>19173418.73</v>
      </c>
      <c r="G75" s="53">
        <f>IF(ISBLANK(F75),"  ",IF(F84&gt;0,F75/F84,IF(F75&gt;0,1,0)))</f>
        <v>7.2597115192326783E-2</v>
      </c>
      <c r="H75" s="160">
        <f>H74+H73+H72+H71+H70+H69+H68+H67+H66+H65+H64+H63</f>
        <v>10352799</v>
      </c>
      <c r="I75" s="59">
        <f t="shared" si="47"/>
        <v>0.41387036350639944</v>
      </c>
      <c r="J75" s="126">
        <f>J74+J73+J72+J71+J70+J69+J68+J67+J66+J65+J64+J63</f>
        <v>14661794.73</v>
      </c>
      <c r="K75" s="54">
        <f t="shared" si="48"/>
        <v>0.58612963649360061</v>
      </c>
      <c r="L75" s="115">
        <f>L74+L73+L72+L71+L70+L69+L68+L67+L66+L65+L64+L63</f>
        <v>25014593.73</v>
      </c>
      <c r="M75" s="53">
        <f>IF(ISBLANK(L75),"  ",IF(L84&gt;0,L75/L84,IF(L75&gt;0,1,0)))</f>
        <v>0.14233233392936276</v>
      </c>
    </row>
    <row r="76" spans="1:13" ht="15" customHeight="1" x14ac:dyDescent="0.25">
      <c r="A76" s="9" t="s">
        <v>61</v>
      </c>
      <c r="B76" s="113">
        <f>BOR!B76+ULSBoard!B76+SUBoard!B76+LCTCBoard!B76+Online!B76+AE!B76+RR!B76</f>
        <v>0</v>
      </c>
      <c r="C76" s="48" t="s">
        <v>4</v>
      </c>
      <c r="D76" s="123">
        <f>BOR!D76+ULSBoard!D76+SUBoard!D76+LCTCBoard!D76+Online!D76+AE!D76+RR!B76</f>
        <v>0</v>
      </c>
      <c r="E76" s="49" t="s">
        <v>4</v>
      </c>
      <c r="F76" s="133"/>
      <c r="G76" s="50" t="s">
        <v>4</v>
      </c>
      <c r="H76" s="113">
        <f>BOR!H76+ULSBoard!H76+SUBoard!H76+LCTCBoard!H76+Online!H76+AE!H76+RR!H76</f>
        <v>0</v>
      </c>
      <c r="I76" s="48" t="s">
        <v>4</v>
      </c>
      <c r="J76" s="123">
        <f>BOR!J76+ULSBoard!J76+SUBoard!J76+LCTCBoard!J76+Online!J76+AE!J76+RR!J76</f>
        <v>0</v>
      </c>
      <c r="K76" s="49" t="s">
        <v>4</v>
      </c>
      <c r="L76" s="133"/>
      <c r="M76" s="50" t="s">
        <v>4</v>
      </c>
    </row>
    <row r="77" spans="1:13" ht="15" customHeight="1" x14ac:dyDescent="0.2">
      <c r="A77" s="7" t="s">
        <v>62</v>
      </c>
      <c r="B77" s="112">
        <f>BOR!B77+ULSBoard!B77+SUBoard!B77+LCTCBoard!B77+Online!B77+AE!B77+RR!B77</f>
        <v>5547661</v>
      </c>
      <c r="C77" s="35">
        <f t="shared" si="0"/>
        <v>1</v>
      </c>
      <c r="D77" s="122">
        <f>BOR!D77+ULSBoard!D77+SUBoard!D77+LCTCBoard!D77+Online!D77+AE!D77+RR!B77</f>
        <v>0</v>
      </c>
      <c r="E77" s="36">
        <f>IF(ISBLANK(D77),"  ",IF(F77&gt;0,D77/F77,IF(D77&gt;0,1,0)))</f>
        <v>0</v>
      </c>
      <c r="F77" s="132">
        <f>D77+B77</f>
        <v>5547661</v>
      </c>
      <c r="G77" s="37">
        <f>IF(ISBLANK(F77),"  ",IF(F84&gt;0,F77/F84,IF(F77&gt;0,1,0)))</f>
        <v>2.100534027532704E-2</v>
      </c>
      <c r="H77" s="157">
        <f>BOR!H77+ULSBoard!H77+SUBoard!H77+LCTCBoard!H77+Online!H77+AE!H77+RR!H77</f>
        <v>15422314</v>
      </c>
      <c r="I77" s="35">
        <f>IF(ISBLANK(H77),"  ",IF(L77&gt;0,H77/L77,IF(H77&gt;0,1,0)))</f>
        <v>1</v>
      </c>
      <c r="J77" s="122">
        <f>BOR!J77+ULSBoard!J77+SUBoard!J77+LCTCBoard!J77+Online!J77+AE!J77+RR!J77</f>
        <v>0</v>
      </c>
      <c r="K77" s="36">
        <f>IF(ISBLANK(J77),"  ",IF(L77&gt;0,J77/L77,IF(J77&gt;0,1,0)))</f>
        <v>0</v>
      </c>
      <c r="L77" s="132">
        <f>J77+H77</f>
        <v>15422314</v>
      </c>
      <c r="M77" s="37">
        <f>IF(ISBLANK(L77),"  ",IF(L84&gt;0,L77/L84,IF(L77&gt;0,1,0)))</f>
        <v>8.7752532377885883E-2</v>
      </c>
    </row>
    <row r="78" spans="1:13" ht="15" customHeight="1" x14ac:dyDescent="0.2">
      <c r="A78" s="25" t="s">
        <v>63</v>
      </c>
      <c r="B78" s="112">
        <f>BOR!B78+ULSBoard!B78+SUBoard!B78+LCTCBoard!B78+Online!B78+AE!B78+RR!B78</f>
        <v>0</v>
      </c>
      <c r="C78" s="39">
        <f t="shared" si="0"/>
        <v>0</v>
      </c>
      <c r="D78" s="122">
        <f>BOR!D78+ULSBoard!D78+SUBoard!D78+LCTCBoard!D78+Online!D78+AE!D78+RR!B78</f>
        <v>0</v>
      </c>
      <c r="E78" s="40">
        <f>IF(ISBLANK(D78),"  ",IF(F78&gt;0,D78/F78,IF(D78&gt;0,1,0)))</f>
        <v>0</v>
      </c>
      <c r="F78" s="133">
        <f>D78+B78</f>
        <v>0</v>
      </c>
      <c r="G78" s="41">
        <f>IF(ISBLANK(F78),"  ",IF(F84&gt;0,F78/F84,IF(F78&gt;0,1,0)))</f>
        <v>0</v>
      </c>
      <c r="H78" s="157">
        <f>BOR!H78+ULSBoard!H78+SUBoard!H78+LCTCBoard!H78+Online!H78+AE!H78+RR!H78</f>
        <v>0</v>
      </c>
      <c r="I78" s="39">
        <f>IF(ISBLANK(H78),"  ",IF(L78&gt;0,H78/L78,IF(H78&gt;0,1,0)))</f>
        <v>0</v>
      </c>
      <c r="J78" s="122">
        <f>BOR!J78+ULSBoard!J78+SUBoard!J78+LCTCBoard!J78+Online!J78+AE!J78+RR!J78</f>
        <v>0</v>
      </c>
      <c r="K78" s="40">
        <f>IF(ISBLANK(J78),"  ",IF(L78&gt;0,J78/L78,IF(J78&gt;0,1,0)))</f>
        <v>0</v>
      </c>
      <c r="L78" s="133">
        <f>J78+H78</f>
        <v>0</v>
      </c>
      <c r="M78" s="41">
        <f>IF(ISBLANK(L78),"  ",IF(L84&gt;0,L78/L84,IF(L78&gt;0,1,0)))</f>
        <v>0</v>
      </c>
    </row>
    <row r="79" spans="1:13" ht="15" customHeight="1" x14ac:dyDescent="0.25">
      <c r="A79" s="56" t="s">
        <v>64</v>
      </c>
      <c r="B79" s="113">
        <f>BOR!B79+ULSBoard!B79+SUBoard!B79+LCTCBoard!B79+Online!B79+AE!B79+RR!B79</f>
        <v>0</v>
      </c>
      <c r="C79" s="48" t="s">
        <v>4</v>
      </c>
      <c r="D79" s="123">
        <f>BOR!D79+ULSBoard!D79+SUBoard!D79+LCTCBoard!D79+Online!D79+AE!D79+RR!B79</f>
        <v>0</v>
      </c>
      <c r="E79" s="49" t="s">
        <v>4</v>
      </c>
      <c r="F79" s="133"/>
      <c r="G79" s="50" t="s">
        <v>4</v>
      </c>
      <c r="H79" s="113">
        <f>BOR!H79+ULSBoard!H79+SUBoard!H79+LCTCBoard!H79+Online!H79+AE!H79+RR!H79</f>
        <v>0</v>
      </c>
      <c r="I79" s="48" t="s">
        <v>4</v>
      </c>
      <c r="J79" s="123">
        <f>BOR!J79+ULSBoard!J79+SUBoard!J79+LCTCBoard!J79+Online!J79+AE!J79+RR!J79</f>
        <v>0</v>
      </c>
      <c r="K79" s="49" t="s">
        <v>4</v>
      </c>
      <c r="L79" s="133"/>
      <c r="M79" s="50" t="s">
        <v>4</v>
      </c>
    </row>
    <row r="80" spans="1:13" ht="15" customHeight="1" x14ac:dyDescent="0.2">
      <c r="A80" s="7" t="s">
        <v>65</v>
      </c>
      <c r="B80" s="112">
        <f>BOR!B80+ULSBoard!B80+SUBoard!B80+LCTCBoard!B80+Online!B80+AE!B80+RR!B80</f>
        <v>0</v>
      </c>
      <c r="C80" s="35">
        <f t="shared" si="0"/>
        <v>0</v>
      </c>
      <c r="D80" s="122">
        <f>BOR!D80+ULSBoard!D80+SUBoard!D80+LCTCBoard!D80+Online!D80+AE!D80+RR!B80</f>
        <v>0</v>
      </c>
      <c r="E80" s="36">
        <f>IF(ISBLANK(D80),"  ",IF(F80&gt;0,D80/F80,IF(D80&gt;0,1,0)))</f>
        <v>0</v>
      </c>
      <c r="F80" s="132">
        <f>D80+B80</f>
        <v>0</v>
      </c>
      <c r="G80" s="37">
        <f>IF(ISBLANK(F80),"  ",IF(F84&gt;0,F80/F84,IF(F80&gt;0,1,0)))</f>
        <v>0</v>
      </c>
      <c r="H80" s="157">
        <f>BOR!H80+ULSBoard!H80+SUBoard!H80+LCTCBoard!H80+Online!H80+AE!H80+RR!H80</f>
        <v>0</v>
      </c>
      <c r="I80" s="35">
        <f>IF(ISBLANK(H80),"  ",IF(L80&gt;0,H80/L80,IF(H80&gt;0,1,0)))</f>
        <v>0</v>
      </c>
      <c r="J80" s="122">
        <f>BOR!J80+ULSBoard!J80+SUBoard!J80+LCTCBoard!J80+Online!J80+AE!J80+RR!J80</f>
        <v>0</v>
      </c>
      <c r="K80" s="36">
        <f>IF(ISBLANK(J80),"  ",IF(L80&gt;0,J80/L80,IF(J80&gt;0,1,0)))</f>
        <v>0</v>
      </c>
      <c r="L80" s="132">
        <f>J80+H80</f>
        <v>0</v>
      </c>
      <c r="M80" s="37">
        <f>IF(ISBLANK(L80),"  ",IF(L84&gt;0,L80/L84,IF(L80&gt;0,1,0)))</f>
        <v>0</v>
      </c>
    </row>
    <row r="81" spans="1:13" ht="15" customHeight="1" x14ac:dyDescent="0.2">
      <c r="A81" s="25" t="s">
        <v>66</v>
      </c>
      <c r="B81" s="112">
        <f>BOR!B81+ULSBoard!B81+SUBoard!B81+LCTCBoard!B81+Online!B81+AE!B81+RR!B81</f>
        <v>0</v>
      </c>
      <c r="C81" s="39">
        <f t="shared" si="0"/>
        <v>0</v>
      </c>
      <c r="D81" s="122">
        <f>BOR!D81+ULSBoard!D81+SUBoard!D81+LCTCBoard!D81+Online!D81+AE!D81+RR!B81</f>
        <v>41459014.460000001</v>
      </c>
      <c r="E81" s="40">
        <f>IF(ISBLANK(D81),"  ",IF(F81&gt;0,D81/F81,IF(D81&gt;0,1,0)))</f>
        <v>1</v>
      </c>
      <c r="F81" s="133">
        <f>D81+B81</f>
        <v>41459014.460000001</v>
      </c>
      <c r="G81" s="41">
        <f>IF(ISBLANK(F81),"  ",IF(F84&gt;0,F81/F84,IF(F81&gt;0,1,0)))</f>
        <v>0.15697799599002249</v>
      </c>
      <c r="H81" s="157">
        <f>BOR!H81+ULSBoard!H81+SUBoard!H81+LCTCBoard!H81+Online!H81+AE!H81+RR!H81</f>
        <v>0</v>
      </c>
      <c r="I81" s="39">
        <f>IF(ISBLANK(H81),"  ",IF(L81&gt;0,H81/L81,IF(H81&gt;0,1,0)))</f>
        <v>0</v>
      </c>
      <c r="J81" s="122">
        <f>BOR!J81+ULSBoard!J81+SUBoard!J81+LCTCBoard!J81+Online!J81+AE!J81+RR!J81</f>
        <v>41459014.460000001</v>
      </c>
      <c r="K81" s="40">
        <f>IF(ISBLANK(J81),"  ",IF(L81&gt;0,J81/L81,IF(J81&gt;0,1,0)))</f>
        <v>1</v>
      </c>
      <c r="L81" s="133">
        <f>J81+H81</f>
        <v>41459014.460000001</v>
      </c>
      <c r="M81" s="41">
        <f>IF(ISBLANK(L81),"  ",IF(L84&gt;0,L81/L84,IF(L81&gt;0,1,0)))</f>
        <v>0.23590062481910232</v>
      </c>
    </row>
    <row r="82" spans="1:13" s="55" customFormat="1" ht="15" customHeight="1" x14ac:dyDescent="0.25">
      <c r="A82" s="56" t="s">
        <v>67</v>
      </c>
      <c r="B82" s="129">
        <f>BOR!B82+ULSBoard!B82+SUBoard!B82+LCTCBoard!B82+Online!B82+AE!B82+RR!B82</f>
        <v>5547661</v>
      </c>
      <c r="C82" s="59">
        <f t="shared" si="0"/>
        <v>0.11801857812132967</v>
      </c>
      <c r="D82" s="129">
        <f>BOR!D82+ULSBoard!D82+SUBoard!D82+LCTCBoard!D82+Online!D82+AE!D82+RR!B82</f>
        <v>41459014.460000001</v>
      </c>
      <c r="E82" s="54">
        <f>IF(ISBLANK(D82),"  ",IF(F82&gt;0,D82/F82,IF(D82&gt;0,1,0)))</f>
        <v>0.88198142187867035</v>
      </c>
      <c r="F82" s="134">
        <f>F81+F80+F79+F78+F77</f>
        <v>47006675.460000001</v>
      </c>
      <c r="G82" s="53">
        <f>IF(ISBLANK(F82),"  ",IF(F84&gt;0,F82/F84,IF(F82&gt;0,1,0)))</f>
        <v>0.17798333626534951</v>
      </c>
      <c r="H82" s="129">
        <f>BOR!H82+ULSBoard!H82+SUBoard!H82+LCTCBoard!H82+Online!H82+AE!H82+RR!H82</f>
        <v>15422314</v>
      </c>
      <c r="I82" s="59">
        <f>IF(ISBLANK(H82),"  ",IF(L82&gt;0,H82/L82,IF(H82&gt;0,1,0)))</f>
        <v>0.2711313961460175</v>
      </c>
      <c r="J82" s="129">
        <f>BOR!J82+ULSBoard!J82+SUBoard!J82+LCTCBoard!J82+Online!J82+AE!J82+RR!J82</f>
        <v>41459014.460000001</v>
      </c>
      <c r="K82" s="54">
        <f>IF(ISBLANK(J82),"  ",IF(L82&gt;0,J82/L82,IF(J82&gt;0,1,0)))</f>
        <v>0.72886860385398244</v>
      </c>
      <c r="L82" s="134">
        <f>L81+L80+L79+L78+L77</f>
        <v>56881328.460000001</v>
      </c>
      <c r="M82" s="53">
        <f>IF(ISBLANK(L82),"  ",IF(L84&gt;0,L82/L84,IF(L82&gt;0,1,0)))</f>
        <v>0.32365315719698823</v>
      </c>
    </row>
    <row r="83" spans="1:13" s="55" customFormat="1" ht="15" customHeight="1" x14ac:dyDescent="0.25">
      <c r="A83" s="56" t="s">
        <v>68</v>
      </c>
      <c r="B83" s="126">
        <f>BOR!B83+ULSBoard!B83+SUBoard!B83+LCTCBoard!B83+Online!B83+AE!B83+RR!B83</f>
        <v>0</v>
      </c>
      <c r="C83" s="59">
        <f>IF(ISBLANK(B83),"  ",IF(F83&gt;0,B83/F83,IF(B83&gt;0,1,0)))</f>
        <v>0</v>
      </c>
      <c r="D83" s="126">
        <f>BOR!D83+ULSBoard!D83+SUBoard!D83+LCTCBoard!D83+Online!D83+AE!D83+RR!B83</f>
        <v>0</v>
      </c>
      <c r="E83" s="54">
        <f>IF(ISBLANK(D83),"  ",IF(F83&gt;0,D83/F83,IF(D83&gt;0,1,0)))</f>
        <v>0</v>
      </c>
      <c r="F83" s="141">
        <f>D83+B83</f>
        <v>0</v>
      </c>
      <c r="G83" s="53">
        <f>IF(ISBLANK(F83),"  ",IF(F84&gt;0,F83/F84,IF(F83&gt;0,1,0)))</f>
        <v>0</v>
      </c>
      <c r="H83" s="126">
        <f>BOR!H83+ULSBoard!H83+SUBoard!H83+LCTCBoard!H83+Online!H83+AE!H83+RR!H83</f>
        <v>0</v>
      </c>
      <c r="I83" s="59">
        <f>IF(ISBLANK(H83),"  ",IF(L83&gt;0,H83/L83,IF(H83&gt;0,1,0)))</f>
        <v>0</v>
      </c>
      <c r="J83" s="126">
        <f>BOR!J83+ULSBoard!J83+SUBoard!J83+LCTCBoard!J83+Online!J83+AE!J83+RR!J83</f>
        <v>0</v>
      </c>
      <c r="K83" s="54">
        <f>IF(ISBLANK(J83),"  ",IF(L83&gt;0,J83/L83,IF(J83&gt;0,1,0)))</f>
        <v>0</v>
      </c>
      <c r="L83" s="141">
        <f>J83+H83</f>
        <v>0</v>
      </c>
      <c r="M83" s="53">
        <f>IF(ISBLANK(L83),"  ",IF(L84&gt;0,L83/L84,IF(L83&gt;0,1,0)))</f>
        <v>0</v>
      </c>
    </row>
    <row r="84" spans="1:13" s="55" customFormat="1" ht="15" customHeight="1" thickBot="1" x14ac:dyDescent="0.3">
      <c r="A84" s="67" t="s">
        <v>69</v>
      </c>
      <c r="B84" s="121">
        <f>B82+B75+B54+B47+B55+B83</f>
        <v>174982362</v>
      </c>
      <c r="C84" s="68">
        <f t="shared" si="0"/>
        <v>0.66254301695623719</v>
      </c>
      <c r="D84" s="121">
        <f>D82+D75+D54+D47+D55+D83</f>
        <v>89124809.189999998</v>
      </c>
      <c r="E84" s="69">
        <f>IF(ISBLANK(D84),"  ",IF(F84&gt;0,D84/F84,IF(D84&gt;0,1,0)))</f>
        <v>0.33745698304376281</v>
      </c>
      <c r="F84" s="121">
        <f>F82+F75+F54+F47+F55+F83</f>
        <v>264107171.19</v>
      </c>
      <c r="G84" s="70">
        <f>IF(ISBLANK(F84),"  ",IF(F84&gt;0,F84/F84,IF(F84&gt;0,1,0)))</f>
        <v>1</v>
      </c>
      <c r="H84" s="121">
        <f>H82+H75+H54+H47+H55+H83</f>
        <v>119626985</v>
      </c>
      <c r="I84" s="68">
        <f>IF(ISBLANK(H84),"  ",IF(L84&gt;0,H84/L84,IF(H84&gt;0,1,0)))</f>
        <v>0.68067417603359448</v>
      </c>
      <c r="J84" s="121">
        <f>J82+J75+J54+J47+J55+J83</f>
        <v>56120809.189999998</v>
      </c>
      <c r="K84" s="69">
        <f>IF(ISBLANK(J84),"  ",IF(L84&gt;0,J84/L84,IF(J84&gt;0,1,0)))</f>
        <v>0.31932582396640546</v>
      </c>
      <c r="L84" s="121">
        <f>L82+L75+L54+L47+L55+L83</f>
        <v>175747794.19</v>
      </c>
      <c r="M84" s="70">
        <f>IF(ISBLANK(L84),"  ",IF(L84&gt;0,L84/L84,IF(L84&gt;0,1,0)))</f>
        <v>1</v>
      </c>
    </row>
    <row r="85" spans="1:13" ht="15" thickTop="1" x14ac:dyDescent="0.2"/>
    <row r="86" spans="1:13" x14ac:dyDescent="0.2">
      <c r="A86" s="2" t="s">
        <v>4</v>
      </c>
    </row>
    <row r="87" spans="1:13" x14ac:dyDescent="0.2">
      <c r="A87" s="2" t="s">
        <v>70</v>
      </c>
    </row>
  </sheetData>
  <hyperlinks>
    <hyperlink ref="O2" location="Home!A1" tooltip="Home" display="Home" xr:uid="{00000000-0004-0000-05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87"/>
  <sheetViews>
    <sheetView zoomScale="75" zoomScaleNormal="75" workbookViewId="0">
      <pane xSplit="1" ySplit="10" topLeftCell="B11" activePane="bottomRight" state="frozen"/>
      <selection activeCell="D39" sqref="D39"/>
      <selection pane="topRight" activeCell="D39" sqref="D39"/>
      <selection pane="bottomLeft" activeCell="D39" sqref="D39"/>
      <selection pane="bottomRight" activeCell="H35" sqref="H35:M37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116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 t="s">
        <v>4</v>
      </c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190</v>
      </c>
      <c r="C6" s="11"/>
      <c r="D6" s="12"/>
      <c r="E6" s="11"/>
      <c r="F6" s="12"/>
      <c r="G6" s="13"/>
      <c r="H6" s="10" t="s">
        <v>191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f>HSCS!B13+HSCNO!B13+PBRC!B13+LSUAg!B13+SULaw!B13+SUAg!B13</f>
        <v>327419535</v>
      </c>
      <c r="C13" s="35">
        <f t="shared" ref="C13:C84" si="0">IF(ISBLANK(B13),"  ",IF(F13&gt;0,B13/F13,IF(B13&gt;0,1,0)))</f>
        <v>1</v>
      </c>
      <c r="D13" s="122">
        <f>HSCS!D13+HSCNO!D13+PBRC!D13+LSUAg!D13+SULaw!D13+SUAg!D13</f>
        <v>0</v>
      </c>
      <c r="E13" s="36">
        <f>IF(ISBLANK(D13),"  ",IF(F13&gt;0,D13/F13,IF(D13&gt;0,1,0)))</f>
        <v>0</v>
      </c>
      <c r="F13" s="130">
        <f>D13+B13</f>
        <v>327419535</v>
      </c>
      <c r="G13" s="37">
        <f>IF(ISBLANK(F13),"  ",IF(F84&gt;0,F13/F84,IF(F13&gt;0,1,0)))</f>
        <v>0.17531444273075536</v>
      </c>
      <c r="H13" s="112">
        <f>HSCS!H13+HSCNO!H13+PBRC!H13+LSUAg!H13+SULaw!H13+SUAg!H13</f>
        <v>336300143</v>
      </c>
      <c r="I13" s="35">
        <f>IF(ISBLANK(H13),"  ",IF(L13&gt;0,H13/L13,IF(H13&gt;0,1,0)))</f>
        <v>1</v>
      </c>
      <c r="J13" s="122">
        <f>HSCS!J13+HSCNO!J13+PBRC!J13+LSUAg!J13+SULaw!J13+SUAg!J13</f>
        <v>0</v>
      </c>
      <c r="K13" s="36">
        <f>IF(ISBLANK(J13),"  ",IF(L13&gt;0,J13/L13,IF(J13&gt;0,1,0)))</f>
        <v>0</v>
      </c>
      <c r="L13" s="130">
        <f t="shared" ref="L13:L34" si="1">J13+H13</f>
        <v>336300143</v>
      </c>
      <c r="M13" s="38">
        <f>IF(ISBLANK(L13),"  ",IF(L84&gt;0,L13/L84,IF(L13&gt;0,1,0)))</f>
        <v>0.1817299900251623</v>
      </c>
    </row>
    <row r="14" spans="1:15" ht="15" customHeight="1" x14ac:dyDescent="0.2">
      <c r="A14" s="7" t="s">
        <v>13</v>
      </c>
      <c r="B14" s="112">
        <f>HSCS!B14+HSCNO!B14+PBRC!B14+LSUAg!B14+SULaw!B14+SUAg!B14</f>
        <v>0</v>
      </c>
      <c r="C14" s="39">
        <f t="shared" si="0"/>
        <v>0</v>
      </c>
      <c r="D14" s="122">
        <f>HSCS!D14+HSCNO!D14+PBRC!D14+LSUAg!D14+SULaw!D14+SUAg!D14</f>
        <v>0</v>
      </c>
      <c r="E14" s="40">
        <f>IF(ISBLANK(D14),"  ",IF(F14&gt;0,D14/F14,IF(D14&gt;0,1,0)))</f>
        <v>0</v>
      </c>
      <c r="F14" s="131">
        <f>D14+B14</f>
        <v>0</v>
      </c>
      <c r="G14" s="41">
        <f>IF(ISBLANK(F14),"  ",IF(F84&gt;0,F14/F84,IF(F14&gt;0,1,0)))</f>
        <v>0</v>
      </c>
      <c r="H14" s="112">
        <f>HSCS!H14+HSCNO!H14+PBRC!H14+LSUAg!H14+SULaw!H14+SUAg!H14</f>
        <v>0</v>
      </c>
      <c r="I14" s="39">
        <f>IF(ISBLANK(H14),"  ",IF(L14&gt;0,H14/L14,IF(H14&gt;0,1,0)))</f>
        <v>0</v>
      </c>
      <c r="J14" s="122">
        <f>HSCS!J14+HSCNO!J14+PBRC!J14+LSUAg!J14+SULaw!J14+SUAg!J14</f>
        <v>0</v>
      </c>
      <c r="K14" s="40">
        <f>IF(ISBLANK(J14),"  ",IF(L14&gt;0,J14/L14,IF(J14&gt;0,1,0)))</f>
        <v>0</v>
      </c>
      <c r="L14" s="131">
        <f t="shared" si="1"/>
        <v>0</v>
      </c>
      <c r="M14" s="41">
        <f>IF(ISBLANK(L14),"  ",IF(L84&gt;0,L14/L84,IF(L14&gt;0,1,0)))</f>
        <v>0</v>
      </c>
    </row>
    <row r="15" spans="1:15" ht="15" customHeight="1" x14ac:dyDescent="0.2">
      <c r="A15" s="169" t="s">
        <v>14</v>
      </c>
      <c r="B15" s="112">
        <f>HSCS!B15+HSCNO!B15+PBRC!B15+LSUAg!B15+SULaw!B15+SUAg!B15</f>
        <v>16065791.610000001</v>
      </c>
      <c r="C15" s="42">
        <f t="shared" si="0"/>
        <v>1</v>
      </c>
      <c r="D15" s="122">
        <f>HSCS!D15+HSCNO!D15+PBRC!D15+LSUAg!D15+SULaw!D15+SUAg!D15</f>
        <v>0</v>
      </c>
      <c r="E15" s="43">
        <f>IF(ISBLANK(D15),"  ",IF(F15&gt;0,D15/F15,IF(D15&gt;0,1,0)))</f>
        <v>0</v>
      </c>
      <c r="F15" s="132">
        <f>D15+B15</f>
        <v>16065791.610000001</v>
      </c>
      <c r="G15" s="44">
        <f>IF(ISBLANK(F15),"  ",IF(F84&gt;0,F15/F84,IF(F15&gt;0,1,0)))</f>
        <v>8.6023129412104108E-3</v>
      </c>
      <c r="H15" s="112">
        <f>HSCS!H15+HSCNO!H15+PBRC!H15+LSUAg!H15+SULaw!H15+SUAg!H15</f>
        <v>15869258</v>
      </c>
      <c r="I15" s="42">
        <f>IF(ISBLANK(H15),"  ",IF(L15&gt;0,H15/L15,IF(H15&gt;0,1,0)))</f>
        <v>1</v>
      </c>
      <c r="J15" s="122">
        <f>HSCS!J15+HSCNO!J15+PBRC!J15+LSUAg!J15+SULaw!J15+SUAg!J15</f>
        <v>0</v>
      </c>
      <c r="K15" s="43">
        <f>IF(ISBLANK(J15),"  ",IF(L15&gt;0,J15/L15,IF(J15&gt;0,1,0)))</f>
        <v>0</v>
      </c>
      <c r="L15" s="132">
        <f t="shared" si="1"/>
        <v>15869258</v>
      </c>
      <c r="M15" s="44">
        <f>IF(ISBLANK(L15),"  ",IF(L84&gt;0,L15/L84,IF(L15&gt;0,1,0)))</f>
        <v>8.5754352416279739E-3</v>
      </c>
    </row>
    <row r="16" spans="1:15" ht="15" customHeight="1" x14ac:dyDescent="0.2">
      <c r="A16" s="170" t="s">
        <v>15</v>
      </c>
      <c r="B16" s="112">
        <f>HSCS!B16+HSCNO!B16+PBRC!B16+LSUAg!B16+SULaw!B16+SUAg!B16</f>
        <v>200240</v>
      </c>
      <c r="C16" s="35">
        <f t="shared" si="0"/>
        <v>1</v>
      </c>
      <c r="D16" s="122">
        <f>HSCS!D16+HSCNO!D16+PBRC!D16+LSUAg!D16+SULaw!D16+SUAg!D16</f>
        <v>0</v>
      </c>
      <c r="E16" s="36">
        <f>IF(ISBLANK(D16),"  ",IF(F16&gt;0,D16/F16,IF(D16&gt;0,1,0)))</f>
        <v>0</v>
      </c>
      <c r="F16" s="132">
        <f t="shared" ref="F16:F46" si="2">D16+B16</f>
        <v>200240</v>
      </c>
      <c r="G16" s="37">
        <f>IF(ISBLANK(F16),"  ",IF(F84&gt;0,F16/F84,IF(F16&gt;0,1,0)))</f>
        <v>1.0721707247066506E-4</v>
      </c>
      <c r="H16" s="112">
        <f>HSCS!H16+HSCNO!H16+PBRC!H16+LSUAg!H16+SULaw!H16+SUAg!H16</f>
        <v>0</v>
      </c>
      <c r="I16" s="35">
        <f t="shared" ref="I16:I34" si="3">IF(ISBLANK(H16),"  ",IF(L16&gt;0,H16/L16,IF(H16&gt;0,1,0)))</f>
        <v>0</v>
      </c>
      <c r="J16" s="122">
        <f>HSCS!J16+HSCNO!J16+PBRC!J16+LSUAg!J16+SULaw!J16+SUAg!J16</f>
        <v>0</v>
      </c>
      <c r="K16" s="36">
        <f t="shared" ref="K16:K34" si="4">IF(ISBLANK(J16),"  ",IF(L16&gt;0,J16/L16,IF(J16&gt;0,1,0)))</f>
        <v>0</v>
      </c>
      <c r="L16" s="132">
        <f t="shared" si="1"/>
        <v>0</v>
      </c>
      <c r="M16" s="37">
        <f>IF(ISBLANK(L16),"  ",IF(L84&gt;0,L16/L84,IF(L16&gt;0,1,0)))</f>
        <v>0</v>
      </c>
    </row>
    <row r="17" spans="1:13" ht="15" customHeight="1" x14ac:dyDescent="0.2">
      <c r="A17" s="171" t="s">
        <v>16</v>
      </c>
      <c r="B17" s="112">
        <f>HSCS!B17+HSCNO!B17+PBRC!B17+LSUAg!B17+SULaw!B17+SUAg!B17</f>
        <v>9760623</v>
      </c>
      <c r="C17" s="39">
        <f t="shared" si="0"/>
        <v>1</v>
      </c>
      <c r="D17" s="122">
        <f>HSCS!D17+HSCNO!D17+PBRC!D17+LSUAg!D17+SULaw!D17+SUAg!D17</f>
        <v>0</v>
      </c>
      <c r="E17" s="36">
        <f t="shared" ref="E17:E34" si="5">IF(ISBLANK(D17),"  ",IF(F17&gt;0,D17/F17,IF(D17&gt;0,1,0)))</f>
        <v>0</v>
      </c>
      <c r="F17" s="133">
        <f t="shared" si="2"/>
        <v>9760623</v>
      </c>
      <c r="G17" s="41">
        <f>IF(ISBLANK(F17),"  ",IF(F84&gt;0,F17/F84,IF(F17&gt;0,1,0)))</f>
        <v>5.2262556110159817E-3</v>
      </c>
      <c r="H17" s="112">
        <f>HSCS!H17+HSCNO!H17+PBRC!H17+LSUAg!H17+SULaw!H17+SUAg!H17</f>
        <v>9752480</v>
      </c>
      <c r="I17" s="39">
        <f t="shared" si="3"/>
        <v>1</v>
      </c>
      <c r="J17" s="122">
        <f>HSCS!J17+HSCNO!J17+PBRC!J17+LSUAg!J17+SULaw!J17+SUAg!J17</f>
        <v>0</v>
      </c>
      <c r="K17" s="40">
        <f t="shared" si="4"/>
        <v>0</v>
      </c>
      <c r="L17" s="133">
        <f t="shared" si="1"/>
        <v>9752480</v>
      </c>
      <c r="M17" s="41">
        <f>IF(ISBLANK(L17),"  ",IF(L84&gt;0,L17/L84,IF(L17&gt;0,1,0)))</f>
        <v>5.2700485860946982E-3</v>
      </c>
    </row>
    <row r="18" spans="1:13" ht="15" customHeight="1" x14ac:dyDescent="0.2">
      <c r="A18" s="171" t="s">
        <v>17</v>
      </c>
      <c r="B18" s="112">
        <f>HSCS!B18+HSCNO!B18+PBRC!B18+LSUAg!B18+SULaw!B18+SUAg!B18</f>
        <v>4804928.6100000003</v>
      </c>
      <c r="C18" s="39">
        <f t="shared" si="0"/>
        <v>1</v>
      </c>
      <c r="D18" s="122">
        <f>HSCS!D18+HSCNO!D18+PBRC!D18+LSUAg!D18+SULaw!D18+SUAg!D18</f>
        <v>0</v>
      </c>
      <c r="E18" s="36">
        <f t="shared" si="5"/>
        <v>0</v>
      </c>
      <c r="F18" s="133">
        <f t="shared" si="2"/>
        <v>4804928.6100000003</v>
      </c>
      <c r="G18" s="41">
        <f>IF(ISBLANK(F18),"  ",IF(F84&gt;0,F18/F84,IF(F18&gt;0,1,0)))</f>
        <v>2.5727645774807329E-3</v>
      </c>
      <c r="H18" s="112">
        <f>HSCS!H18+HSCNO!H18+PBRC!H18+LSUAg!H18+SULaw!H18+SUAg!H18</f>
        <v>5166778</v>
      </c>
      <c r="I18" s="39">
        <f t="shared" si="3"/>
        <v>1</v>
      </c>
      <c r="J18" s="122">
        <f>HSCS!J18+HSCNO!J18+PBRC!J18+LSUAg!J18+SULaw!J18+SUAg!J18</f>
        <v>0</v>
      </c>
      <c r="K18" s="40">
        <f t="shared" si="4"/>
        <v>0</v>
      </c>
      <c r="L18" s="133">
        <f t="shared" si="1"/>
        <v>5166778</v>
      </c>
      <c r="M18" s="41">
        <f>IF(ISBLANK(L18),"  ",IF(L84&gt;0,L18/L84,IF(L18&gt;0,1,0)))</f>
        <v>2.7920253200791174E-3</v>
      </c>
    </row>
    <row r="19" spans="1:13" ht="15" customHeight="1" x14ac:dyDescent="0.2">
      <c r="A19" s="171" t="s">
        <v>18</v>
      </c>
      <c r="B19" s="112">
        <f>HSCS!B19+HSCNO!B19+PBRC!B19+LSUAg!B19+SULaw!B19+SUAg!B19</f>
        <v>0</v>
      </c>
      <c r="C19" s="39">
        <f t="shared" si="0"/>
        <v>0</v>
      </c>
      <c r="D19" s="122">
        <f>HSCS!D19+HSCNO!D19+PBRC!D19+LSUAg!D19+SULaw!D19+SUAg!D19</f>
        <v>0</v>
      </c>
      <c r="E19" s="36">
        <f t="shared" si="5"/>
        <v>0</v>
      </c>
      <c r="F19" s="133">
        <f t="shared" si="2"/>
        <v>0</v>
      </c>
      <c r="G19" s="41">
        <f>IF(ISBLANK(F19),"  ",IF(F84&gt;0,F19/F84,IF(F19&gt;0,1,0)))</f>
        <v>0</v>
      </c>
      <c r="H19" s="112">
        <f>HSCS!H19+HSCNO!H19+PBRC!H19+LSUAg!H19+SULaw!H19+SUAg!H19</f>
        <v>0</v>
      </c>
      <c r="I19" s="39">
        <f t="shared" si="3"/>
        <v>0</v>
      </c>
      <c r="J19" s="122">
        <f>HSCS!J19+HSCNO!J19+PBRC!J19+LSUAg!J19+SULaw!J19+SUAg!J19</f>
        <v>0</v>
      </c>
      <c r="K19" s="40">
        <f t="shared" si="4"/>
        <v>0</v>
      </c>
      <c r="L19" s="133">
        <f t="shared" si="1"/>
        <v>0</v>
      </c>
      <c r="M19" s="41">
        <f>IF(ISBLANK(L19),"  ",IF(L84&gt;0,L19/L84,IF(L19&gt;0,1,0)))</f>
        <v>0</v>
      </c>
    </row>
    <row r="20" spans="1:13" ht="15" customHeight="1" x14ac:dyDescent="0.2">
      <c r="A20" s="171" t="s">
        <v>19</v>
      </c>
      <c r="B20" s="112">
        <f>HSCS!B20+HSCNO!B20+PBRC!B20+LSUAg!B20+SULaw!B20+SUAg!B20</f>
        <v>0</v>
      </c>
      <c r="C20" s="39">
        <f t="shared" si="0"/>
        <v>0</v>
      </c>
      <c r="D20" s="122">
        <f>HSCS!D20+HSCNO!D20+PBRC!D20+LSUAg!D20+SULaw!D20+SUAg!D20</f>
        <v>0</v>
      </c>
      <c r="E20" s="36">
        <f t="shared" si="5"/>
        <v>0</v>
      </c>
      <c r="F20" s="133">
        <f>D20+B20</f>
        <v>0</v>
      </c>
      <c r="G20" s="41">
        <f>IF(ISBLANK(F20),"  ",IF(F84&gt;0,F20/F84,IF(F20&gt;0,1,0)))</f>
        <v>0</v>
      </c>
      <c r="H20" s="112">
        <f>HSCS!H20+HSCNO!H20+PBRC!H20+LSUAg!H20+SULaw!H20+SUAg!H20</f>
        <v>0</v>
      </c>
      <c r="I20" s="39">
        <f t="shared" si="3"/>
        <v>0</v>
      </c>
      <c r="J20" s="122">
        <f>HSCS!J20+HSCNO!J20+PBRC!J20+LSUAg!J20+SULaw!J20+SUAg!J20</f>
        <v>0</v>
      </c>
      <c r="K20" s="40">
        <f t="shared" si="4"/>
        <v>0</v>
      </c>
      <c r="L20" s="133">
        <f t="shared" si="1"/>
        <v>0</v>
      </c>
      <c r="M20" s="41">
        <f>IF(ISBLANK(L20),"  ",IF(L84&gt;0,L20/L84,IF(L20&gt;0,1,0)))</f>
        <v>0</v>
      </c>
    </row>
    <row r="21" spans="1:13" ht="15" customHeight="1" x14ac:dyDescent="0.2">
      <c r="A21" s="171" t="s">
        <v>20</v>
      </c>
      <c r="B21" s="112">
        <f>HSCS!B21+HSCNO!B21+PBRC!B21+LSUAg!B21+SULaw!B21+SUAg!B21</f>
        <v>0</v>
      </c>
      <c r="C21" s="39">
        <f t="shared" si="0"/>
        <v>0</v>
      </c>
      <c r="D21" s="122">
        <f>HSCS!D21+HSCNO!D21+PBRC!D21+LSUAg!D21+SULaw!D21+SUAg!D21</f>
        <v>0</v>
      </c>
      <c r="E21" s="36">
        <f t="shared" si="5"/>
        <v>0</v>
      </c>
      <c r="F21" s="133">
        <f t="shared" si="2"/>
        <v>0</v>
      </c>
      <c r="G21" s="41">
        <f>IF(ISBLANK(F21),"  ",IF(F84&gt;0,F21/F84,IF(F21&gt;0,1,0)))</f>
        <v>0</v>
      </c>
      <c r="H21" s="112">
        <f>HSCS!H21+HSCNO!H21+PBRC!H21+LSUAg!H21+SULaw!H21+SUAg!H21</f>
        <v>0</v>
      </c>
      <c r="I21" s="39">
        <f t="shared" si="3"/>
        <v>0</v>
      </c>
      <c r="J21" s="122">
        <f>HSCS!J21+HSCNO!J21+PBRC!J21+LSUAg!J21+SULaw!J21+SUAg!J21</f>
        <v>0</v>
      </c>
      <c r="K21" s="40">
        <f t="shared" si="4"/>
        <v>0</v>
      </c>
      <c r="L21" s="133">
        <f t="shared" si="1"/>
        <v>0</v>
      </c>
      <c r="M21" s="41">
        <f>IF(ISBLANK(L21),"  ",IF(L84&gt;0,L21/L84,IF(L21&gt;0,1,0)))</f>
        <v>0</v>
      </c>
    </row>
    <row r="22" spans="1:13" ht="15" customHeight="1" x14ac:dyDescent="0.2">
      <c r="A22" s="171" t="s">
        <v>21</v>
      </c>
      <c r="B22" s="112">
        <f>HSCS!B22+HSCNO!B22+PBRC!B22+LSUAg!B22+SULaw!B22+SUAg!B22</f>
        <v>750000</v>
      </c>
      <c r="C22" s="39">
        <f t="shared" si="0"/>
        <v>1</v>
      </c>
      <c r="D22" s="122">
        <f>HSCS!D22+HSCNO!D22+PBRC!D22+LSUAg!D22+SULaw!D22+SUAg!D22</f>
        <v>0</v>
      </c>
      <c r="E22" s="36">
        <f t="shared" si="5"/>
        <v>0</v>
      </c>
      <c r="F22" s="133">
        <f t="shared" si="2"/>
        <v>750000</v>
      </c>
      <c r="G22" s="41">
        <f>IF(ISBLANK(F22),"  ",IF(F84&gt;0,F22/F84,IF(F22&gt;0,1,0)))</f>
        <v>4.0158212321713343E-4</v>
      </c>
      <c r="H22" s="112">
        <f>HSCS!H22+HSCNO!H22+PBRC!H22+LSUAg!H22+SULaw!H22+SUAg!H22</f>
        <v>750000</v>
      </c>
      <c r="I22" s="39">
        <f t="shared" si="3"/>
        <v>1</v>
      </c>
      <c r="J22" s="122">
        <f>HSCS!J22+HSCNO!J22+PBRC!J22+LSUAg!J22+SULaw!J22+SUAg!J22</f>
        <v>0</v>
      </c>
      <c r="K22" s="40">
        <f t="shared" si="4"/>
        <v>0</v>
      </c>
      <c r="L22" s="133">
        <f t="shared" si="1"/>
        <v>750000</v>
      </c>
      <c r="M22" s="41">
        <f>IF(ISBLANK(L22),"  ",IF(L84&gt;0,L22/L84,IF(L22&gt;0,1,0)))</f>
        <v>4.0528526483222968E-4</v>
      </c>
    </row>
    <row r="23" spans="1:13" ht="15" customHeight="1" x14ac:dyDescent="0.2">
      <c r="A23" s="171" t="s">
        <v>22</v>
      </c>
      <c r="B23" s="112">
        <f>HSCS!B23+HSCNO!B23+PBRC!B23+LSUAg!B23+SULaw!B23+SUAg!B23</f>
        <v>0</v>
      </c>
      <c r="C23" s="39">
        <f t="shared" si="0"/>
        <v>0</v>
      </c>
      <c r="D23" s="122">
        <f>HSCS!D23+HSCNO!D23+PBRC!D23+LSUAg!D23+SULaw!D23+SUAg!D23</f>
        <v>0</v>
      </c>
      <c r="E23" s="36">
        <f t="shared" si="5"/>
        <v>0</v>
      </c>
      <c r="F23" s="133">
        <f t="shared" si="2"/>
        <v>0</v>
      </c>
      <c r="G23" s="41">
        <f>IF(ISBLANK(F23),"  ",IF(F84&gt;0,F23/F84,IF(F23&gt;0,1,0)))</f>
        <v>0</v>
      </c>
      <c r="H23" s="112">
        <f>HSCS!H23+HSCNO!H23+PBRC!H23+LSUAg!H23+SULaw!H23+SUAg!H23</f>
        <v>0</v>
      </c>
      <c r="I23" s="39">
        <f t="shared" si="3"/>
        <v>0</v>
      </c>
      <c r="J23" s="122">
        <f>HSCS!J23+HSCNO!J23+PBRC!J23+LSUAg!J23+SULaw!J23+SUAg!J23</f>
        <v>0</v>
      </c>
      <c r="K23" s="40">
        <f t="shared" si="4"/>
        <v>0</v>
      </c>
      <c r="L23" s="133">
        <f t="shared" si="1"/>
        <v>0</v>
      </c>
      <c r="M23" s="41">
        <f>IF(ISBLANK(L23),"  ",IF(L84&gt;0,L23/L84,IF(L23&gt;0,1,0)))</f>
        <v>0</v>
      </c>
    </row>
    <row r="24" spans="1:13" ht="15" customHeight="1" x14ac:dyDescent="0.2">
      <c r="A24" s="171" t="s">
        <v>23</v>
      </c>
      <c r="B24" s="112">
        <f>HSCS!B24+HSCNO!B24+PBRC!B24+LSUAg!B24+SULaw!B24+SUAg!B24</f>
        <v>0</v>
      </c>
      <c r="C24" s="39">
        <f t="shared" si="0"/>
        <v>0</v>
      </c>
      <c r="D24" s="122">
        <f>HSCS!D24+HSCNO!D24+PBRC!D24+LSUAg!D24+SULaw!D24+SUAg!D24</f>
        <v>0</v>
      </c>
      <c r="E24" s="36">
        <f t="shared" si="5"/>
        <v>0</v>
      </c>
      <c r="F24" s="133">
        <f t="shared" si="2"/>
        <v>0</v>
      </c>
      <c r="G24" s="41">
        <f>IF(ISBLANK(F24),"  ",IF(F84&gt;0,F24/F84,IF(F24&gt;0,1,0)))</f>
        <v>0</v>
      </c>
      <c r="H24" s="112">
        <f>HSCS!H24+HSCNO!H24+PBRC!H24+LSUAg!H24+SULaw!H24+SUAg!H24</f>
        <v>0</v>
      </c>
      <c r="I24" s="39">
        <f t="shared" si="3"/>
        <v>0</v>
      </c>
      <c r="J24" s="122">
        <f>HSCS!J24+HSCNO!J24+PBRC!J24+LSUAg!J24+SULaw!J24+SUAg!J24</f>
        <v>0</v>
      </c>
      <c r="K24" s="40">
        <f t="shared" si="4"/>
        <v>0</v>
      </c>
      <c r="L24" s="133">
        <f t="shared" si="1"/>
        <v>0</v>
      </c>
      <c r="M24" s="41">
        <f>IF(ISBLANK(L24),"  ",IF(L84&gt;0,L24/L84,IF(L24&gt;0,1,0)))</f>
        <v>0</v>
      </c>
    </row>
    <row r="25" spans="1:13" ht="15" customHeight="1" x14ac:dyDescent="0.2">
      <c r="A25" s="171" t="s">
        <v>24</v>
      </c>
      <c r="B25" s="112">
        <f>HSCS!B25+HSCNO!B25+PBRC!B25+LSUAg!B25+SULaw!B25+SUAg!B25</f>
        <v>0</v>
      </c>
      <c r="C25" s="39">
        <f t="shared" si="0"/>
        <v>0</v>
      </c>
      <c r="D25" s="122">
        <f>HSCS!D25+HSCNO!D25+PBRC!D25+LSUAg!D25+SULaw!D25+SUAg!D25</f>
        <v>0</v>
      </c>
      <c r="E25" s="36">
        <f t="shared" si="5"/>
        <v>0</v>
      </c>
      <c r="F25" s="133">
        <f t="shared" si="2"/>
        <v>0</v>
      </c>
      <c r="G25" s="41">
        <f>IF(ISBLANK(F25),"  ",IF(F84&gt;0,F25/F84,IF(F25&gt;0,1,0)))</f>
        <v>0</v>
      </c>
      <c r="H25" s="112">
        <f>HSCS!H25+HSCNO!H25+PBRC!H25+LSUAg!H25+SULaw!H25+SUAg!H25</f>
        <v>0</v>
      </c>
      <c r="I25" s="39">
        <f t="shared" si="3"/>
        <v>0</v>
      </c>
      <c r="J25" s="122">
        <f>HSCS!J25+HSCNO!J25+PBRC!J25+LSUAg!J25+SULaw!J25+SUAg!J25</f>
        <v>0</v>
      </c>
      <c r="K25" s="40">
        <f t="shared" si="4"/>
        <v>0</v>
      </c>
      <c r="L25" s="133">
        <f t="shared" si="1"/>
        <v>0</v>
      </c>
      <c r="M25" s="41">
        <f>IF(ISBLANK(L25),"  ",IF(L84&gt;0,L25/L84,IF(L25&gt;0,1,0)))</f>
        <v>0</v>
      </c>
    </row>
    <row r="26" spans="1:13" ht="15" customHeight="1" x14ac:dyDescent="0.2">
      <c r="A26" s="171" t="s">
        <v>25</v>
      </c>
      <c r="B26" s="112">
        <f>HSCS!B26+HSCNO!B26+PBRC!B26+LSUAg!B26+SULaw!B26+SUAg!B26</f>
        <v>0</v>
      </c>
      <c r="C26" s="39">
        <f t="shared" si="0"/>
        <v>0</v>
      </c>
      <c r="D26" s="122">
        <f>HSCS!D26+HSCNO!D26+PBRC!D26+LSUAg!D26+SULaw!D26+SUAg!D26</f>
        <v>0</v>
      </c>
      <c r="E26" s="36">
        <f t="shared" si="5"/>
        <v>0</v>
      </c>
      <c r="F26" s="133">
        <f t="shared" si="2"/>
        <v>0</v>
      </c>
      <c r="G26" s="41">
        <f>IF(ISBLANK(F26),"  ",IF(F84&gt;0,F26/F84,IF(F26&gt;0,1,0)))</f>
        <v>0</v>
      </c>
      <c r="H26" s="112">
        <f>HSCS!H26+HSCNO!H26+PBRC!H26+LSUAg!H26+SULaw!H26+SUAg!H26</f>
        <v>0</v>
      </c>
      <c r="I26" s="39">
        <f t="shared" si="3"/>
        <v>0</v>
      </c>
      <c r="J26" s="122">
        <f>HSCS!J26+HSCNO!J26+PBRC!J26+LSUAg!J26+SULaw!J26+SUAg!J26</f>
        <v>0</v>
      </c>
      <c r="K26" s="40">
        <f t="shared" si="4"/>
        <v>0</v>
      </c>
      <c r="L26" s="133">
        <f t="shared" si="1"/>
        <v>0</v>
      </c>
      <c r="M26" s="41">
        <f>IF(ISBLANK(L26),"  ",IF(L84&gt;0,L26/L84,IF(L26&gt;0,1,0)))</f>
        <v>0</v>
      </c>
    </row>
    <row r="27" spans="1:13" ht="15" customHeight="1" x14ac:dyDescent="0.2">
      <c r="A27" s="171" t="s">
        <v>26</v>
      </c>
      <c r="B27" s="112">
        <f>HSCS!B27+HSCNO!B27+PBRC!B27+LSUAg!B27+SULaw!B27+SUAg!B27</f>
        <v>0</v>
      </c>
      <c r="C27" s="39">
        <f t="shared" si="0"/>
        <v>0</v>
      </c>
      <c r="D27" s="122">
        <f>HSCS!D27+HSCNO!D27+PBRC!D27+LSUAg!D27+SULaw!D27+SUAg!D27</f>
        <v>0</v>
      </c>
      <c r="E27" s="36">
        <f t="shared" si="5"/>
        <v>0</v>
      </c>
      <c r="F27" s="133">
        <f t="shared" si="2"/>
        <v>0</v>
      </c>
      <c r="G27" s="41">
        <f>IF(ISBLANK(F27),"  ",IF(F84&gt;0,F27/F84,IF(F27&gt;0,1,0)))</f>
        <v>0</v>
      </c>
      <c r="H27" s="112">
        <f>HSCS!H27+HSCNO!H27+PBRC!H27+LSUAg!H27+SULaw!H27+SUAg!H27</f>
        <v>0</v>
      </c>
      <c r="I27" s="39">
        <f t="shared" si="3"/>
        <v>0</v>
      </c>
      <c r="J27" s="122">
        <f>HSCS!J27+HSCNO!J27+PBRC!J27+LSUAg!J27+SULaw!J27+SUAg!J27</f>
        <v>0</v>
      </c>
      <c r="K27" s="40">
        <f t="shared" si="4"/>
        <v>0</v>
      </c>
      <c r="L27" s="133">
        <f t="shared" si="1"/>
        <v>0</v>
      </c>
      <c r="M27" s="41">
        <f>IF(ISBLANK(L27),"  ",IF(L84&gt;0,L27/L84,IF(L27&gt;0,1,0)))</f>
        <v>0</v>
      </c>
    </row>
    <row r="28" spans="1:13" ht="15" customHeight="1" x14ac:dyDescent="0.2">
      <c r="A28" s="172" t="s">
        <v>27</v>
      </c>
      <c r="B28" s="112">
        <f>HSCS!B28+HSCNO!B28+PBRC!B28+LSUAg!B28+SULaw!B28+SUAg!B28</f>
        <v>0</v>
      </c>
      <c r="C28" s="39">
        <f t="shared" si="0"/>
        <v>0</v>
      </c>
      <c r="D28" s="122">
        <f>HSCS!D28+HSCNO!D28+PBRC!D28+LSUAg!D28+SULaw!D28+SUAg!D28</f>
        <v>0</v>
      </c>
      <c r="E28" s="36">
        <f t="shared" si="5"/>
        <v>0</v>
      </c>
      <c r="F28" s="133">
        <f t="shared" si="2"/>
        <v>0</v>
      </c>
      <c r="G28" s="41">
        <f>IF(ISBLANK(F28),"  ",IF(F84&gt;0,F28/F84,IF(F28&gt;0,1,0)))</f>
        <v>0</v>
      </c>
      <c r="H28" s="112">
        <f>HSCS!H28+HSCNO!H28+PBRC!H28+LSUAg!H28+SULaw!H28+SUAg!H28</f>
        <v>0</v>
      </c>
      <c r="I28" s="39">
        <f t="shared" si="3"/>
        <v>0</v>
      </c>
      <c r="J28" s="122">
        <f>HSCS!J28+HSCNO!J28+PBRC!J28+LSUAg!J28+SULaw!J28+SUAg!J28</f>
        <v>0</v>
      </c>
      <c r="K28" s="40">
        <f t="shared" si="4"/>
        <v>0</v>
      </c>
      <c r="L28" s="133">
        <f t="shared" si="1"/>
        <v>0</v>
      </c>
      <c r="M28" s="41">
        <f>IF(ISBLANK(L28),"  ",IF(L84&gt;0,L28/L84,IF(L28&gt;0,1,0)))</f>
        <v>0</v>
      </c>
    </row>
    <row r="29" spans="1:13" ht="15" customHeight="1" x14ac:dyDescent="0.2">
      <c r="A29" s="172" t="s">
        <v>28</v>
      </c>
      <c r="B29" s="112">
        <f>HSCS!B29+HSCNO!B29+PBRC!B29+LSUAg!B29+SULaw!B29+SUAg!B29</f>
        <v>0</v>
      </c>
      <c r="C29" s="39">
        <f t="shared" si="0"/>
        <v>0</v>
      </c>
      <c r="D29" s="122">
        <f>HSCS!D29+HSCNO!D29+PBRC!D29+LSUAg!D29+SULaw!D29+SUAg!D29</f>
        <v>0</v>
      </c>
      <c r="E29" s="36">
        <f t="shared" si="5"/>
        <v>0</v>
      </c>
      <c r="F29" s="133">
        <f t="shared" si="2"/>
        <v>0</v>
      </c>
      <c r="G29" s="41">
        <f>IF(ISBLANK(F29),"  ",IF(F84&gt;0,F29/F84,IF(F29&gt;0,1,0)))</f>
        <v>0</v>
      </c>
      <c r="H29" s="112">
        <f>HSCS!H29+HSCNO!H29+PBRC!H29+LSUAg!H29+SULaw!H29+SUAg!H29</f>
        <v>0</v>
      </c>
      <c r="I29" s="39">
        <f t="shared" si="3"/>
        <v>0</v>
      </c>
      <c r="J29" s="122">
        <f>HSCS!J29+HSCNO!J29+PBRC!J29+LSUAg!J29+SULaw!J29+SUAg!J29</f>
        <v>0</v>
      </c>
      <c r="K29" s="40">
        <f t="shared" si="4"/>
        <v>0</v>
      </c>
      <c r="L29" s="133">
        <f t="shared" si="1"/>
        <v>0</v>
      </c>
      <c r="M29" s="41">
        <f>IF(ISBLANK(L29),"  ",IF(L84&gt;0,L29/L84,IF(L29&gt;0,1,0)))</f>
        <v>0</v>
      </c>
    </row>
    <row r="30" spans="1:13" ht="15" customHeight="1" x14ac:dyDescent="0.2">
      <c r="A30" s="172" t="s">
        <v>71</v>
      </c>
      <c r="B30" s="112">
        <f>HSCS!B30+HSCNO!B30+PBRC!B30+LSUAg!B30+SULaw!B30+SUAg!B30</f>
        <v>0</v>
      </c>
      <c r="C30" s="39">
        <f t="shared" si="0"/>
        <v>0</v>
      </c>
      <c r="D30" s="122">
        <f>HSCS!D30+HSCNO!D30+PBRC!D30+LSUAg!D30+SULaw!D30+SUAg!D30</f>
        <v>0</v>
      </c>
      <c r="E30" s="36">
        <f>IF(ISBLANK(D30),"  ",IF(F30&gt;0,D30/F30,IF(D30&gt;0,1,0)))</f>
        <v>0</v>
      </c>
      <c r="F30" s="133">
        <f t="shared" si="2"/>
        <v>0</v>
      </c>
      <c r="G30" s="41">
        <f>IF(ISBLANK(F30),"  ",IF(F84&gt;0,F30/F84,IF(F30&gt;0,1,0)))</f>
        <v>0</v>
      </c>
      <c r="H30" s="112">
        <f>HSCS!H30+HSCNO!H30+PBRC!H30+LSUAg!H30+SULaw!H30+SUAg!H30</f>
        <v>0</v>
      </c>
      <c r="I30" s="39">
        <f t="shared" si="3"/>
        <v>0</v>
      </c>
      <c r="J30" s="122">
        <f>HSCS!J30+HSCNO!J30+PBRC!J30+LSUAg!J30+SULaw!J30+SUAg!J30</f>
        <v>0</v>
      </c>
      <c r="K30" s="40">
        <f>IF(ISBLANK(J30),"  ",IF(L30&gt;0,J30/L30,IF(J30&gt;0,1,0)))</f>
        <v>0</v>
      </c>
      <c r="L30" s="133">
        <f t="shared" si="1"/>
        <v>0</v>
      </c>
      <c r="M30" s="41">
        <f>IF(ISBLANK(L30),"  ",IF(L84&gt;0,L30/L84,IF(L30&gt;0,1,0)))</f>
        <v>0</v>
      </c>
    </row>
    <row r="31" spans="1:13" ht="15" customHeight="1" x14ac:dyDescent="0.2">
      <c r="A31" s="172" t="s">
        <v>182</v>
      </c>
      <c r="B31" s="112">
        <f>HSCS!B31+HSCNO!B31+PBRC!B31+LSUAg!B31+SULaw!B31+SUAg!B31</f>
        <v>0</v>
      </c>
      <c r="C31" s="39">
        <f t="shared" si="0"/>
        <v>0</v>
      </c>
      <c r="D31" s="122">
        <f>HSCS!D31+HSCNO!D31+PBRC!D31+LSUAg!D31+SULaw!D31+SUAg!D31</f>
        <v>0</v>
      </c>
      <c r="E31" s="36">
        <f>IF(ISBLANK(D31),"  ",IF(F31&gt;0,D31/F31,IF(D31&gt;0,1,0)))</f>
        <v>0</v>
      </c>
      <c r="F31" s="133">
        <f t="shared" si="2"/>
        <v>0</v>
      </c>
      <c r="G31" s="41">
        <f>IF(ISBLANK(F31),"  ",IF(F84&gt;0,F31/F84,IF(F31&gt;0,1,0)))</f>
        <v>0</v>
      </c>
      <c r="H31" s="112">
        <f>HSCS!H31+HSCNO!H31+PBRC!H31+LSUAg!H31+SULaw!H31+SUAg!H31</f>
        <v>0</v>
      </c>
      <c r="I31" s="39">
        <f t="shared" si="3"/>
        <v>0</v>
      </c>
      <c r="J31" s="122">
        <f>HSCS!J31+HSCNO!J31+PBRC!J31+LSUAg!J31+SULaw!J31+SUAg!J31</f>
        <v>0</v>
      </c>
      <c r="K31" s="40">
        <f>IF(ISBLANK(J31),"  ",IF(L31&gt;0,J31/L31,IF(J31&gt;0,1,0)))</f>
        <v>0</v>
      </c>
      <c r="L31" s="133">
        <f t="shared" si="1"/>
        <v>0</v>
      </c>
      <c r="M31" s="41">
        <f>IF(ISBLANK(L31),"  ",IF(L84&gt;0,L31/L84,IF(L31&gt;0,1,0)))</f>
        <v>0</v>
      </c>
    </row>
    <row r="32" spans="1:13" ht="15" customHeight="1" x14ac:dyDescent="0.2">
      <c r="A32" s="173" t="s">
        <v>183</v>
      </c>
      <c r="B32" s="112">
        <f>HSCS!B32+HSCNO!B32+PBRC!B32+LSUAg!B32+SULaw!B32+SUAg!B32</f>
        <v>0</v>
      </c>
      <c r="C32" s="39">
        <f t="shared" si="0"/>
        <v>0</v>
      </c>
      <c r="D32" s="122">
        <f>HSCS!D32+HSCNO!D32+PBRC!D32+LSUAg!D32+SULaw!D32+SUAg!D32</f>
        <v>0</v>
      </c>
      <c r="E32" s="36">
        <f>IF(ISBLANK(D32),"  ",IF(F32&gt;0,D32/F32,IF(D32&gt;0,1,0)))</f>
        <v>0</v>
      </c>
      <c r="F32" s="133">
        <f t="shared" si="2"/>
        <v>0</v>
      </c>
      <c r="G32" s="41">
        <f>IF(ISBLANK(F32),"  ",IF(F84&gt;0,F32/F84,IF(F32&gt;0,1,0)))</f>
        <v>0</v>
      </c>
      <c r="H32" s="112">
        <f>HSCS!H32+HSCNO!H32+PBRC!H32+LSUAg!H32+SULaw!H32+SUAg!H32</f>
        <v>0</v>
      </c>
      <c r="I32" s="39">
        <f t="shared" si="3"/>
        <v>0</v>
      </c>
      <c r="J32" s="122">
        <f>HSCS!J32+HSCNO!J32+PBRC!J32+LSUAg!J32+SULaw!J32+SUAg!J32</f>
        <v>0</v>
      </c>
      <c r="K32" s="40">
        <f>IF(ISBLANK(J32),"  ",IF(L32&gt;0,J32/L32,IF(J32&gt;0,1,0)))</f>
        <v>0</v>
      </c>
      <c r="L32" s="133">
        <f t="shared" si="1"/>
        <v>0</v>
      </c>
      <c r="M32" s="41">
        <f>IF(ISBLANK(L32),"  ",IF(L84&gt;0,L32/L84,IF(L32&gt;0,1,0)))</f>
        <v>0</v>
      </c>
    </row>
    <row r="33" spans="1:13" ht="15" customHeight="1" x14ac:dyDescent="0.2">
      <c r="A33" s="172" t="s">
        <v>175</v>
      </c>
      <c r="B33" s="112">
        <f>HSCS!B33+HSCNO!B33+PBRC!B33+LSUAg!B33+SULaw!B33+SUAg!B33</f>
        <v>0</v>
      </c>
      <c r="C33" s="39">
        <f>IF(ISBLANK(B33),"  ",IF(F33&gt;0,B33/F33,IF(B33&gt;0,1,0)))</f>
        <v>0</v>
      </c>
      <c r="D33" s="122">
        <f>HSCS!D33+HSCNO!D33+PBRC!D33+LSUAg!D33+SULaw!D33+SUAg!D33</f>
        <v>0</v>
      </c>
      <c r="E33" s="36">
        <f>IF(ISBLANK(D33),"  ",IF(F33&gt;0,D33/F33,IF(D33&gt;0,1,0)))</f>
        <v>0</v>
      </c>
      <c r="F33" s="133">
        <f t="shared" si="2"/>
        <v>0</v>
      </c>
      <c r="G33" s="41">
        <f>IF(ISBLANK(F33),"  ",IF(F84&gt;0,F33/F84,IF(F33&gt;0,1,0)))</f>
        <v>0</v>
      </c>
      <c r="H33" s="112">
        <f>HSCS!H33+HSCNO!H33+PBRC!H33+LSUAg!H33+SULaw!H33+SUAg!H33</f>
        <v>0</v>
      </c>
      <c r="I33" s="39">
        <f>IF(ISBLANK(H33),"  ",IF(L33&gt;0,H33/L33,IF(H33&gt;0,1,0)))</f>
        <v>0</v>
      </c>
      <c r="J33" s="122">
        <f>HSCS!J33+HSCNO!J33+PBRC!J33+LSUAg!J33+SULaw!J33+SUAg!J33</f>
        <v>0</v>
      </c>
      <c r="K33" s="40">
        <f>IF(ISBLANK(J33),"  ",IF(L33&gt;0,J33/L33,IF(J33&gt;0,1,0)))</f>
        <v>0</v>
      </c>
      <c r="L33" s="133">
        <f t="shared" si="1"/>
        <v>0</v>
      </c>
      <c r="M33" s="41">
        <f>IF(ISBLANK(L33),"  ",IF(L84&gt;0,L33/L84,IF(L33&gt;0,1,0)))</f>
        <v>0</v>
      </c>
    </row>
    <row r="34" spans="1:13" ht="15" customHeight="1" x14ac:dyDescent="0.2">
      <c r="A34" s="171" t="s">
        <v>184</v>
      </c>
      <c r="B34" s="112">
        <f>HSCS!B34+HSCNO!B34+PBRC!B34+LSUAg!B34+SULaw!B34+SUAg!B34</f>
        <v>550000</v>
      </c>
      <c r="C34" s="39">
        <f t="shared" si="0"/>
        <v>1</v>
      </c>
      <c r="D34" s="122">
        <f>HSCS!D34+HSCNO!D34+PBRC!D34+LSUAg!D34+SULaw!D34+SUAg!D34</f>
        <v>0</v>
      </c>
      <c r="E34" s="36">
        <f t="shared" si="5"/>
        <v>0</v>
      </c>
      <c r="F34" s="133">
        <f t="shared" si="2"/>
        <v>550000</v>
      </c>
      <c r="G34" s="41">
        <f>IF(ISBLANK(F34),"  ",IF(F84&gt;0,F34/F84,IF(F34&gt;0,1,0)))</f>
        <v>2.9449355702589785E-4</v>
      </c>
      <c r="H34" s="112">
        <f>HSCS!H34+HSCNO!H34+PBRC!H34+LSUAg!H34+SULaw!H34+SUAg!H34</f>
        <v>200000</v>
      </c>
      <c r="I34" s="39">
        <f t="shared" si="3"/>
        <v>1</v>
      </c>
      <c r="J34" s="122">
        <f>HSCS!J34+HSCNO!J34+PBRC!J34+LSUAg!J34+SULaw!J34+SUAg!J34</f>
        <v>0</v>
      </c>
      <c r="K34" s="40">
        <f t="shared" si="4"/>
        <v>0</v>
      </c>
      <c r="L34" s="133">
        <f t="shared" si="1"/>
        <v>200000</v>
      </c>
      <c r="M34" s="41">
        <f>IF(ISBLANK(L34),"  ",IF(L84&gt;0,L34/L84,IF(L34&gt;0,1,0)))</f>
        <v>1.0807607062192792E-4</v>
      </c>
    </row>
    <row r="35" spans="1:13" ht="15" customHeight="1" x14ac:dyDescent="0.2">
      <c r="A35" s="171" t="s">
        <v>185</v>
      </c>
      <c r="B35" s="112">
        <f>HSCS!B35+HSCNO!B35+PBRC!B35+LSUAg!B35+SULaw!B35+SUAg!B35</f>
        <v>0</v>
      </c>
      <c r="C35" s="39">
        <f t="shared" ref="C35:C38" si="6">IF(ISBLANK(B35),"  ",IF(F35&gt;0,B35/F35,IF(B35&gt;0,1,0)))</f>
        <v>0</v>
      </c>
      <c r="D35" s="122">
        <f>HSCS!D35+HSCNO!D35+PBRC!D35+LSUAg!D35+SULaw!D35+SUAg!D35</f>
        <v>0</v>
      </c>
      <c r="E35" s="36">
        <f t="shared" ref="E35:E38" si="7">IF(ISBLANK(D35),"  ",IF(F35&gt;0,D35/F35,IF(D35&gt;0,1,0)))</f>
        <v>0</v>
      </c>
      <c r="F35" s="133">
        <f t="shared" ref="F35" si="8">D35+B35</f>
        <v>0</v>
      </c>
      <c r="G35" s="41">
        <f>IF(ISBLANK(F35),"  ",IF(F85&gt;0,F35/F85,IF(F35&gt;0,1,0)))</f>
        <v>0</v>
      </c>
      <c r="H35" s="112">
        <f>HSCS!H35+HSCNO!H35+PBRC!H35+LSUAg!H35+SULaw!H35+SUAg!H35</f>
        <v>0</v>
      </c>
      <c r="I35" s="39">
        <f t="shared" ref="I35" si="9">IF(ISBLANK(H35),"  ",IF(L35&gt;0,H35/L35,IF(H35&gt;0,1,0)))</f>
        <v>0</v>
      </c>
      <c r="J35" s="122">
        <f>HSCS!J35+HSCNO!J35+PBRC!J35+LSUAg!J35+SULaw!J35+SUAg!J35</f>
        <v>0</v>
      </c>
      <c r="K35" s="40">
        <f t="shared" ref="K35" si="10">IF(ISBLANK(J35),"  ",IF(L35&gt;0,J35/L35,IF(J35&gt;0,1,0)))</f>
        <v>0</v>
      </c>
      <c r="L35" s="133">
        <f t="shared" ref="L35" si="11">J35+H35</f>
        <v>0</v>
      </c>
      <c r="M35" s="41">
        <f>IF(ISBLANK(L35),"  ",IF(L85&gt;0,L35/L85,IF(L35&gt;0,1,0)))</f>
        <v>0</v>
      </c>
    </row>
    <row r="36" spans="1:13" s="212" customFormat="1" ht="15" customHeight="1" x14ac:dyDescent="0.2">
      <c r="A36" s="218" t="s">
        <v>193</v>
      </c>
      <c r="B36" s="112">
        <f>HSCS!B36+HSCNO!B36+PBRC!B36+LSUAg!B36+SULaw!B36+SUAg!B36</f>
        <v>0</v>
      </c>
      <c r="C36" s="39">
        <f t="shared" ref="C36:C37" si="12">IF(ISBLANK(B36),"  ",IF(F36&gt;0,B36/F36,IF(B36&gt;0,1,0)))</f>
        <v>0</v>
      </c>
      <c r="D36" s="122">
        <f>HSCS!D36+HSCNO!D36+PBRC!D36+LSUAg!D36+SULaw!D36+SUAg!D36</f>
        <v>0</v>
      </c>
      <c r="E36" s="36">
        <f t="shared" ref="E36:E37" si="13">IF(ISBLANK(D36),"  ",IF(F36&gt;0,D36/F36,IF(D36&gt;0,1,0)))</f>
        <v>0</v>
      </c>
      <c r="F36" s="133">
        <f t="shared" ref="F36:F37" si="14">D36+B36</f>
        <v>0</v>
      </c>
      <c r="G36" s="41">
        <f t="shared" ref="G36:G37" si="15">IF(ISBLANK(F36),"  ",IF(F86&gt;0,F36/F86,IF(F36&gt;0,1,0)))</f>
        <v>0</v>
      </c>
      <c r="H36" s="112">
        <f>HSCS!H36+HSCNO!H36+PBRC!H36+LSUAg!H36+SULaw!H36+SUAg!H36</f>
        <v>0</v>
      </c>
      <c r="I36" s="39">
        <f t="shared" ref="I36:I37" si="16">IF(ISBLANK(H36),"  ",IF(L36&gt;0,H36/L36,IF(H36&gt;0,1,0)))</f>
        <v>0</v>
      </c>
      <c r="J36" s="122">
        <f>HSCS!J36+HSCNO!J36+PBRC!J36+LSUAg!J36+SULaw!J36+SUAg!J36</f>
        <v>0</v>
      </c>
      <c r="K36" s="40">
        <f t="shared" ref="K36:K37" si="17">IF(ISBLANK(J36),"  ",IF(L36&gt;0,J36/L36,IF(J36&gt;0,1,0)))</f>
        <v>0</v>
      </c>
      <c r="L36" s="133">
        <f t="shared" ref="L36:L37" si="18">J36+H36</f>
        <v>0</v>
      </c>
      <c r="M36" s="41">
        <f t="shared" ref="M36:M37" si="19">IF(ISBLANK(L36),"  ",IF(L86&gt;0,L36/L86,IF(L36&gt;0,1,0)))</f>
        <v>0</v>
      </c>
    </row>
    <row r="37" spans="1:13" s="212" customFormat="1" ht="15" customHeight="1" x14ac:dyDescent="0.2">
      <c r="A37" s="218" t="s">
        <v>194</v>
      </c>
      <c r="B37" s="112">
        <f>HSCS!B37+HSCNO!B37+PBRC!B37+LSUAg!B37+SULaw!B37+SUAg!B37</f>
        <v>0</v>
      </c>
      <c r="C37" s="39">
        <f t="shared" si="12"/>
        <v>0</v>
      </c>
      <c r="D37" s="122">
        <f>HSCS!D37+HSCNO!D37+PBRC!D37+LSUAg!D37+SULaw!D37+SUAg!D37</f>
        <v>0</v>
      </c>
      <c r="E37" s="36">
        <f t="shared" si="13"/>
        <v>0</v>
      </c>
      <c r="F37" s="133">
        <f t="shared" si="14"/>
        <v>0</v>
      </c>
      <c r="G37" s="41">
        <f t="shared" si="15"/>
        <v>0</v>
      </c>
      <c r="H37" s="112">
        <f>HSCS!H37+HSCNO!H37+PBRC!H37+LSUAg!H37+SULaw!H37+SUAg!H37</f>
        <v>0</v>
      </c>
      <c r="I37" s="39">
        <f t="shared" si="16"/>
        <v>0</v>
      </c>
      <c r="J37" s="122">
        <f>HSCS!J37+HSCNO!J37+PBRC!J37+LSUAg!J37+SULaw!J37+SUAg!J37</f>
        <v>0</v>
      </c>
      <c r="K37" s="40">
        <f t="shared" si="17"/>
        <v>0</v>
      </c>
      <c r="L37" s="133">
        <f t="shared" si="18"/>
        <v>0</v>
      </c>
      <c r="M37" s="41">
        <f t="shared" si="19"/>
        <v>0</v>
      </c>
    </row>
    <row r="38" spans="1:13" ht="15" customHeight="1" x14ac:dyDescent="0.2">
      <c r="A38" s="171" t="s">
        <v>187</v>
      </c>
      <c r="B38" s="112">
        <f>HSCS!B38+HSCNO!B38+PBRC!B38+LSUAg!B38+SULaw!B38+SUAg!B38</f>
        <v>0</v>
      </c>
      <c r="C38" s="39">
        <f t="shared" si="6"/>
        <v>0</v>
      </c>
      <c r="D38" s="122">
        <f>HSCS!D38+HSCNO!D38+PBRC!D38+LSUAg!D38+SULaw!D38+SUAg!D38</f>
        <v>0</v>
      </c>
      <c r="E38" s="36">
        <f t="shared" si="7"/>
        <v>0</v>
      </c>
      <c r="F38" s="133">
        <f t="shared" ref="F38" si="20">D38+B38</f>
        <v>0</v>
      </c>
      <c r="G38" s="41">
        <f>IF(ISBLANK(F38),"  ",IF(F86&gt;0,F38/F86,IF(F38&gt;0,1,0)))</f>
        <v>0</v>
      </c>
      <c r="H38" s="112">
        <f>HSCS!H38+HSCNO!H38+PBRC!H38+LSUAg!H38+SULaw!H38+SUAg!H38</f>
        <v>0</v>
      </c>
      <c r="I38" s="39">
        <f t="shared" ref="I38" si="21">IF(ISBLANK(H38),"  ",IF(L38&gt;0,H38/L38,IF(H38&gt;0,1,0)))</f>
        <v>0</v>
      </c>
      <c r="J38" s="122">
        <f>HSCS!J38+HSCNO!J38+PBRC!J38+LSUAg!J38+SULaw!J38+SUAg!J38</f>
        <v>0</v>
      </c>
      <c r="K38" s="40">
        <f t="shared" ref="K38" si="22">IF(ISBLANK(J38),"  ",IF(L38&gt;0,J38/L38,IF(J38&gt;0,1,0)))</f>
        <v>0</v>
      </c>
      <c r="L38" s="133">
        <f t="shared" ref="L38" si="23">J38+H38</f>
        <v>0</v>
      </c>
      <c r="M38" s="41">
        <f>IF(ISBLANK(L38),"  ",IF(L86&gt;0,L38/L86,IF(L38&gt;0,1,0)))</f>
        <v>0</v>
      </c>
    </row>
    <row r="39" spans="1:13" ht="15" customHeight="1" x14ac:dyDescent="0.2">
      <c r="A39" s="171" t="s">
        <v>192</v>
      </c>
      <c r="B39" s="112">
        <f>HSCS!B39+HSCNO!B39+PBRC!B39+LSUAg!B39+SULaw!B39+SUAg!B39</f>
        <v>0</v>
      </c>
      <c r="C39" s="39">
        <f t="shared" ref="C39" si="24">IF(ISBLANK(B39),"  ",IF(F39&gt;0,B39/F39,IF(B39&gt;0,1,0)))</f>
        <v>0</v>
      </c>
      <c r="D39" s="122">
        <f>HSCS!D39+HSCNO!D39+PBRC!D39+LSUAg!D39+SULaw!D39+SUAg!D39</f>
        <v>0</v>
      </c>
      <c r="E39" s="36">
        <f t="shared" ref="E39" si="25">IF(ISBLANK(D39),"  ",IF(F39&gt;0,D39/F39,IF(D39&gt;0,1,0)))</f>
        <v>0</v>
      </c>
      <c r="F39" s="133">
        <f t="shared" ref="F39" si="26">D39+B39</f>
        <v>0</v>
      </c>
      <c r="G39" s="41">
        <f>IF(ISBLANK(F39),"  ",IF(F87&gt;0,F39/F87,IF(F39&gt;0,1,0)))</f>
        <v>0</v>
      </c>
      <c r="H39" s="112">
        <f>HSCS!H39+HSCNO!H39+PBRC!H39+LSUAg!H39+SULaw!H39+SUAg!H39</f>
        <v>0</v>
      </c>
      <c r="I39" s="39">
        <f t="shared" ref="I39" si="27">IF(ISBLANK(H39),"  ",IF(L39&gt;0,H39/L39,IF(H39&gt;0,1,0)))</f>
        <v>0</v>
      </c>
      <c r="J39" s="122">
        <f>HSCS!J39+HSCNO!J39+PBRC!J39+LSUAg!J39+SULaw!J39+SUAg!J39</f>
        <v>0</v>
      </c>
      <c r="K39" s="40">
        <f t="shared" ref="K39" si="28">IF(ISBLANK(J39),"  ",IF(L39&gt;0,J39/L39,IF(J39&gt;0,1,0)))</f>
        <v>0</v>
      </c>
      <c r="L39" s="133">
        <f t="shared" ref="L39" si="29">J39+H39</f>
        <v>0</v>
      </c>
      <c r="M39" s="41">
        <f>IF(ISBLANK(L39),"  ",IF(L87&gt;0,L39/L87,IF(L39&gt;0,1,0)))</f>
        <v>0</v>
      </c>
    </row>
    <row r="40" spans="1:13" ht="15" customHeight="1" x14ac:dyDescent="0.2">
      <c r="A40" s="171" t="s">
        <v>188</v>
      </c>
      <c r="B40" s="112">
        <f>HSCS!B40+HSCNO!B40+PBRC!B40+LSUAg!B40+SULaw!B40+SUAg!B40</f>
        <v>0</v>
      </c>
      <c r="C40" s="39">
        <f t="shared" ref="C40" si="30">IF(ISBLANK(B40),"  ",IF(F40&gt;0,B40/F40,IF(B40&gt;0,1,0)))</f>
        <v>0</v>
      </c>
      <c r="D40" s="122">
        <f>HSCS!D40+HSCNO!D40+PBRC!D40+LSUAg!D40+SULaw!D40+SUAg!D40</f>
        <v>0</v>
      </c>
      <c r="E40" s="36">
        <f t="shared" ref="E40" si="31">IF(ISBLANK(D40),"  ",IF(F40&gt;0,D40/F40,IF(D40&gt;0,1,0)))</f>
        <v>0</v>
      </c>
      <c r="F40" s="133">
        <f t="shared" ref="F40" si="32">D40+B40</f>
        <v>0</v>
      </c>
      <c r="G40" s="41">
        <f>IF(ISBLANK(F40),"  ",IF(F87&gt;0,F40/F87,IF(F40&gt;0,1,0)))</f>
        <v>0</v>
      </c>
      <c r="H40" s="112">
        <f>HSCS!H40+HSCNO!H40+PBRC!H40+LSUAg!H40+SULaw!H40+SUAg!H40</f>
        <v>0</v>
      </c>
      <c r="I40" s="39">
        <f t="shared" ref="I40" si="33">IF(ISBLANK(H40),"  ",IF(L40&gt;0,H40/L40,IF(H40&gt;0,1,0)))</f>
        <v>0</v>
      </c>
      <c r="J40" s="122">
        <f>HSCS!J40+HSCNO!J40+PBRC!J40+LSUAg!J40+SULaw!J40+SUAg!J40</f>
        <v>0</v>
      </c>
      <c r="K40" s="40">
        <f t="shared" ref="K40" si="34">IF(ISBLANK(J40),"  ",IF(L40&gt;0,J40/L40,IF(J40&gt;0,1,0)))</f>
        <v>0</v>
      </c>
      <c r="L40" s="133">
        <f t="shared" ref="L40" si="35">J40+H40</f>
        <v>0</v>
      </c>
      <c r="M40" s="41">
        <f>IF(ISBLANK(L40),"  ",IF(L87&gt;0,L40/L87,IF(L40&gt;0,1,0)))</f>
        <v>0</v>
      </c>
    </row>
    <row r="41" spans="1:13" ht="15" customHeight="1" x14ac:dyDescent="0.2">
      <c r="A41" s="171" t="s">
        <v>189</v>
      </c>
      <c r="B41" s="112">
        <f>HSCS!B41+HSCNO!B41+PBRC!B41+LSUAg!B41+SULaw!B41+SUAg!B41</f>
        <v>0</v>
      </c>
      <c r="C41" s="39">
        <f t="shared" ref="C41" si="36">IF(ISBLANK(B41),"  ",IF(F41&gt;0,B41/F41,IF(B41&gt;0,1,0)))</f>
        <v>0</v>
      </c>
      <c r="D41" s="122">
        <f>HSCS!D41+HSCNO!D41+PBRC!D41+LSUAg!D41+SULaw!D41+SUAg!D41</f>
        <v>0</v>
      </c>
      <c r="E41" s="36">
        <f t="shared" ref="E41" si="37">IF(ISBLANK(D41),"  ",IF(F41&gt;0,D41/F41,IF(D41&gt;0,1,0)))</f>
        <v>0</v>
      </c>
      <c r="F41" s="133">
        <f t="shared" ref="F41" si="38">D41+B41</f>
        <v>0</v>
      </c>
      <c r="G41" s="41">
        <f>IF(ISBLANK(F41),"  ",IF(F88&gt;0,F41/F88,IF(F41&gt;0,1,0)))</f>
        <v>0</v>
      </c>
      <c r="H41" s="112">
        <f>HSCS!H41+HSCNO!H41+PBRC!H41+LSUAg!H41+SULaw!H41+SUAg!H41</f>
        <v>0</v>
      </c>
      <c r="I41" s="39">
        <f t="shared" ref="I41" si="39">IF(ISBLANK(H41),"  ",IF(L41&gt;0,H41/L41,IF(H41&gt;0,1,0)))</f>
        <v>0</v>
      </c>
      <c r="J41" s="122">
        <f>HSCS!J41+HSCNO!J41+PBRC!J41+LSUAg!J41+SULaw!J41+SUAg!J41</f>
        <v>0</v>
      </c>
      <c r="K41" s="40">
        <f t="shared" ref="K41" si="40">IF(ISBLANK(J41),"  ",IF(L41&gt;0,J41/L41,IF(J41&gt;0,1,0)))</f>
        <v>0</v>
      </c>
      <c r="L41" s="133">
        <f t="shared" ref="L41" si="41">J41+H41</f>
        <v>0</v>
      </c>
      <c r="M41" s="41">
        <f>IF(ISBLANK(L41),"  ",IF(L88&gt;0,L41/L88,IF(L41&gt;0,1,0)))</f>
        <v>0</v>
      </c>
    </row>
    <row r="42" spans="1:13" ht="15" customHeight="1" x14ac:dyDescent="0.25">
      <c r="A42" s="47" t="s">
        <v>29</v>
      </c>
      <c r="B42" s="159"/>
      <c r="C42" s="48" t="s">
        <v>4</v>
      </c>
      <c r="D42" s="127"/>
      <c r="E42" s="49" t="s">
        <v>4</v>
      </c>
      <c r="F42" s="133"/>
      <c r="G42" s="50" t="s">
        <v>4</v>
      </c>
      <c r="H42" s="142"/>
      <c r="I42" s="48" t="s">
        <v>4</v>
      </c>
      <c r="J42" s="127"/>
      <c r="K42" s="49" t="s">
        <v>4</v>
      </c>
      <c r="L42" s="133"/>
      <c r="M42" s="50" t="s">
        <v>4</v>
      </c>
    </row>
    <row r="43" spans="1:13" ht="15" customHeight="1" x14ac:dyDescent="0.2">
      <c r="A43" s="45" t="s">
        <v>30</v>
      </c>
      <c r="B43" s="112">
        <f>HSCS!B43+HSCNO!B43+PBRC!B43+LSUAg!B43+SULaw!B43+SUAg!B43</f>
        <v>0</v>
      </c>
      <c r="C43" s="35">
        <f t="shared" si="0"/>
        <v>0</v>
      </c>
      <c r="D43" s="122">
        <f>HSCS!D43+HSCNO!D43+PBRC!D43+LSUAg!D43+SULaw!D43+SUAg!D43</f>
        <v>0</v>
      </c>
      <c r="E43" s="36">
        <f>IF(ISBLANK(D43),"  ",IF(F43&gt;0,D43/F43,IF(D43&gt;0,1,0)))</f>
        <v>0</v>
      </c>
      <c r="F43" s="132">
        <f t="shared" si="2"/>
        <v>0</v>
      </c>
      <c r="G43" s="37">
        <f>IF(ISBLANK(F43),"  ",IF(F84&gt;0,F43/F84,IF(F43&gt;0,1,0)))</f>
        <v>0</v>
      </c>
      <c r="H43" s="112">
        <f>HSCS!H43+HSCNO!H43+PBRC!H43+LSUAg!H43+SULaw!H43+SUAg!H43</f>
        <v>0</v>
      </c>
      <c r="I43" s="35">
        <f>IF(ISBLANK(H43),"  ",IF(L43&gt;0,H43/L43,IF(H43&gt;0,1,0)))</f>
        <v>0</v>
      </c>
      <c r="J43" s="122">
        <f>HSCS!J43+HSCNO!J43+PBRC!J43+LSUAg!J43+SULaw!J43+SUAg!J43</f>
        <v>0</v>
      </c>
      <c r="K43" s="36">
        <f>IF(ISBLANK(J43),"  ",IF(L43&gt;0,J43/L43,IF(J43&gt;0,1,0)))</f>
        <v>0</v>
      </c>
      <c r="L43" s="132">
        <f>J43+H43</f>
        <v>0</v>
      </c>
      <c r="M43" s="37">
        <f>IF(ISBLANK(L43),"  ",IF(L84&gt;0,L43/L84,IF(L43&gt;0,1,0)))</f>
        <v>0</v>
      </c>
    </row>
    <row r="44" spans="1:13" ht="15" customHeight="1" x14ac:dyDescent="0.25">
      <c r="A44" s="47" t="s">
        <v>31</v>
      </c>
      <c r="B44" s="165"/>
      <c r="C44" s="48" t="s">
        <v>4</v>
      </c>
      <c r="D44" s="123"/>
      <c r="E44" s="49" t="s">
        <v>4</v>
      </c>
      <c r="F44" s="133"/>
      <c r="G44" s="50" t="s">
        <v>4</v>
      </c>
      <c r="H44" s="165"/>
      <c r="I44" s="48" t="s">
        <v>4</v>
      </c>
      <c r="J44" s="123"/>
      <c r="K44" s="49" t="s">
        <v>4</v>
      </c>
      <c r="L44" s="133"/>
      <c r="M44" s="50" t="s">
        <v>4</v>
      </c>
    </row>
    <row r="45" spans="1:13" ht="15" customHeight="1" x14ac:dyDescent="0.2">
      <c r="A45" s="45" t="s">
        <v>30</v>
      </c>
      <c r="B45" s="112">
        <f>HSCS!B45+HSCNO!B45+PBRC!B45+LSUAg!B45+SULaw!B45+SUAg!B45</f>
        <v>0</v>
      </c>
      <c r="C45" s="35">
        <f t="shared" si="0"/>
        <v>0</v>
      </c>
      <c r="D45" s="122">
        <f>HSCS!D45+HSCNO!D45+PBRC!D45+LSUAg!D45+SULaw!D45+SUAg!D45</f>
        <v>0</v>
      </c>
      <c r="E45" s="36">
        <f>IF(ISBLANK(D45),"  ",IF(F45&gt;0,D45/F45,IF(D45&gt;0,1,0)))</f>
        <v>0</v>
      </c>
      <c r="F45" s="132">
        <f t="shared" si="2"/>
        <v>0</v>
      </c>
      <c r="G45" s="37">
        <f>IF(ISBLANK(F45),"  ",IF(F84&gt;0,F45/F84,IF(F45&gt;0,1,0)))</f>
        <v>0</v>
      </c>
      <c r="H45" s="112">
        <f>HSCS!H45+HSCNO!H45+PBRC!H45+LSUAg!H45+SULaw!H45+SUAg!H45</f>
        <v>0</v>
      </c>
      <c r="I45" s="35">
        <f>IF(ISBLANK(H45),"  ",IF(L45&gt;0,H45/L45,IF(H45&gt;0,1,0)))</f>
        <v>0</v>
      </c>
      <c r="J45" s="122">
        <f>HSCS!J45+HSCNO!J45+PBRC!J45+LSUAg!J45+SULaw!J45+SUAg!J45</f>
        <v>0</v>
      </c>
      <c r="K45" s="36">
        <f>IF(ISBLANK(J45),"  ",IF(L45&gt;0,J45/L45,IF(J45&gt;0,1,0)))</f>
        <v>0</v>
      </c>
      <c r="L45" s="132">
        <f>J45+H45</f>
        <v>0</v>
      </c>
      <c r="M45" s="37">
        <f>IF(ISBLANK(L45),"  ",IF(L84&gt;0,L45/L84,IF(L45&gt;0,1,0)))</f>
        <v>0</v>
      </c>
    </row>
    <row r="46" spans="1:13" ht="15" customHeight="1" x14ac:dyDescent="0.2">
      <c r="A46" s="46" t="s">
        <v>32</v>
      </c>
      <c r="B46" s="114"/>
      <c r="C46" s="39" t="str">
        <f t="shared" si="0"/>
        <v xml:space="preserve">  </v>
      </c>
      <c r="D46" s="124"/>
      <c r="E46" s="36" t="str">
        <f>IF(ISBLANK(D46),"  ",IF(F46&gt;0,D46/F46,IF(D46&gt;0,1,0)))</f>
        <v xml:space="preserve">  </v>
      </c>
      <c r="F46" s="133">
        <f t="shared" si="2"/>
        <v>0</v>
      </c>
      <c r="G46" s="41">
        <f>IF(ISBLANK(F46),"  ",IF(F84&gt;0,F46/F84,IF(F46&gt;0,1,0)))</f>
        <v>0</v>
      </c>
      <c r="H46" s="114"/>
      <c r="I46" s="39" t="str">
        <f>IF(ISBLANK(H46),"  ",IF(L46&gt;0,H46/L46,IF(H46&gt;0,1,0)))</f>
        <v xml:space="preserve">  </v>
      </c>
      <c r="J46" s="124"/>
      <c r="K46" s="40" t="str">
        <f>IF(ISBLANK(J46),"  ",IF(L46&gt;0,J46/L46,IF(J46&gt;0,1,0)))</f>
        <v xml:space="preserve">  </v>
      </c>
      <c r="L46" s="133">
        <f>J46+H46</f>
        <v>0</v>
      </c>
      <c r="M46" s="41">
        <f>IF(ISBLANK(L46),"  ",IF(L84&gt;0,L46/L84,IF(L46&gt;0,1,0)))</f>
        <v>0</v>
      </c>
    </row>
    <row r="47" spans="1:13" s="55" customFormat="1" ht="15" customHeight="1" x14ac:dyDescent="0.25">
      <c r="A47" s="47" t="s">
        <v>33</v>
      </c>
      <c r="B47" s="115">
        <f>SUM(B13:B15,B43,B45,B46)</f>
        <v>343485326.61000001</v>
      </c>
      <c r="C47" s="59">
        <f t="shared" si="0"/>
        <v>1</v>
      </c>
      <c r="D47" s="128">
        <f>SUM(D13:D15,D43,D45,D46)</f>
        <v>0</v>
      </c>
      <c r="E47" s="52">
        <f>IF(ISBLANK(D47),"  ",IF(F47&gt;0,D47/F47,IF(D47&gt;0,1,0)))</f>
        <v>0</v>
      </c>
      <c r="F47" s="115">
        <f>SUM(F13:F15,F43,F45:F46)</f>
        <v>343485326.61000001</v>
      </c>
      <c r="G47" s="53">
        <f>IF(ISBLANK(F47),"  ",IF(F84&gt;0,F47/F84,IF(F47&gt;0,1,0)))</f>
        <v>0.18391675567196578</v>
      </c>
      <c r="H47" s="115">
        <f>SUM(H13:H15,H43,H45:H46)</f>
        <v>352169401</v>
      </c>
      <c r="I47" s="59">
        <f>IF(ISBLANK(H47),"  ",IF(L47&gt;0,H47/L47,IF(H47&gt;0,1,0)))</f>
        <v>1</v>
      </c>
      <c r="J47" s="128">
        <f>SUM(J13:J15,J43,J45:J46)</f>
        <v>0</v>
      </c>
      <c r="K47" s="54">
        <f>IF(ISBLANK(J47),"  ",IF(L47&gt;0,J47/L47,IF(J47&gt;0,1,0)))</f>
        <v>0</v>
      </c>
      <c r="L47" s="115">
        <f>SUM(L13:L15,L43,L45:L46)</f>
        <v>352169401</v>
      </c>
      <c r="M47" s="53">
        <f>IF(ISBLANK(L47),"  ",IF(L84&gt;0,L47/L84,IF(L47&gt;0,1,0)))</f>
        <v>0.19030542526679026</v>
      </c>
    </row>
    <row r="48" spans="1:13" ht="15" customHeight="1" x14ac:dyDescent="0.25">
      <c r="A48" s="56" t="s">
        <v>34</v>
      </c>
      <c r="B48" s="116"/>
      <c r="C48" s="48" t="s">
        <v>4</v>
      </c>
      <c r="D48" s="124"/>
      <c r="E48" s="49" t="s">
        <v>4</v>
      </c>
      <c r="F48" s="133"/>
      <c r="G48" s="50" t="s">
        <v>4</v>
      </c>
      <c r="H48" s="116"/>
      <c r="I48" s="48" t="s">
        <v>4</v>
      </c>
      <c r="J48" s="124"/>
      <c r="K48" s="49" t="s">
        <v>4</v>
      </c>
      <c r="L48" s="133"/>
      <c r="M48" s="50" t="s">
        <v>4</v>
      </c>
    </row>
    <row r="49" spans="1:13" ht="15" customHeight="1" x14ac:dyDescent="0.2">
      <c r="A49" s="7" t="s">
        <v>35</v>
      </c>
      <c r="B49" s="112">
        <f>HSCS!B49+HSCNO!B49+PBRC!B49+LSUAg!B49+SULaw!B49+SUAg!B49</f>
        <v>0</v>
      </c>
      <c r="C49" s="35">
        <f t="shared" si="0"/>
        <v>0</v>
      </c>
      <c r="D49" s="122">
        <f>HSCS!D49+HSCNO!D49+PBRC!D49+LSUAg!D49+SULaw!D49+SUAg!D49</f>
        <v>0</v>
      </c>
      <c r="E49" s="36">
        <f t="shared" ref="E49:E55" si="42">IF(ISBLANK(D49),"  ",IF(F49&gt;0,D49/F49,IF(D49&gt;0,1,0)))</f>
        <v>0</v>
      </c>
      <c r="F49" s="132">
        <f>D49+B49</f>
        <v>0</v>
      </c>
      <c r="G49" s="37">
        <f>IF(ISBLANK(F49),"  ",IF(D84&gt;0,F49/D84,IF(F49&gt;0,1,0)))</f>
        <v>0</v>
      </c>
      <c r="H49" s="112">
        <f>HSCS!H49+HSCNO!H49+PBRC!H49+LSUAg!H49+SULaw!H49+SUAg!H49</f>
        <v>0</v>
      </c>
      <c r="I49" s="35">
        <f t="shared" ref="I49:I55" si="43">IF(ISBLANK(H49),"  ",IF(L49&gt;0,H49/L49,IF(H49&gt;0,1,0)))</f>
        <v>0</v>
      </c>
      <c r="J49" s="122">
        <f>HSCS!J49+HSCNO!J49+PBRC!J49+LSUAg!J49+SULaw!J49+SUAg!J49</f>
        <v>0</v>
      </c>
      <c r="K49" s="36">
        <f t="shared" ref="K49:K55" si="44">IF(ISBLANK(J49),"  ",IF(L49&gt;0,J49/L49,IF(J49&gt;0,1,0)))</f>
        <v>0</v>
      </c>
      <c r="L49" s="132">
        <f>J49+H49</f>
        <v>0</v>
      </c>
      <c r="M49" s="37">
        <f>IF(ISBLANK(L49),"  ",IF(J84&gt;0,L49/J84,IF(L49&gt;0,1,0)))</f>
        <v>0</v>
      </c>
    </row>
    <row r="50" spans="1:13" ht="15" customHeight="1" x14ac:dyDescent="0.2">
      <c r="A50" s="58" t="s">
        <v>36</v>
      </c>
      <c r="B50" s="112">
        <f>HSCS!B50+HSCNO!B50+PBRC!B50+LSUAg!B50+SULaw!B50+SUAg!B50</f>
        <v>0</v>
      </c>
      <c r="C50" s="39">
        <f t="shared" si="0"/>
        <v>0</v>
      </c>
      <c r="D50" s="122">
        <f>HSCS!D50+HSCNO!D50+PBRC!D50+LSUAg!D50+SULaw!D50+SUAg!D50</f>
        <v>0</v>
      </c>
      <c r="E50" s="40">
        <f t="shared" si="42"/>
        <v>0</v>
      </c>
      <c r="F50" s="133">
        <f>D50+B50</f>
        <v>0</v>
      </c>
      <c r="G50" s="41">
        <f>IF(ISBLANK(F50),"  ",IF(D84&gt;0,F50/D84,IF(F50&gt;0,1,0)))</f>
        <v>0</v>
      </c>
      <c r="H50" s="112">
        <f>HSCS!H50+HSCNO!H50+PBRC!H50+LSUAg!H50+SULaw!H50+SUAg!H50</f>
        <v>0</v>
      </c>
      <c r="I50" s="39">
        <f t="shared" si="43"/>
        <v>0</v>
      </c>
      <c r="J50" s="122">
        <f>HSCS!J50+HSCNO!J50+PBRC!J50+LSUAg!J50+SULaw!J50+SUAg!J50</f>
        <v>0</v>
      </c>
      <c r="K50" s="40">
        <f t="shared" si="44"/>
        <v>0</v>
      </c>
      <c r="L50" s="133">
        <f>J50+H50</f>
        <v>0</v>
      </c>
      <c r="M50" s="41">
        <f>IF(ISBLANK(L50),"  ",IF(J84&gt;0,L50/J84,IF(L50&gt;0,1,0)))</f>
        <v>0</v>
      </c>
    </row>
    <row r="51" spans="1:13" ht="15" customHeight="1" x14ac:dyDescent="0.2">
      <c r="A51" s="7" t="s">
        <v>37</v>
      </c>
      <c r="B51" s="112">
        <f>HSCS!B51+HSCNO!B51+PBRC!B51+LSUAg!B51+SULaw!B51+SUAg!B51</f>
        <v>0</v>
      </c>
      <c r="C51" s="39">
        <f t="shared" si="0"/>
        <v>0</v>
      </c>
      <c r="D51" s="122">
        <f>HSCS!D51+HSCNO!D51+PBRC!D51+LSUAg!D51+SULaw!D51+SUAg!D51</f>
        <v>0</v>
      </c>
      <c r="E51" s="40">
        <f t="shared" si="42"/>
        <v>0</v>
      </c>
      <c r="F51" s="133">
        <f>D51+B51</f>
        <v>0</v>
      </c>
      <c r="G51" s="41">
        <f>IF(ISBLANK(F51),"  ",IF(D84&gt;0,F51/D84,IF(F51&gt;0,1,0)))</f>
        <v>0</v>
      </c>
      <c r="H51" s="112">
        <f>HSCS!H51+HSCNO!H51+PBRC!H51+LSUAg!H51+SULaw!H51+SUAg!H51</f>
        <v>0</v>
      </c>
      <c r="I51" s="39">
        <f t="shared" si="43"/>
        <v>0</v>
      </c>
      <c r="J51" s="122">
        <f>HSCS!J51+HSCNO!J51+PBRC!J51+LSUAg!J51+SULaw!J51+SUAg!J51</f>
        <v>0</v>
      </c>
      <c r="K51" s="40">
        <f t="shared" si="44"/>
        <v>0</v>
      </c>
      <c r="L51" s="133">
        <f>J51+H51</f>
        <v>0</v>
      </c>
      <c r="M51" s="41">
        <f>IF(ISBLANK(L51),"  ",IF(J84&gt;0,L51/J84,IF(L51&gt;0,1,0)))</f>
        <v>0</v>
      </c>
    </row>
    <row r="52" spans="1:13" ht="15" customHeight="1" x14ac:dyDescent="0.2">
      <c r="A52" s="25" t="s">
        <v>38</v>
      </c>
      <c r="B52" s="112">
        <f>HSCS!B52+HSCNO!B52+PBRC!B52+LSUAg!B52+SULaw!B52+SUAg!B52</f>
        <v>0</v>
      </c>
      <c r="C52" s="39">
        <f t="shared" si="0"/>
        <v>0</v>
      </c>
      <c r="D52" s="122">
        <f>HSCS!D52+HSCNO!D52+PBRC!D52+LSUAg!D52+SULaw!D52+SUAg!D52</f>
        <v>0</v>
      </c>
      <c r="E52" s="40">
        <f t="shared" si="42"/>
        <v>0</v>
      </c>
      <c r="F52" s="133">
        <f>D52+B52</f>
        <v>0</v>
      </c>
      <c r="G52" s="41">
        <f>IF(ISBLANK(F52),"  ",IF(D84&gt;0,F52/D84,IF(F52&gt;0,1,0)))</f>
        <v>0</v>
      </c>
      <c r="H52" s="112">
        <f>HSCS!H52+HSCNO!H52+PBRC!H52+LSUAg!H52+SULaw!H52+SUAg!H52</f>
        <v>0</v>
      </c>
      <c r="I52" s="39">
        <f t="shared" si="43"/>
        <v>0</v>
      </c>
      <c r="J52" s="122">
        <f>HSCS!J52+HSCNO!J52+PBRC!J52+LSUAg!J52+SULaw!J52+SUAg!J52</f>
        <v>0</v>
      </c>
      <c r="K52" s="40">
        <f t="shared" si="44"/>
        <v>0</v>
      </c>
      <c r="L52" s="133">
        <f>J52+H52</f>
        <v>0</v>
      </c>
      <c r="M52" s="41">
        <f>IF(ISBLANK(L52),"  ",IF(J84&gt;0,L52/J84,IF(L52&gt;0,1,0)))</f>
        <v>0</v>
      </c>
    </row>
    <row r="53" spans="1:13" ht="15" customHeight="1" x14ac:dyDescent="0.2">
      <c r="A53" s="58" t="s">
        <v>39</v>
      </c>
      <c r="B53" s="112">
        <f>HSCS!B53+HSCNO!B53+PBRC!B53+LSUAg!B53+SULaw!B53+SUAg!B53</f>
        <v>0</v>
      </c>
      <c r="C53" s="39">
        <f t="shared" si="0"/>
        <v>0</v>
      </c>
      <c r="D53" s="122">
        <f>HSCS!D53+HSCNO!D53+PBRC!D53+LSUAg!D53+SULaw!D53+SUAg!D53</f>
        <v>0</v>
      </c>
      <c r="E53" s="40">
        <f t="shared" si="42"/>
        <v>0</v>
      </c>
      <c r="F53" s="133">
        <f>D53+B53</f>
        <v>0</v>
      </c>
      <c r="G53" s="41">
        <f>IF(ISBLANK(F53),"  ",IF(F84&gt;0,F53/F84,IF(F53&gt;0,1,0)))</f>
        <v>0</v>
      </c>
      <c r="H53" s="112">
        <f>HSCS!H53+HSCNO!H53+PBRC!H53+LSUAg!H53+SULaw!H53+SUAg!H53</f>
        <v>0</v>
      </c>
      <c r="I53" s="39">
        <f t="shared" si="43"/>
        <v>0</v>
      </c>
      <c r="J53" s="122">
        <f>HSCS!J53+HSCNO!J53+PBRC!J53+LSUAg!J53+SULaw!J53+SUAg!J53</f>
        <v>0</v>
      </c>
      <c r="K53" s="40">
        <f t="shared" si="44"/>
        <v>0</v>
      </c>
      <c r="L53" s="133">
        <f>J53+H53</f>
        <v>0</v>
      </c>
      <c r="M53" s="41">
        <f>IF(ISBLANK(L53),"  ",IF(L84&gt;0,L53/L84,IF(L53&gt;0,1,0)))</f>
        <v>0</v>
      </c>
    </row>
    <row r="54" spans="1:13" s="55" customFormat="1" ht="15" customHeight="1" x14ac:dyDescent="0.25">
      <c r="A54" s="56" t="s">
        <v>40</v>
      </c>
      <c r="B54" s="117">
        <f>B53+B52+B51+B50+B49</f>
        <v>0</v>
      </c>
      <c r="C54" s="59">
        <f t="shared" si="0"/>
        <v>0</v>
      </c>
      <c r="D54" s="125">
        <f>D53+D52+D51+D50+D49</f>
        <v>0</v>
      </c>
      <c r="E54" s="54">
        <f t="shared" si="42"/>
        <v>0</v>
      </c>
      <c r="F54" s="134">
        <f>F53+F52+F51+F50+F49</f>
        <v>0</v>
      </c>
      <c r="G54" s="53">
        <f>IF(ISBLANK(F54),"  ",IF(F84&gt;0,F54/F84,IF(F54&gt;0,1,0)))</f>
        <v>0</v>
      </c>
      <c r="H54" s="117">
        <f>H53+H52+H51+H50+H49</f>
        <v>0</v>
      </c>
      <c r="I54" s="59">
        <f t="shared" si="43"/>
        <v>0</v>
      </c>
      <c r="J54" s="125">
        <f>J53+J52+J51+J50+J49</f>
        <v>0</v>
      </c>
      <c r="K54" s="54">
        <f t="shared" si="44"/>
        <v>0</v>
      </c>
      <c r="L54" s="134">
        <f>L53+L52+L51+L50+L49</f>
        <v>0</v>
      </c>
      <c r="M54" s="53">
        <f>IF(ISBLANK(L54),"  ",IF(L84&gt;0,L54/L84,IF(L54&gt;0,1,0)))</f>
        <v>0</v>
      </c>
    </row>
    <row r="55" spans="1:13" s="55" customFormat="1" ht="15" customHeight="1" x14ac:dyDescent="0.25">
      <c r="A55" s="60" t="s">
        <v>41</v>
      </c>
      <c r="B55" s="118">
        <f>HSCS!B55+HSCNO!B55+PBRC!B55+LSUAg!B55+SULaw!B55+SUAg!B55</f>
        <v>0</v>
      </c>
      <c r="C55" s="59">
        <f t="shared" si="0"/>
        <v>0</v>
      </c>
      <c r="D55" s="126">
        <f>HSCS!D55+HSCNO!D55+PBRC!D55+LSUAg!D55+SULaw!D55+SUAg!D55</f>
        <v>0</v>
      </c>
      <c r="E55" s="54">
        <f t="shared" si="42"/>
        <v>0</v>
      </c>
      <c r="F55" s="135">
        <f>D55+B55</f>
        <v>0</v>
      </c>
      <c r="G55" s="53">
        <f>IF(ISBLANK(F55),"  ",IF(F84&gt;0,F55/F84,IF(F55&gt;0,1,0)))</f>
        <v>0</v>
      </c>
      <c r="H55" s="118">
        <f>HSCS!H55+HSCNO!H55+PBRC!H55+LSUAg!H55+SULaw!H55+SUAg!H55</f>
        <v>0</v>
      </c>
      <c r="I55" s="59">
        <f t="shared" si="43"/>
        <v>0</v>
      </c>
      <c r="J55" s="126">
        <f>HSCS!J55+HSCNO!J55+PBRC!J55+LSUAg!J55+SULaw!J55+SUAg!J55</f>
        <v>0</v>
      </c>
      <c r="K55" s="54">
        <f t="shared" si="44"/>
        <v>0</v>
      </c>
      <c r="L55" s="135">
        <f>J55+H55</f>
        <v>0</v>
      </c>
      <c r="M55" s="53">
        <f>IF(ISBLANK(L55),"  ",IF(L84&gt;0,L55/L84,IF(L55&gt;0,1,0)))</f>
        <v>0</v>
      </c>
    </row>
    <row r="56" spans="1:13" ht="15" customHeight="1" x14ac:dyDescent="0.25">
      <c r="A56" s="9" t="s">
        <v>42</v>
      </c>
      <c r="B56" s="119"/>
      <c r="C56" s="61" t="s">
        <v>4</v>
      </c>
      <c r="D56" s="127"/>
      <c r="E56" s="62" t="s">
        <v>4</v>
      </c>
      <c r="F56" s="132"/>
      <c r="G56" s="63" t="s">
        <v>4</v>
      </c>
      <c r="H56" s="119"/>
      <c r="I56" s="61" t="s">
        <v>4</v>
      </c>
      <c r="J56" s="127"/>
      <c r="K56" s="62" t="s">
        <v>4</v>
      </c>
      <c r="L56" s="132"/>
      <c r="M56" s="63" t="s">
        <v>4</v>
      </c>
    </row>
    <row r="57" spans="1:13" ht="15" customHeight="1" x14ac:dyDescent="0.2">
      <c r="A57" s="7" t="s">
        <v>43</v>
      </c>
      <c r="B57" s="112">
        <f>HSCS!B57+HSCNO!B57+PBRC!B57+LSUAg!B57+SULaw!B57+SUAg!B57</f>
        <v>83345576.590000004</v>
      </c>
      <c r="C57" s="35">
        <f t="shared" si="0"/>
        <v>1</v>
      </c>
      <c r="D57" s="122">
        <f>HSCS!D57+HSCNO!D57+PBRC!D57+LSUAg!D57+SULaw!D57+SUAg!D57</f>
        <v>0</v>
      </c>
      <c r="E57" s="36">
        <f t="shared" ref="E57:E75" si="45">IF(ISBLANK(D57),"  ",IF(F57&gt;0,D57/F57,IF(D57&gt;0,1,0)))</f>
        <v>0</v>
      </c>
      <c r="F57" s="136">
        <f t="shared" ref="F57:F62" si="46">D57+B57</f>
        <v>83345576.590000004</v>
      </c>
      <c r="G57" s="37">
        <f>IF(ISBLANK(F57),"  ",IF(F84&gt;0,F57/F84,IF(F57&gt;0,1,0)))</f>
        <v>4.4626791477024551E-2</v>
      </c>
      <c r="H57" s="112">
        <f>HSCS!H57+HSCNO!H57+PBRC!H57+LSUAg!H57+SULaw!H57+SUAg!H57</f>
        <v>87151252</v>
      </c>
      <c r="I57" s="35">
        <f t="shared" ref="I57:I75" si="47">IF(ISBLANK(H57),"  ",IF(L57&gt;0,H57/L57,IF(H57&gt;0,1,0)))</f>
        <v>1</v>
      </c>
      <c r="J57" s="122">
        <f>HSCS!J57+HSCNO!J57+PBRC!J57+LSUAg!J57+SULaw!J57+SUAg!J57</f>
        <v>0</v>
      </c>
      <c r="K57" s="36">
        <f t="shared" ref="K57:K75" si="48">IF(ISBLANK(J57),"  ",IF(L57&gt;0,J57/L57,IF(J57&gt;0,1,0)))</f>
        <v>0</v>
      </c>
      <c r="L57" s="136">
        <f t="shared" ref="L57:L74" si="49">J57+H57</f>
        <v>87151252</v>
      </c>
      <c r="M57" s="37">
        <f>IF(ISBLANK(L57),"  ",IF(L84&gt;0,L57/L84,IF(L57&gt;0,1,0)))</f>
        <v>4.7094824329707186E-2</v>
      </c>
    </row>
    <row r="58" spans="1:13" ht="15" customHeight="1" x14ac:dyDescent="0.2">
      <c r="A58" s="25" t="s">
        <v>44</v>
      </c>
      <c r="B58" s="112">
        <f>HSCS!B58+HSCNO!B58+PBRC!B58+LSUAg!B58+SULaw!B58+SUAg!B58</f>
        <v>12027213.449999999</v>
      </c>
      <c r="C58" s="39">
        <f t="shared" si="0"/>
        <v>1</v>
      </c>
      <c r="D58" s="122">
        <f>HSCS!D58+HSCNO!D58+PBRC!D58+LSUAg!D58+SULaw!D58+SUAg!D58</f>
        <v>0</v>
      </c>
      <c r="E58" s="40">
        <f t="shared" si="45"/>
        <v>0</v>
      </c>
      <c r="F58" s="137">
        <f t="shared" si="46"/>
        <v>12027213.449999999</v>
      </c>
      <c r="G58" s="41">
        <f>IF(ISBLANK(F58),"  ",IF(F84&gt;0,F58/F84,IF(F58&gt;0,1,0)))</f>
        <v>6.4398852181822182E-3</v>
      </c>
      <c r="H58" s="112">
        <f>HSCS!H58+HSCNO!H58+PBRC!H58+LSUAg!H58+SULaw!H58+SUAg!H58</f>
        <v>12416325</v>
      </c>
      <c r="I58" s="39">
        <f t="shared" si="47"/>
        <v>1</v>
      </c>
      <c r="J58" s="122">
        <f>HSCS!J58+HSCNO!J58+PBRC!J58+LSUAg!J58+SULaw!J58+SUAg!J58</f>
        <v>0</v>
      </c>
      <c r="K58" s="40">
        <f t="shared" si="48"/>
        <v>0</v>
      </c>
      <c r="L58" s="137">
        <f t="shared" si="49"/>
        <v>12416325</v>
      </c>
      <c r="M58" s="41">
        <f>IF(ISBLANK(L58),"  ",IF(L84&gt;0,L58/L84,IF(L58&gt;0,1,0)))</f>
        <v>6.7095380878240459E-3</v>
      </c>
    </row>
    <row r="59" spans="1:13" ht="15" customHeight="1" x14ac:dyDescent="0.2">
      <c r="A59" s="64" t="s">
        <v>45</v>
      </c>
      <c r="B59" s="112">
        <f>HSCS!B59+HSCNO!B59+PBRC!B59+LSUAg!B59+SULaw!B59+SUAg!B59</f>
        <v>1011239.4</v>
      </c>
      <c r="C59" s="39">
        <f t="shared" si="0"/>
        <v>1</v>
      </c>
      <c r="D59" s="122">
        <f>HSCS!D59+HSCNO!D59+PBRC!D59+LSUAg!D59+SULaw!D59+SUAg!D59</f>
        <v>0</v>
      </c>
      <c r="E59" s="40">
        <f t="shared" si="45"/>
        <v>0</v>
      </c>
      <c r="F59" s="138">
        <f t="shared" si="46"/>
        <v>1011239.4</v>
      </c>
      <c r="G59" s="41">
        <f>IF(ISBLANK(F59),"  ",IF(F84&gt;0,F59/F84,IF(F59&gt;0,1,0)))</f>
        <v>5.4146088711042679E-4</v>
      </c>
      <c r="H59" s="112">
        <f>HSCS!H59+HSCNO!H59+PBRC!H59+LSUAg!H59+SULaw!H59+SUAg!H59</f>
        <v>1068186</v>
      </c>
      <c r="I59" s="39">
        <f t="shared" si="47"/>
        <v>1</v>
      </c>
      <c r="J59" s="122">
        <f>HSCS!J59+HSCNO!J59+PBRC!J59+LSUAg!J59+SULaw!J59+SUAg!J59</f>
        <v>0</v>
      </c>
      <c r="K59" s="40">
        <f t="shared" si="48"/>
        <v>0</v>
      </c>
      <c r="L59" s="138">
        <f t="shared" si="49"/>
        <v>1068186</v>
      </c>
      <c r="M59" s="41">
        <f>IF(ISBLANK(L59),"  ",IF(L84&gt;0,L59/L84,IF(L59&gt;0,1,0)))</f>
        <v>5.7722672786677349E-4</v>
      </c>
    </row>
    <row r="60" spans="1:13" ht="15" customHeight="1" x14ac:dyDescent="0.2">
      <c r="A60" s="64" t="s">
        <v>46</v>
      </c>
      <c r="B60" s="112">
        <f>HSCS!B60+HSCNO!B60+PBRC!B60+LSUAg!B60+SULaw!B60+SUAg!B60</f>
        <v>1253860.3299999998</v>
      </c>
      <c r="C60" s="39">
        <f t="shared" si="0"/>
        <v>7.7556480820428847E-2</v>
      </c>
      <c r="D60" s="122">
        <f>HSCS!D60+HSCNO!D60+PBRC!D60+LSUAg!D60+SULaw!D60+SUAg!D60</f>
        <v>0</v>
      </c>
      <c r="E60" s="40">
        <f t="shared" si="45"/>
        <v>0</v>
      </c>
      <c r="F60" s="112">
        <f>'ULS Summary'!F60-ULSBoard!F60+LSU!F60+LSUA!F60+LSUS!F60+SUBR!F60+SUNO!F60</f>
        <v>16167060.66</v>
      </c>
      <c r="G60" s="41">
        <f>IF(ISBLANK(F60),"  ",IF(F84&gt;0,F60/F84,IF(F60&gt;0,1,0)))</f>
        <v>8.6565367280306543E-3</v>
      </c>
      <c r="H60" s="112">
        <f>HSCS!H60+HSCNO!H60+PBRC!H60+LSUAg!H60+SULaw!H60+SUAg!H60</f>
        <v>1334577</v>
      </c>
      <c r="I60" s="39">
        <f t="shared" si="47"/>
        <v>8.1061660106005351E-2</v>
      </c>
      <c r="J60" s="122">
        <f>HSCS!J60+HSCNO!J60+PBRC!J60+LSUAg!J60+SULaw!J60+SUAg!J60</f>
        <v>0</v>
      </c>
      <c r="K60" s="40">
        <f t="shared" si="48"/>
        <v>0</v>
      </c>
      <c r="L60" s="112">
        <f>'ULS Summary'!L60-ULSBoard!L60+LSU!L60+LSUA!L60+LSUS!L60+SUBR!L60+SUNO!L60</f>
        <v>16463726.48</v>
      </c>
      <c r="M60" s="41">
        <f>IF(ISBLANK(L60),"  ",IF(L84&gt;0,L60/L84,IF(L60&gt;0,1,0)))</f>
        <v>8.8966743287629234E-3</v>
      </c>
    </row>
    <row r="61" spans="1:13" ht="15" customHeight="1" x14ac:dyDescent="0.2">
      <c r="A61" s="64" t="s">
        <v>47</v>
      </c>
      <c r="B61" s="112">
        <f>HSCS!B61+HSCNO!B61+PBRC!B61+LSUAg!B61+SULaw!B61+SUAg!B61</f>
        <v>0</v>
      </c>
      <c r="C61" s="39">
        <f>IF(ISBLANK(B61),"  ",IF(F61&gt;0,B61/F61,IF(B61&gt;0,1,0)))</f>
        <v>0</v>
      </c>
      <c r="D61" s="122">
        <f>HSCS!D61+HSCNO!D61+PBRC!D61+LSUAg!D61+SULaw!D61+SUAg!D61</f>
        <v>0</v>
      </c>
      <c r="E61" s="40">
        <f>IF(ISBLANK(D61),"  ",IF(F61&gt;0,D61/F61,IF(D61&gt;0,1,0)))</f>
        <v>0</v>
      </c>
      <c r="F61" s="138">
        <f t="shared" si="46"/>
        <v>0</v>
      </c>
      <c r="G61" s="41">
        <f>IF(ISBLANK(F61),"  ",IF(F84&gt;0,F61/F84,IF(F61&gt;0,1,0)))</f>
        <v>0</v>
      </c>
      <c r="H61" s="112">
        <f>HSCS!H61+HSCNO!H61+PBRC!H61+LSUAg!H61+SULaw!H61+SUAg!H61</f>
        <v>0</v>
      </c>
      <c r="I61" s="39">
        <f>IF(ISBLANK(H61),"  ",IF(L61&gt;0,H61/L61,IF(H61&gt;0,1,0)))</f>
        <v>0</v>
      </c>
      <c r="J61" s="122">
        <f>HSCS!J61+HSCNO!J61+PBRC!J61+LSUAg!J61+SULaw!J61+SUAg!J61</f>
        <v>0</v>
      </c>
      <c r="K61" s="40">
        <f>IF(ISBLANK(J61),"  ",IF(L61&gt;0,J61/L61,IF(J61&gt;0,1,0)))</f>
        <v>0</v>
      </c>
      <c r="L61" s="138">
        <f t="shared" si="49"/>
        <v>0</v>
      </c>
      <c r="M61" s="41">
        <f>IF(ISBLANK(L61),"  ",IF(L84&gt;0,L61/L84,IF(L61&gt;0,1,0)))</f>
        <v>0</v>
      </c>
    </row>
    <row r="62" spans="1:13" ht="15" customHeight="1" x14ac:dyDescent="0.2">
      <c r="A62" s="25" t="s">
        <v>48</v>
      </c>
      <c r="B62" s="112">
        <f>HSCS!B62+HSCNO!B62+PBRC!B62+LSUAg!B62+SULaw!B62+SUAg!B62</f>
        <v>9618457.7899999991</v>
      </c>
      <c r="C62" s="39">
        <f t="shared" si="0"/>
        <v>0.80959507405129749</v>
      </c>
      <c r="D62" s="122">
        <f>HSCS!D62+HSCNO!D62+PBRC!D62+LSUAg!D62+SULaw!D62+SUAg!D62</f>
        <v>2262120.66</v>
      </c>
      <c r="E62" s="40">
        <f t="shared" si="45"/>
        <v>0.19040492594870245</v>
      </c>
      <c r="F62" s="137">
        <f t="shared" si="46"/>
        <v>11880578.449999999</v>
      </c>
      <c r="G62" s="41">
        <f>IF(ISBLANK(F62),"  ",IF(F84&gt;0,F62/F84,IF(F62&gt;0,1,0)))</f>
        <v>6.3613705586649597E-3</v>
      </c>
      <c r="H62" s="112">
        <f>HSCS!H62+HSCNO!H62+PBRC!H62+LSUAg!H62+SULaw!H62+SUAg!H62</f>
        <v>10024593</v>
      </c>
      <c r="I62" s="39">
        <f t="shared" si="47"/>
        <v>0.81251149922684673</v>
      </c>
      <c r="J62" s="122">
        <f>HSCS!J62+HSCNO!J62+PBRC!J62+LSUAg!J62+SULaw!J62+SUAg!J62</f>
        <v>2313193</v>
      </c>
      <c r="K62" s="40">
        <f t="shared" si="48"/>
        <v>0.18748850077315329</v>
      </c>
      <c r="L62" s="137">
        <f t="shared" si="49"/>
        <v>12337786</v>
      </c>
      <c r="M62" s="41">
        <f>IF(ISBLANK(L62),"  ",IF(L84&gt;0,L62/L84,IF(L62&gt;0,1,0)))</f>
        <v>6.6670971552711678E-3</v>
      </c>
    </row>
    <row r="63" spans="1:13" s="55" customFormat="1" ht="15" customHeight="1" x14ac:dyDescent="0.25">
      <c r="A63" s="60" t="s">
        <v>49</v>
      </c>
      <c r="B63" s="117">
        <f>B62+B60+B59+B58+B57</f>
        <v>107256347.56</v>
      </c>
      <c r="C63" s="59">
        <f t="shared" si="0"/>
        <v>0.86196985710998086</v>
      </c>
      <c r="D63" s="125">
        <f>D62+D60+D59+D58+D57</f>
        <v>2262120.66</v>
      </c>
      <c r="E63" s="54">
        <f t="shared" si="45"/>
        <v>1.8179621686026166E-2</v>
      </c>
      <c r="F63" s="139">
        <f>F62+F60+F59+F58+F57+F61</f>
        <v>124431668.55</v>
      </c>
      <c r="G63" s="53">
        <f>IF(ISBLANK(F63),"  ",IF(F84&gt;0,F63/F84,IF(F63&gt;0,1,0)))</f>
        <v>6.6626044869012802E-2</v>
      </c>
      <c r="H63" s="117">
        <f>H62+H60+H59+H58+H57</f>
        <v>111994933</v>
      </c>
      <c r="I63" s="59">
        <f t="shared" si="47"/>
        <v>0.97976352967242242</v>
      </c>
      <c r="J63" s="125">
        <f>J62+J60+J59+J58+J57</f>
        <v>2313193</v>
      </c>
      <c r="K63" s="54">
        <f t="shared" si="48"/>
        <v>2.0236470327577586E-2</v>
      </c>
      <c r="L63" s="137">
        <f t="shared" si="49"/>
        <v>114308126</v>
      </c>
      <c r="M63" s="53">
        <f>IF(ISBLANK(L63),"  ",IF(L84&gt;0,L63/L84,IF(L63&gt;0,1,0)))</f>
        <v>6.1769865491181172E-2</v>
      </c>
    </row>
    <row r="64" spans="1:13" ht="15" customHeight="1" x14ac:dyDescent="0.2">
      <c r="A64" s="34" t="s">
        <v>50</v>
      </c>
      <c r="B64" s="112">
        <f>HSCS!B64+HSCNO!B64+PBRC!B64+LSUAg!B64+SULaw!B64+SUAg!B64</f>
        <v>0</v>
      </c>
      <c r="C64" s="39">
        <f t="shared" si="0"/>
        <v>0</v>
      </c>
      <c r="D64" s="122">
        <f>HSCS!D64+HSCNO!D64+PBRC!D64+LSUAg!D64+SULaw!D64+SUAg!D64</f>
        <v>0</v>
      </c>
      <c r="E64" s="40">
        <f t="shared" si="45"/>
        <v>0</v>
      </c>
      <c r="F64" s="140">
        <f t="shared" ref="F64:F74" si="50">D64+B64</f>
        <v>0</v>
      </c>
      <c r="G64" s="41">
        <f>IF(ISBLANK(F64),"  ",IF(F84&gt;0,F64/F84,IF(F64&gt;0,1,0)))</f>
        <v>0</v>
      </c>
      <c r="H64" s="112">
        <f>HSCS!H64+HSCNO!H64+PBRC!H64+LSUAg!H64+SULaw!H64+SUAg!H64</f>
        <v>0</v>
      </c>
      <c r="I64" s="39">
        <f t="shared" si="47"/>
        <v>0</v>
      </c>
      <c r="J64" s="122">
        <f>HSCS!J64+HSCNO!J64+PBRC!J64+LSUAg!J64+SULaw!J64+SUAg!J64</f>
        <v>15250000</v>
      </c>
      <c r="K64" s="40">
        <f t="shared" si="48"/>
        <v>1</v>
      </c>
      <c r="L64" s="140">
        <f t="shared" si="49"/>
        <v>15250000</v>
      </c>
      <c r="M64" s="41">
        <f>IF(ISBLANK(L64),"  ",IF(L84&gt;0,L64/L84,IF(L64&gt;0,1,0)))</f>
        <v>8.2408003849220035E-3</v>
      </c>
    </row>
    <row r="65" spans="1:13" ht="15" customHeight="1" x14ac:dyDescent="0.2">
      <c r="A65" s="65" t="s">
        <v>51</v>
      </c>
      <c r="B65" s="112">
        <f>HSCS!B65+HSCNO!B65+PBRC!B65+LSUAg!B65+SULaw!B65+SUAg!B65</f>
        <v>0</v>
      </c>
      <c r="C65" s="39">
        <f t="shared" si="0"/>
        <v>0</v>
      </c>
      <c r="D65" s="122">
        <f>HSCS!D65+HSCNO!D65+PBRC!D65+LSUAg!D65+SULaw!D65+SUAg!D65</f>
        <v>15250485</v>
      </c>
      <c r="E65" s="40">
        <f t="shared" si="45"/>
        <v>1</v>
      </c>
      <c r="F65" s="133">
        <f t="shared" si="50"/>
        <v>15250485</v>
      </c>
      <c r="G65" s="41">
        <f>IF(ISBLANK(F65),"  ",IF(F84&gt;0,F65/F84,IF(F65&gt;0,1,0)))</f>
        <v>8.1657628618547265E-3</v>
      </c>
      <c r="H65" s="112">
        <f>HSCS!H65+HSCNO!H65+PBRC!H65+LSUAg!H65+SULaw!H65+SUAg!H65</f>
        <v>1326955</v>
      </c>
      <c r="I65" s="39">
        <f t="shared" si="47"/>
        <v>0.14429768305738774</v>
      </c>
      <c r="J65" s="122">
        <f>HSCS!J65+HSCNO!J65+PBRC!J65+LSUAg!J65+SULaw!J65+SUAg!J65</f>
        <v>7869000</v>
      </c>
      <c r="K65" s="40">
        <f t="shared" si="48"/>
        <v>0.85570231694261223</v>
      </c>
      <c r="L65" s="133">
        <f t="shared" si="49"/>
        <v>9195955</v>
      </c>
      <c r="M65" s="41">
        <f>IF(ISBLANK(L65),"  ",IF(L84&gt;0,L65/L84,IF(L65&gt;0,1,0)))</f>
        <v>4.9693134100803555E-3</v>
      </c>
    </row>
    <row r="66" spans="1:13" ht="15" customHeight="1" x14ac:dyDescent="0.2">
      <c r="A66" s="7" t="s">
        <v>52</v>
      </c>
      <c r="B66" s="112">
        <f>HSCS!B66+HSCNO!B66+PBRC!B66+LSUAg!B66+SULaw!B66+SUAg!B66</f>
        <v>5077330</v>
      </c>
      <c r="C66" s="39">
        <f t="shared" si="0"/>
        <v>0.23389374153972484</v>
      </c>
      <c r="D66" s="122">
        <f>HSCS!D66+HSCNO!D66+PBRC!D66+LSUAg!D66+SULaw!D66+SUAg!D66</f>
        <v>16630518.9</v>
      </c>
      <c r="E66" s="40">
        <f t="shared" si="45"/>
        <v>0.76610625846027525</v>
      </c>
      <c r="F66" s="133">
        <f t="shared" si="50"/>
        <v>21707848.899999999</v>
      </c>
      <c r="G66" s="41">
        <f>IF(ISBLANK(F66),"  ",IF(F84&gt;0,F66/F84,IF(F66&gt;0,1,0)))</f>
        <v>1.1623312068984952E-2</v>
      </c>
      <c r="H66" s="112">
        <f>HSCS!H66+HSCNO!H66+PBRC!H66+LSUAg!H66+SULaw!H66+SUAg!H66</f>
        <v>5592117</v>
      </c>
      <c r="I66" s="39">
        <f t="shared" si="47"/>
        <v>0.41927102350522738</v>
      </c>
      <c r="J66" s="122">
        <f>HSCS!J66+HSCNO!J66+PBRC!J66+LSUAg!J66+SULaw!J66+SUAg!J66</f>
        <v>7745597</v>
      </c>
      <c r="K66" s="40">
        <f t="shared" si="48"/>
        <v>0.58072897649477262</v>
      </c>
      <c r="L66" s="133">
        <f t="shared" si="49"/>
        <v>13337714</v>
      </c>
      <c r="M66" s="41">
        <f>IF(ISBLANK(L66),"  ",IF(L84&gt;0,L66/L84,IF(L66&gt;0,1,0)))</f>
        <v>7.2074386009953837E-3</v>
      </c>
    </row>
    <row r="67" spans="1:13" ht="15" customHeight="1" x14ac:dyDescent="0.2">
      <c r="A67" s="58" t="s">
        <v>53</v>
      </c>
      <c r="B67" s="112">
        <f>HSCS!B67+HSCNO!B67+PBRC!B67+LSUAg!B67+SULaw!B67+SUAg!B67</f>
        <v>0</v>
      </c>
      <c r="C67" s="39">
        <f t="shared" si="0"/>
        <v>0</v>
      </c>
      <c r="D67" s="122">
        <f>HSCS!D67+HSCNO!D67+PBRC!D67+LSUAg!D67+SULaw!D67+SUAg!D67</f>
        <v>35257181.379999995</v>
      </c>
      <c r="E67" s="40">
        <f t="shared" si="45"/>
        <v>1</v>
      </c>
      <c r="F67" s="133">
        <f t="shared" si="50"/>
        <v>35257181.379999995</v>
      </c>
      <c r="G67" s="41">
        <f>IF(ISBLANK(F67),"  ",IF(F84&gt;0,F67/F84,IF(F67&gt;0,1,0)))</f>
        <v>1.8878205009642639E-2</v>
      </c>
      <c r="H67" s="112">
        <f>HSCS!H67+HSCNO!H67+PBRC!H67+LSUAg!H67+SULaw!H67+SUAg!H67</f>
        <v>0</v>
      </c>
      <c r="I67" s="39">
        <f t="shared" si="47"/>
        <v>0</v>
      </c>
      <c r="J67" s="122">
        <f>HSCS!J67+HSCNO!J67+PBRC!J67+LSUAg!J67+SULaw!J67+SUAg!J67</f>
        <v>38753187</v>
      </c>
      <c r="K67" s="40">
        <f t="shared" si="48"/>
        <v>1</v>
      </c>
      <c r="L67" s="133">
        <f t="shared" si="49"/>
        <v>38753187</v>
      </c>
      <c r="M67" s="41">
        <f>IF(ISBLANK(L67),"  ",IF(L84&gt;0,L67/L84,IF(L67&gt;0,1,0)))</f>
        <v>2.0941460875183896E-2</v>
      </c>
    </row>
    <row r="68" spans="1:13" ht="15" customHeight="1" x14ac:dyDescent="0.2">
      <c r="A68" s="65" t="s">
        <v>54</v>
      </c>
      <c r="B68" s="112">
        <f>HSCS!B68+HSCNO!B68+PBRC!B68+LSUAg!B68+SULaw!B68+SUAg!B68</f>
        <v>0</v>
      </c>
      <c r="C68" s="39">
        <f t="shared" si="0"/>
        <v>0</v>
      </c>
      <c r="D68" s="122">
        <f>HSCS!D68+HSCNO!D68+PBRC!D68+LSUAg!D68+SULaw!D68+SUAg!D68</f>
        <v>0</v>
      </c>
      <c r="E68" s="40">
        <f t="shared" si="45"/>
        <v>0</v>
      </c>
      <c r="F68" s="133">
        <f t="shared" si="50"/>
        <v>0</v>
      </c>
      <c r="G68" s="41">
        <f>IF(ISBLANK(F68),"  ",IF(F84&gt;0,F68/F84,IF(F68&gt;0,1,0)))</f>
        <v>0</v>
      </c>
      <c r="H68" s="112">
        <f>HSCS!H68+HSCNO!H68+PBRC!H68+LSUAg!H68+SULaw!H68+SUAg!H68</f>
        <v>791028</v>
      </c>
      <c r="I68" s="39">
        <f t="shared" si="47"/>
        <v>1.4947046246980558E-2</v>
      </c>
      <c r="J68" s="122">
        <f>HSCS!J68+HSCNO!J68+PBRC!J68+LSUAg!J68+SULaw!J68+SUAg!J68</f>
        <v>52131000</v>
      </c>
      <c r="K68" s="40">
        <f t="shared" si="48"/>
        <v>0.98505295375301949</v>
      </c>
      <c r="L68" s="133">
        <f t="shared" si="49"/>
        <v>52922028</v>
      </c>
      <c r="M68" s="41">
        <f>IF(ISBLANK(L68),"  ",IF(L84&gt;0,L68/L84,IF(L68&gt;0,1,0)))</f>
        <v>2.8598024177918235E-2</v>
      </c>
    </row>
    <row r="69" spans="1:13" ht="15" customHeight="1" x14ac:dyDescent="0.2">
      <c r="A69" s="65" t="s">
        <v>55</v>
      </c>
      <c r="B69" s="112">
        <f>HSCS!B69+HSCNO!B69+PBRC!B69+LSUAg!B69+SULaw!B69+SUAg!B69</f>
        <v>0</v>
      </c>
      <c r="C69" s="39">
        <f t="shared" si="0"/>
        <v>0</v>
      </c>
      <c r="D69" s="122">
        <f>HSCS!D69+HSCNO!D69+PBRC!D69+LSUAg!D69+SULaw!D69+SUAg!D69</f>
        <v>0</v>
      </c>
      <c r="E69" s="40">
        <f t="shared" si="45"/>
        <v>0</v>
      </c>
      <c r="F69" s="133">
        <f t="shared" si="50"/>
        <v>0</v>
      </c>
      <c r="G69" s="41">
        <f>IF(ISBLANK(F69),"  ",IF(F84&gt;0,F69/F84,IF(F69&gt;0,1,0)))</f>
        <v>0</v>
      </c>
      <c r="H69" s="112">
        <f>HSCS!H69+HSCNO!H69+PBRC!H69+LSUAg!H69+SULaw!H69+SUAg!H69</f>
        <v>0</v>
      </c>
      <c r="I69" s="39">
        <f t="shared" si="47"/>
        <v>0</v>
      </c>
      <c r="J69" s="122">
        <f>HSCS!J69+HSCNO!J69+PBRC!J69+LSUAg!J69+SULaw!J69+SUAg!J69</f>
        <v>0</v>
      </c>
      <c r="K69" s="40">
        <f t="shared" si="48"/>
        <v>0</v>
      </c>
      <c r="L69" s="133">
        <f t="shared" si="49"/>
        <v>0</v>
      </c>
      <c r="M69" s="41">
        <f>IF(ISBLANK(L69),"  ",IF(L84&gt;0,L69/L84,IF(L69&gt;0,1,0)))</f>
        <v>0</v>
      </c>
    </row>
    <row r="70" spans="1:13" ht="15" customHeight="1" x14ac:dyDescent="0.2">
      <c r="A70" s="34" t="s">
        <v>56</v>
      </c>
      <c r="B70" s="112">
        <f>HSCS!B70+HSCNO!B70+PBRC!B70+LSUAg!B70+SULaw!B70+SUAg!B70</f>
        <v>0</v>
      </c>
      <c r="C70" s="39">
        <f t="shared" si="0"/>
        <v>0</v>
      </c>
      <c r="D70" s="122">
        <f>HSCS!D70+HSCNO!D70+PBRC!D70+LSUAg!D70+SULaw!D70+SUAg!D70</f>
        <v>15491922.279999999</v>
      </c>
      <c r="E70" s="40">
        <f t="shared" si="45"/>
        <v>1</v>
      </c>
      <c r="F70" s="133">
        <f t="shared" si="50"/>
        <v>15491922.279999999</v>
      </c>
      <c r="G70" s="41">
        <f>IF(ISBLANK(F70),"  ",IF(F84&gt;0,F70/F84,IF(F70&gt;0,1,0)))</f>
        <v>8.295038722556285E-3</v>
      </c>
      <c r="H70" s="112">
        <f>HSCS!H70+HSCNO!H70+PBRC!H70+LSUAg!H70+SULaw!H70+SUAg!H70</f>
        <v>0</v>
      </c>
      <c r="I70" s="39">
        <f t="shared" si="47"/>
        <v>0</v>
      </c>
      <c r="J70" s="122">
        <f>HSCS!J70+HSCNO!J70+PBRC!J70+LSUAg!J70+SULaw!J70+SUAg!J70</f>
        <v>15540876</v>
      </c>
      <c r="K70" s="40">
        <f t="shared" si="48"/>
        <v>1</v>
      </c>
      <c r="L70" s="133">
        <f t="shared" si="49"/>
        <v>15540876</v>
      </c>
      <c r="M70" s="41">
        <f>IF(ISBLANK(L70),"  ",IF(L84&gt;0,L70/L84,IF(L70&gt;0,1,0)))</f>
        <v>8.397984060513123E-3</v>
      </c>
    </row>
    <row r="71" spans="1:13" ht="15" customHeight="1" x14ac:dyDescent="0.2">
      <c r="A71" s="34" t="s">
        <v>57</v>
      </c>
      <c r="B71" s="112">
        <f>HSCS!B71+HSCNO!B71+PBRC!B71+LSUAg!B71+SULaw!B71+SUAg!B71</f>
        <v>0</v>
      </c>
      <c r="C71" s="39">
        <f t="shared" si="0"/>
        <v>0</v>
      </c>
      <c r="D71" s="122">
        <f>HSCS!D71+HSCNO!D71+PBRC!D71+LSUAg!D71+SULaw!D71+SUAg!D71</f>
        <v>8588765.4600000009</v>
      </c>
      <c r="E71" s="40">
        <f t="shared" si="45"/>
        <v>1</v>
      </c>
      <c r="F71" s="133">
        <f t="shared" si="50"/>
        <v>8588765.4600000009</v>
      </c>
      <c r="G71" s="41">
        <f>IF(ISBLANK(F71),"  ",IF(F84&gt;0,F71/F84,IF(F71&gt;0,1,0)))</f>
        <v>4.59879289232104E-3</v>
      </c>
      <c r="H71" s="112">
        <f>HSCS!H71+HSCNO!H71+PBRC!H71+LSUAg!H71+SULaw!H71+SUAg!H71</f>
        <v>0</v>
      </c>
      <c r="I71" s="39">
        <f t="shared" si="47"/>
        <v>0</v>
      </c>
      <c r="J71" s="122">
        <f>HSCS!J71+HSCNO!J71+PBRC!J71+LSUAg!J71+SULaw!J71+SUAg!J71</f>
        <v>11719440</v>
      </c>
      <c r="K71" s="40">
        <f t="shared" si="48"/>
        <v>1</v>
      </c>
      <c r="L71" s="133">
        <f t="shared" si="49"/>
        <v>11719440</v>
      </c>
      <c r="M71" s="41">
        <f>IF(ISBLANK(L71),"  ",IF(L84&gt;0,L71/L84,IF(L71&gt;0,1,0)))</f>
        <v>6.3329551254472346E-3</v>
      </c>
    </row>
    <row r="72" spans="1:13" ht="15" customHeight="1" x14ac:dyDescent="0.2">
      <c r="A72" s="7" t="s">
        <v>58</v>
      </c>
      <c r="B72" s="112">
        <f>HSCS!B72+HSCNO!B72+PBRC!B72+LSUAg!B72+SULaw!B72+SUAg!B72</f>
        <v>0</v>
      </c>
      <c r="C72" s="39">
        <f t="shared" si="0"/>
        <v>0</v>
      </c>
      <c r="D72" s="122">
        <f>HSCS!D72+HSCNO!D72+PBRC!D72+LSUAg!D72+SULaw!D72+SUAg!D72</f>
        <v>1099209234.53</v>
      </c>
      <c r="E72" s="40">
        <f t="shared" si="45"/>
        <v>1</v>
      </c>
      <c r="F72" s="133">
        <f t="shared" si="50"/>
        <v>1099209234.53</v>
      </c>
      <c r="G72" s="41">
        <f>IF(ISBLANK(F72),"  ",IF(F84&gt;0,F72/F84,IF(F72&gt;0,1,0)))</f>
        <v>0.58856370434991645</v>
      </c>
      <c r="H72" s="112">
        <f>HSCS!H72+HSCNO!H72+PBRC!H72+LSUAg!H72+SULaw!H72+SUAg!H72</f>
        <v>0</v>
      </c>
      <c r="I72" s="39">
        <f t="shared" si="47"/>
        <v>0</v>
      </c>
      <c r="J72" s="122">
        <f>HSCS!J72+HSCNO!J72+PBRC!J72+LSUAg!J72+SULaw!J72+SUAg!J72</f>
        <v>1087710473</v>
      </c>
      <c r="K72" s="40">
        <f t="shared" si="48"/>
        <v>1</v>
      </c>
      <c r="L72" s="133">
        <f t="shared" si="49"/>
        <v>1087710473</v>
      </c>
      <c r="M72" s="41">
        <f>IF(ISBLANK(L72),"  ",IF(L84&gt;0,L72/L84,IF(L72&gt;0,1,0)))</f>
        <v>0.58777736948079307</v>
      </c>
    </row>
    <row r="73" spans="1:13" ht="15" customHeight="1" x14ac:dyDescent="0.2">
      <c r="A73" s="58" t="s">
        <v>59</v>
      </c>
      <c r="B73" s="112">
        <f>HSCS!B73+HSCNO!B73+PBRC!B73+LSUAg!B73+SULaw!B73+SUAg!B73</f>
        <v>2898728.66</v>
      </c>
      <c r="C73" s="39">
        <f t="shared" si="0"/>
        <v>3.6829356341178315E-2</v>
      </c>
      <c r="D73" s="122">
        <f>HSCS!D73+HSCNO!D73+PBRC!D73+LSUAg!D73+SULaw!D73+SUAg!D73</f>
        <v>75808285.199999988</v>
      </c>
      <c r="E73" s="40">
        <f t="shared" si="45"/>
        <v>0.96317064365882177</v>
      </c>
      <c r="F73" s="133">
        <f t="shared" si="50"/>
        <v>78707013.859999985</v>
      </c>
      <c r="G73" s="41">
        <f>IF(ISBLANK(F73),"  ",IF(F84&gt;0,F73/F84,IF(F73&gt;0,1,0)))</f>
        <v>4.2143106317305522E-2</v>
      </c>
      <c r="H73" s="112">
        <f>HSCS!H73+HSCNO!H73+PBRC!H73+LSUAg!H73+SULaw!H73+SUAg!H73</f>
        <v>2093683</v>
      </c>
      <c r="I73" s="39">
        <f t="shared" si="47"/>
        <v>0.13306571677002008</v>
      </c>
      <c r="J73" s="122">
        <f>HSCS!J73+HSCNO!J73+PBRC!J73+LSUAg!J73+SULaw!J73+SUAg!J73</f>
        <v>13640520</v>
      </c>
      <c r="K73" s="40">
        <f t="shared" si="48"/>
        <v>0.8669342832299799</v>
      </c>
      <c r="L73" s="133">
        <f t="shared" si="49"/>
        <v>15734203</v>
      </c>
      <c r="M73" s="41">
        <f>IF(ISBLANK(L73),"  ",IF(L84&gt;0,L73/L84,IF(L73&gt;0,1,0)))</f>
        <v>8.5024541730387513E-3</v>
      </c>
    </row>
    <row r="74" spans="1:13" ht="15" customHeight="1" x14ac:dyDescent="0.2">
      <c r="A74" s="34" t="s">
        <v>186</v>
      </c>
      <c r="B74" s="112">
        <f>HSCS!B74+HSCNO!B74+PBRC!B74+LSUAg!B74+SULaw!B74+SUAg!B74</f>
        <v>0</v>
      </c>
      <c r="C74" s="39">
        <f t="shared" si="0"/>
        <v>0</v>
      </c>
      <c r="D74" s="122">
        <f>HSCS!D74+HSCNO!D74+PBRC!D74+LSUAg!D74+SULaw!D74+SUAg!D74</f>
        <v>0</v>
      </c>
      <c r="E74" s="40">
        <f t="shared" si="45"/>
        <v>0</v>
      </c>
      <c r="F74" s="133">
        <f t="shared" si="50"/>
        <v>0</v>
      </c>
      <c r="G74" s="41">
        <f>IF(ISBLANK(F74),"  ",IF(F85&gt;0,F74/F85,IF(F74&gt;0,1,0)))</f>
        <v>0</v>
      </c>
      <c r="H74" s="112">
        <f>HSCS!H74+HSCNO!H74+PBRC!H74+LSUAg!H74+SULaw!H74+SUAg!H74</f>
        <v>0</v>
      </c>
      <c r="I74" s="39">
        <f t="shared" si="47"/>
        <v>0</v>
      </c>
      <c r="J74" s="122">
        <f>HSCS!J74+HSCNO!J74+PBRC!J74+LSUAg!J74+SULaw!J74+SUAg!J74</f>
        <v>0</v>
      </c>
      <c r="K74" s="40">
        <f t="shared" si="48"/>
        <v>0</v>
      </c>
      <c r="L74" s="133">
        <f t="shared" si="49"/>
        <v>0</v>
      </c>
      <c r="M74" s="41">
        <f>IF(ISBLANK(L74),"  ",IF(L85&gt;0,L74/L85,IF(L74&gt;0,1,0)))</f>
        <v>0</v>
      </c>
    </row>
    <row r="75" spans="1:13" s="55" customFormat="1" ht="15" customHeight="1" x14ac:dyDescent="0.25">
      <c r="A75" s="66" t="s">
        <v>60</v>
      </c>
      <c r="B75" s="115">
        <f>B74+B73+B72+B71+B70+B69+B68+B67+B66+B65+B64+B63</f>
        <v>115232406.22</v>
      </c>
      <c r="C75" s="59">
        <f>IF(ISBLANK(B75),"  ",IF(F75&gt;0,B75/F75,IF(B75&gt;0,1,0)))</f>
        <v>8.2388653822314403E-2</v>
      </c>
      <c r="D75" s="128">
        <f>D74+D73+D72+D71+D70+D69+D68+D67+D66+D65+D64+D63</f>
        <v>1268498513.4100001</v>
      </c>
      <c r="E75" s="54">
        <f t="shared" si="45"/>
        <v>0.90694873363946094</v>
      </c>
      <c r="F75" s="115">
        <f>F74+F73+F72+F71+F70+F69+F68+F67+F66+F65+F64+F63</f>
        <v>1398644119.9599998</v>
      </c>
      <c r="G75" s="53">
        <f>IF(ISBLANK(F75),"  ",IF(F84&gt;0,F75/F84,IF(F75&gt;0,1,0)))</f>
        <v>0.74889396709159439</v>
      </c>
      <c r="H75" s="115">
        <f>H74+H73+H72+H71+H70+H69+H68+H67+H66+H65+H64+H63</f>
        <v>121798716</v>
      </c>
      <c r="I75" s="59">
        <f t="shared" si="47"/>
        <v>8.8614912361088607E-2</v>
      </c>
      <c r="J75" s="128">
        <f>J74+J73+J72+J71+J70+J69+J68+J67+J66+J65+J64+J63</f>
        <v>1252673286</v>
      </c>
      <c r="K75" s="54">
        <f t="shared" si="48"/>
        <v>0.91138508763891135</v>
      </c>
      <c r="L75" s="115">
        <f>L74+L73+L72+L71+L70+L69+L68+L67+L66+L65+L64+L63</f>
        <v>1374472002</v>
      </c>
      <c r="M75" s="53">
        <f>IF(ISBLANK(L75),"  ",IF(L84&gt;0,L75/L84,IF(L75&gt;0,1,0)))</f>
        <v>0.74273766578007328</v>
      </c>
    </row>
    <row r="76" spans="1:13" ht="15" customHeight="1" x14ac:dyDescent="0.25">
      <c r="A76" s="9" t="s">
        <v>61</v>
      </c>
      <c r="B76" s="116"/>
      <c r="C76" s="48" t="s">
        <v>4</v>
      </c>
      <c r="D76" s="124"/>
      <c r="E76" s="49" t="s">
        <v>4</v>
      </c>
      <c r="F76" s="133"/>
      <c r="G76" s="50" t="s">
        <v>4</v>
      </c>
      <c r="H76" s="116"/>
      <c r="I76" s="48" t="s">
        <v>4</v>
      </c>
      <c r="J76" s="124"/>
      <c r="K76" s="49" t="s">
        <v>4</v>
      </c>
      <c r="L76" s="133"/>
      <c r="M76" s="50" t="s">
        <v>4</v>
      </c>
    </row>
    <row r="77" spans="1:13" ht="15" customHeight="1" x14ac:dyDescent="0.2">
      <c r="A77" s="7" t="s">
        <v>62</v>
      </c>
      <c r="B77" s="112">
        <f>HSCS!B77+HSCNO!B77+PBRC!B77+LSUAg!B77+SULaw!B77+SUAg!B77</f>
        <v>3654209</v>
      </c>
      <c r="C77" s="35">
        <f t="shared" si="0"/>
        <v>1</v>
      </c>
      <c r="D77" s="122">
        <f>HSCS!D77+HSCNO!D77+PBRC!D77+LSUAg!D77+SULaw!D77+SUAg!D77</f>
        <v>0</v>
      </c>
      <c r="E77" s="36">
        <f>IF(ISBLANK(D77),"  ",IF(F77&gt;0,D77/F77,IF(D77&gt;0,1,0)))</f>
        <v>0</v>
      </c>
      <c r="F77" s="132">
        <f>D77+B77</f>
        <v>3654209</v>
      </c>
      <c r="G77" s="37">
        <f>IF(ISBLANK(F77),"  ",IF(F84&gt;0,F77/F84,IF(F77&gt;0,1,0)))</f>
        <v>1.9566200118655438E-3</v>
      </c>
      <c r="H77" s="112">
        <f>HSCS!H77+HSCNO!H77+PBRC!H77+LSUAg!H77+SULaw!H77+SUAg!H77</f>
        <v>13654209</v>
      </c>
      <c r="I77" s="35">
        <f>IF(ISBLANK(H77),"  ",IF(L77&gt;0,H77/L77,IF(H77&gt;0,1,0)))</f>
        <v>1</v>
      </c>
      <c r="J77" s="122">
        <f>HSCS!J77+HSCNO!J77+PBRC!J77+LSUAg!J77+SULaw!J77+SUAg!J77</f>
        <v>0</v>
      </c>
      <c r="K77" s="36">
        <f>IF(ISBLANK(J77),"  ",IF(L77&gt;0,J77/L77,IF(J77&gt;0,1,0)))</f>
        <v>0</v>
      </c>
      <c r="L77" s="132">
        <f>J77+H77</f>
        <v>13654209</v>
      </c>
      <c r="M77" s="37">
        <f>IF(ISBLANK(L77),"  ",IF(L84&gt;0,L77/L84,IF(L77&gt;0,1,0)))</f>
        <v>7.3784662808528186E-3</v>
      </c>
    </row>
    <row r="78" spans="1:13" ht="15" customHeight="1" x14ac:dyDescent="0.2">
      <c r="A78" s="25" t="s">
        <v>63</v>
      </c>
      <c r="B78" s="112">
        <f>HSCS!B78+HSCNO!B78+PBRC!B78+LSUAg!B78+SULaw!B78+SUAg!B78</f>
        <v>0</v>
      </c>
      <c r="C78" s="39">
        <f t="shared" si="0"/>
        <v>0</v>
      </c>
      <c r="D78" s="122">
        <f>HSCS!D78+HSCNO!D78+PBRC!D78+LSUAg!D78+SULaw!D78+SUAg!D78</f>
        <v>0</v>
      </c>
      <c r="E78" s="40">
        <f>IF(ISBLANK(D78),"  ",IF(F78&gt;0,D78/F78,IF(D78&gt;0,1,0)))</f>
        <v>0</v>
      </c>
      <c r="F78" s="133">
        <f>D78+B78</f>
        <v>0</v>
      </c>
      <c r="G78" s="41">
        <f>IF(ISBLANK(F78),"  ",IF(F84&gt;0,F78/F84,IF(F78&gt;0,1,0)))</f>
        <v>0</v>
      </c>
      <c r="H78" s="112">
        <f>HSCS!H78+HSCNO!H78+PBRC!H78+LSUAg!H78+SULaw!H78+SUAg!H78</f>
        <v>0</v>
      </c>
      <c r="I78" s="39">
        <f>IF(ISBLANK(H78),"  ",IF(L78&gt;0,H78/L78,IF(H78&gt;0,1,0)))</f>
        <v>0</v>
      </c>
      <c r="J78" s="122">
        <f>HSCS!J78+HSCNO!J78+PBRC!J78+LSUAg!J78+SULaw!J78+SUAg!J78</f>
        <v>0</v>
      </c>
      <c r="K78" s="40">
        <f>IF(ISBLANK(J78),"  ",IF(L78&gt;0,J78/L78,IF(J78&gt;0,1,0)))</f>
        <v>0</v>
      </c>
      <c r="L78" s="133">
        <f>J78+H78</f>
        <v>0</v>
      </c>
      <c r="M78" s="41">
        <f>IF(ISBLANK(L78),"  ",IF(L84&gt;0,L78/L84,IF(L78&gt;0,1,0)))</f>
        <v>0</v>
      </c>
    </row>
    <row r="79" spans="1:13" ht="15" customHeight="1" x14ac:dyDescent="0.25">
      <c r="A79" s="56" t="s">
        <v>64</v>
      </c>
      <c r="B79" s="116"/>
      <c r="C79" s="48" t="s">
        <v>4</v>
      </c>
      <c r="D79" s="124"/>
      <c r="E79" s="49" t="s">
        <v>4</v>
      </c>
      <c r="F79" s="133"/>
      <c r="G79" s="50" t="s">
        <v>4</v>
      </c>
      <c r="H79" s="116"/>
      <c r="I79" s="48" t="s">
        <v>4</v>
      </c>
      <c r="J79" s="124"/>
      <c r="K79" s="49" t="s">
        <v>4</v>
      </c>
      <c r="L79" s="133"/>
      <c r="M79" s="50" t="s">
        <v>4</v>
      </c>
    </row>
    <row r="80" spans="1:13" ht="15" customHeight="1" x14ac:dyDescent="0.2">
      <c r="A80" s="7" t="s">
        <v>65</v>
      </c>
      <c r="B80" s="112">
        <f>HSCS!B80+HSCNO!B80+PBRC!B80+LSUAg!B80+SULaw!B80+SUAg!B80</f>
        <v>0</v>
      </c>
      <c r="C80" s="35">
        <f t="shared" si="0"/>
        <v>0</v>
      </c>
      <c r="D80" s="122">
        <f>HSCS!D80+HSCNO!D80+PBRC!D80+LSUAg!D80+SULaw!D80+SUAg!D80</f>
        <v>0</v>
      </c>
      <c r="E80" s="36">
        <f>IF(ISBLANK(D80),"  ",IF(F80&gt;0,D80/F80,IF(D80&gt;0,1,0)))</f>
        <v>0</v>
      </c>
      <c r="F80" s="132">
        <f>D80+B80</f>
        <v>0</v>
      </c>
      <c r="G80" s="37">
        <f>IF(ISBLANK(F80),"  ",IF(F84&gt;0,F80/F84,IF(F80&gt;0,1,0)))</f>
        <v>0</v>
      </c>
      <c r="H80" s="112">
        <f>HSCS!H80+HSCNO!H80+PBRC!H80+LSUAg!H80+SULaw!H80+SUAg!H80</f>
        <v>0</v>
      </c>
      <c r="I80" s="35">
        <f>IF(ISBLANK(H80),"  ",IF(L80&gt;0,H80/L80,IF(H80&gt;0,1,0)))</f>
        <v>0</v>
      </c>
      <c r="J80" s="122">
        <f>HSCS!J80+HSCNO!J80+PBRC!J80+LSUAg!J80+SULaw!J80+SUAg!J80</f>
        <v>0</v>
      </c>
      <c r="K80" s="36">
        <f>IF(ISBLANK(J80),"  ",IF(L80&gt;0,J80/L80,IF(J80&gt;0,1,0)))</f>
        <v>0</v>
      </c>
      <c r="L80" s="132">
        <f>J80+H80</f>
        <v>0</v>
      </c>
      <c r="M80" s="37">
        <f>IF(ISBLANK(L80),"  ",IF(L84&gt;0,L80/L84,IF(L80&gt;0,1,0)))</f>
        <v>0</v>
      </c>
    </row>
    <row r="81" spans="1:13" ht="15" customHeight="1" x14ac:dyDescent="0.2">
      <c r="A81" s="25" t="s">
        <v>66</v>
      </c>
      <c r="B81" s="112">
        <f>HSCS!B81+HSCNO!B81+PBRC!B81+LSUAg!B81+SULaw!B81+SUAg!B81</f>
        <v>12427125</v>
      </c>
      <c r="C81" s="39">
        <f t="shared" si="0"/>
        <v>0.10200435293841749</v>
      </c>
      <c r="D81" s="122">
        <f>HSCS!D81+HSCNO!D81+PBRC!D81+LSUAg!D81+SULaw!D81+SUAg!D81</f>
        <v>109402234.65000001</v>
      </c>
      <c r="E81" s="40">
        <f>IF(ISBLANK(D81),"  ",IF(F81&gt;0,D81/F81,IF(D81&gt;0,1,0)))</f>
        <v>0.89799564706158252</v>
      </c>
      <c r="F81" s="133">
        <f>D81+B81</f>
        <v>121829359.65000001</v>
      </c>
      <c r="G81" s="41">
        <f>IF(ISBLANK(F81),"  ",IF(F84&gt;0,F81/F84,IF(F81&gt;0,1,0)))</f>
        <v>6.5232657224574345E-2</v>
      </c>
      <c r="H81" s="112">
        <f>HSCS!H81+HSCNO!H81+PBRC!H81+LSUAg!H81+SULaw!H81+SUAg!H81</f>
        <v>13018275</v>
      </c>
      <c r="I81" s="39">
        <f>IF(ISBLANK(H81),"  ",IF(L81&gt;0,H81/L81,IF(H81&gt;0,1,0)))</f>
        <v>0.11807660163381622</v>
      </c>
      <c r="J81" s="122">
        <f>HSCS!J81+HSCNO!J81+PBRC!J81+LSUAg!J81+SULaw!J81+SUAg!J81</f>
        <v>97234517</v>
      </c>
      <c r="K81" s="40">
        <f>IF(ISBLANK(J81),"  ",IF(L81&gt;0,J81/L81,IF(J81&gt;0,1,0)))</f>
        <v>0.88192339836618383</v>
      </c>
      <c r="L81" s="133">
        <f>J81+H81</f>
        <v>110252792</v>
      </c>
      <c r="M81" s="41">
        <f>IF(ISBLANK(L81),"  ",IF(L84&gt;0,L81/L84,IF(L81&gt;0,1,0)))</f>
        <v>5.9578442672283648E-2</v>
      </c>
    </row>
    <row r="82" spans="1:13" s="55" customFormat="1" ht="15" customHeight="1" x14ac:dyDescent="0.25">
      <c r="A82" s="56" t="s">
        <v>67</v>
      </c>
      <c r="B82" s="120">
        <f>B81+B80+B78+B77</f>
        <v>16081334</v>
      </c>
      <c r="C82" s="59">
        <f t="shared" si="0"/>
        <v>0.1281548984700476</v>
      </c>
      <c r="D82" s="129">
        <f>D81+D80+D78+D77</f>
        <v>109402234.65000001</v>
      </c>
      <c r="E82" s="54">
        <f>IF(ISBLANK(D82),"  ",IF(F82&gt;0,D82/F82,IF(D82&gt;0,1,0)))</f>
        <v>0.87184510152995243</v>
      </c>
      <c r="F82" s="134">
        <f>F81+F80+F79+F78+F77</f>
        <v>125483568.65000001</v>
      </c>
      <c r="G82" s="53">
        <f>IF(ISBLANK(F82),"  ",IF(F84&gt;0,F82/F84,IF(F82&gt;0,1,0)))</f>
        <v>6.7189277236439901E-2</v>
      </c>
      <c r="H82" s="120">
        <f>H81+H80+H78+H77</f>
        <v>26672484</v>
      </c>
      <c r="I82" s="59">
        <f>IF(ISBLANK(H82),"  ",IF(L82&gt;0,H82/L82,IF(H82&gt;0,1,0)))</f>
        <v>0.2152621222750763</v>
      </c>
      <c r="J82" s="129">
        <f>J81+J80+J78+J77</f>
        <v>97234517</v>
      </c>
      <c r="K82" s="54">
        <f>IF(ISBLANK(J82),"  ",IF(L82&gt;0,J82/L82,IF(J82&gt;0,1,0)))</f>
        <v>0.78473787772492376</v>
      </c>
      <c r="L82" s="134">
        <f>L81+L80+L79+L78+L77</f>
        <v>123907001</v>
      </c>
      <c r="M82" s="53">
        <f>IF(ISBLANK(L82),"  ",IF(L84&gt;0,L82/L84,IF(L82&gt;0,1,0)))</f>
        <v>6.6956908953136468E-2</v>
      </c>
    </row>
    <row r="83" spans="1:13" s="55" customFormat="1" ht="15" customHeight="1" x14ac:dyDescent="0.25">
      <c r="A83" s="56" t="s">
        <v>68</v>
      </c>
      <c r="B83" s="118">
        <f>HSCS!B83+HSCNO!B83+PBRC!B83+LSUAg!B83+SULaw!B83+SUAg!B83</f>
        <v>0</v>
      </c>
      <c r="C83" s="59">
        <f>IF(ISBLANK(B83),"  ",IF(F83&gt;0,B83/F83,IF(B83&gt;0,1,0)))</f>
        <v>0</v>
      </c>
      <c r="D83" s="126">
        <f>HSCS!D83+HSCNO!D83+PBRC!D83+LSUAg!D83+SULaw!D83+SUAg!D83</f>
        <v>0</v>
      </c>
      <c r="E83" s="54">
        <f>IF(ISBLANK(D83),"  ",IF(F83&gt;0,D83/F83,IF(D83&gt;0,1,0)))</f>
        <v>0</v>
      </c>
      <c r="F83" s="141">
        <f>D83+B83</f>
        <v>0</v>
      </c>
      <c r="G83" s="53">
        <f>IF(ISBLANK(F83),"  ",IF(F84&gt;0,F83/F84,IF(F83&gt;0,1,0)))</f>
        <v>0</v>
      </c>
      <c r="H83" s="118">
        <f>HSCS!H83+HSCNO!H83+PBRC!H83+LSUAg!H83+SULaw!H83+SUAg!H83</f>
        <v>0</v>
      </c>
      <c r="I83" s="59">
        <f>IF(ISBLANK(H83),"  ",IF(L83&gt;0,H83/L83,IF(H83&gt;0,1,0)))</f>
        <v>0</v>
      </c>
      <c r="J83" s="126">
        <f>HSCS!J83+HSCNO!J83+PBRC!J83+LSUAg!J83+SULaw!J83+SUAg!J83</f>
        <v>0</v>
      </c>
      <c r="K83" s="54">
        <f>IF(ISBLANK(J83),"  ",IF(L83&gt;0,J83/L83,IF(J83&gt;0,1,0)))</f>
        <v>0</v>
      </c>
      <c r="L83" s="141">
        <f>J83+H83</f>
        <v>0</v>
      </c>
      <c r="M83" s="53">
        <f>IF(ISBLANK(L83),"  ",IF(L84&gt;0,L83/L84,IF(L83&gt;0,1,0)))</f>
        <v>0</v>
      </c>
    </row>
    <row r="84" spans="1:13" s="55" customFormat="1" ht="15" customHeight="1" thickBot="1" x14ac:dyDescent="0.3">
      <c r="A84" s="67" t="s">
        <v>69</v>
      </c>
      <c r="B84" s="121">
        <f>B82+B75+B54+B47+B55+B83</f>
        <v>474799066.83000004</v>
      </c>
      <c r="C84" s="68">
        <f t="shared" si="0"/>
        <v>0.25422775647880669</v>
      </c>
      <c r="D84" s="121">
        <f>D82+D75+D54+D47+D55+D83</f>
        <v>1377900748.0600002</v>
      </c>
      <c r="E84" s="69">
        <f>IF(ISBLANK(D84),"  ",IF(F84&gt;0,D84/F84,IF(D84&gt;0,1,0)))</f>
        <v>0.73778707731788173</v>
      </c>
      <c r="F84" s="121">
        <f>F82+F75+F54+F47+F55+F83</f>
        <v>1867613015.2199998</v>
      </c>
      <c r="G84" s="70">
        <f>IF(ISBLANK(F84),"  ",IF(F84&gt;0,F84/F84,IF(F84&gt;0,1,0)))</f>
        <v>1</v>
      </c>
      <c r="H84" s="121">
        <f>H82+H75+H54+H47+H55+H83</f>
        <v>500640601</v>
      </c>
      <c r="I84" s="68">
        <f>IF(ISBLANK(H84),"  ",IF(L84&gt;0,H84/L84,IF(H84&gt;0,1,0)))</f>
        <v>0.27053634474940219</v>
      </c>
      <c r="J84" s="121">
        <f>J82+J75+J54+J47+J55+J83</f>
        <v>1349907803</v>
      </c>
      <c r="K84" s="69">
        <f>IF(ISBLANK(J84),"  ",IF(L84&gt;0,J84/L84,IF(J84&gt;0,1,0)))</f>
        <v>0.72946365525059786</v>
      </c>
      <c r="L84" s="121">
        <f>L82+L75+L54+L47+L55+L83</f>
        <v>1850548404</v>
      </c>
      <c r="M84" s="70">
        <f>IF(ISBLANK(L84),"  ",IF(L84&gt;0,L84/L84,IF(L84&gt;0,1,0)))</f>
        <v>1</v>
      </c>
    </row>
    <row r="85" spans="1:13" ht="15" thickTop="1" x14ac:dyDescent="0.2"/>
    <row r="86" spans="1:13" x14ac:dyDescent="0.2">
      <c r="A86" s="2" t="s">
        <v>4</v>
      </c>
    </row>
    <row r="87" spans="1:13" x14ac:dyDescent="0.2">
      <c r="A87" s="2" t="s">
        <v>70</v>
      </c>
    </row>
  </sheetData>
  <hyperlinks>
    <hyperlink ref="O2" location="Home!A1" tooltip="Home" display="Home" xr:uid="{00000000-0004-0000-06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0.79998168889431442"/>
  </sheetPr>
  <dimension ref="A1:O87"/>
  <sheetViews>
    <sheetView zoomScale="75" zoomScaleNormal="75" workbookViewId="0">
      <pane xSplit="1" ySplit="10" topLeftCell="B11" activePane="bottomRight" state="frozen"/>
      <selection activeCell="B36" sqref="B36:M37"/>
      <selection pane="topRight" activeCell="B36" sqref="B36:M37"/>
      <selection pane="bottomLeft" activeCell="B36" sqref="B36:M37"/>
      <selection pane="bottomRight" activeCell="A37" sqref="A37:XFD37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117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 t="s">
        <v>4</v>
      </c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190</v>
      </c>
      <c r="C6" s="11"/>
      <c r="D6" s="12"/>
      <c r="E6" s="11"/>
      <c r="F6" s="12"/>
      <c r="G6" s="13"/>
      <c r="H6" s="10" t="s">
        <v>191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57" t="s">
        <v>4</v>
      </c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7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f>BOR!B13+LUMCON!B13+LOSFA!B13</f>
        <v>325315028</v>
      </c>
      <c r="C13" s="35">
        <f t="shared" ref="C13:C84" si="0">IF(ISBLANK(B13),"  ",IF(F13&gt;0,B13/F13,IF(B13&gt;0,1,0)))</f>
        <v>1</v>
      </c>
      <c r="D13" s="122">
        <f>BOR!D13+LUMCON!D13+LOSFA!D13</f>
        <v>0</v>
      </c>
      <c r="E13" s="36">
        <f>IF(ISBLANK(D13),"  ",IF(F13&gt;0,D13/F13,IF(D13&gt;0,1,0)))</f>
        <v>0</v>
      </c>
      <c r="F13" s="130">
        <f>D13+B13</f>
        <v>325315028</v>
      </c>
      <c r="G13" s="37">
        <f>IF(ISBLANK(F13),"  ",IF(F84&gt;0,F13/F84,IF(F13&gt;0,1,0)))</f>
        <v>0.63146991266942054</v>
      </c>
      <c r="H13" s="112">
        <f>BOR!H13+LUMCON!H13+LOSFA!H13</f>
        <v>299889543</v>
      </c>
      <c r="I13" s="35">
        <f>IF(ISBLANK(H13),"  ",IF(L13&gt;0,H13/L13,IF(H13&gt;0,1,0)))</f>
        <v>1</v>
      </c>
      <c r="J13" s="122">
        <f>BOR!J13+LUMCON!J13+LOSFA!J13</f>
        <v>0</v>
      </c>
      <c r="K13" s="36">
        <f>IF(ISBLANK(J13),"  ",IF(L13&gt;0,J13/L13,IF(J13&gt;0,1,0)))</f>
        <v>0</v>
      </c>
      <c r="L13" s="130">
        <f t="shared" ref="L13:L34" si="1">J13+H13</f>
        <v>299889543</v>
      </c>
      <c r="M13" s="38">
        <f>IF(ISBLANK(L13),"  ",IF(L84&gt;0,L13/L84,IF(L13&gt;0,1,0)))</f>
        <v>0.56689767824791859</v>
      </c>
    </row>
    <row r="14" spans="1:15" ht="15" customHeight="1" x14ac:dyDescent="0.2">
      <c r="A14" s="7" t="s">
        <v>13</v>
      </c>
      <c r="B14" s="112">
        <f>BOR!B14+LUMCON!B14+LOSFA!B14</f>
        <v>0</v>
      </c>
      <c r="C14" s="39">
        <f t="shared" si="0"/>
        <v>0</v>
      </c>
      <c r="D14" s="122">
        <f>BOR!D14+LUMCON!D14+LOSFA!D14</f>
        <v>0</v>
      </c>
      <c r="E14" s="40">
        <f>IF(ISBLANK(D14),"  ",IF(F14&gt;0,D14/F14,IF(D14&gt;0,1,0)))</f>
        <v>0</v>
      </c>
      <c r="F14" s="131">
        <f>D14+B14</f>
        <v>0</v>
      </c>
      <c r="G14" s="41">
        <f>IF(ISBLANK(F14),"  ",IF(F84&gt;0,F14/F84,IF(F14&gt;0,1,0)))</f>
        <v>0</v>
      </c>
      <c r="H14" s="112">
        <f>BOR!H14+LUMCON!H14+LOSFA!H14</f>
        <v>0</v>
      </c>
      <c r="I14" s="39">
        <f>IF(ISBLANK(H14),"  ",IF(L14&gt;0,H14/L14,IF(H14&gt;0,1,0)))</f>
        <v>0</v>
      </c>
      <c r="J14" s="122">
        <f>BOR!J14+LUMCON!J14+LOSFA!J14</f>
        <v>0</v>
      </c>
      <c r="K14" s="40">
        <f>IF(ISBLANK(J14),"  ",IF(L14&gt;0,J14/L14,IF(J14&gt;0,1,0)))</f>
        <v>0</v>
      </c>
      <c r="L14" s="131">
        <f t="shared" si="1"/>
        <v>0</v>
      </c>
      <c r="M14" s="41">
        <f>IF(ISBLANK(L14),"  ",IF(L84&gt;0,L14/L84,IF(L14&gt;0,1,0)))</f>
        <v>0</v>
      </c>
    </row>
    <row r="15" spans="1:15" ht="15" customHeight="1" x14ac:dyDescent="0.2">
      <c r="A15" s="169" t="s">
        <v>14</v>
      </c>
      <c r="B15" s="112">
        <f>BOR!B15+LUMCON!B15+LOSFA!B15</f>
        <v>149942822.31</v>
      </c>
      <c r="C15" s="42">
        <f t="shared" si="0"/>
        <v>1</v>
      </c>
      <c r="D15" s="122">
        <f>BOR!D15+LUMCON!D15+LOSFA!D15</f>
        <v>0</v>
      </c>
      <c r="E15" s="43">
        <f>IF(ISBLANK(D15),"  ",IF(F15&gt;0,D15/F15,IF(D15&gt;0,1,0)))</f>
        <v>0</v>
      </c>
      <c r="F15" s="132">
        <f>D15+B15</f>
        <v>149942822.31</v>
      </c>
      <c r="G15" s="44">
        <f>IF(ISBLANK(F15),"  ",IF(F84&gt;0,F15/F84,IF(F15&gt;0,1,0)))</f>
        <v>0.29105443265751052</v>
      </c>
      <c r="H15" s="112">
        <f>BOR!H15+LUMCON!H15+LOSFA!H15</f>
        <v>164097086</v>
      </c>
      <c r="I15" s="42">
        <f>IF(ISBLANK(H15),"  ",IF(L15&gt;0,H15/L15,IF(H15&gt;0,1,0)))</f>
        <v>1</v>
      </c>
      <c r="J15" s="122">
        <f>BOR!J15+LUMCON!J15+LOSFA!J15</f>
        <v>0</v>
      </c>
      <c r="K15" s="43">
        <f>IF(ISBLANK(J15),"  ",IF(L15&gt;0,J15/L15,IF(J15&gt;0,1,0)))</f>
        <v>0</v>
      </c>
      <c r="L15" s="132">
        <f t="shared" si="1"/>
        <v>164097086</v>
      </c>
      <c r="M15" s="44">
        <f>IF(ISBLANK(L15),"  ",IF(L84&gt;0,L15/L84,IF(L15&gt;0,1,0)))</f>
        <v>0.3102017367129371</v>
      </c>
    </row>
    <row r="16" spans="1:15" ht="15" customHeight="1" x14ac:dyDescent="0.2">
      <c r="A16" s="170" t="s">
        <v>15</v>
      </c>
      <c r="B16" s="112">
        <f>BOR!B16+LUMCON!B16+LOSFA!B16</f>
        <v>16760150</v>
      </c>
      <c r="C16" s="35">
        <f t="shared" si="0"/>
        <v>1</v>
      </c>
      <c r="D16" s="122">
        <f>BOR!D16+LUMCON!D16+LOSFA!D16</f>
        <v>0</v>
      </c>
      <c r="E16" s="36">
        <f>IF(ISBLANK(D16),"  ",IF(F16&gt;0,D16/F16,IF(D16&gt;0,1,0)))</f>
        <v>0</v>
      </c>
      <c r="F16" s="132">
        <f t="shared" ref="F16:F46" si="2">D16+B16</f>
        <v>16760150</v>
      </c>
      <c r="G16" s="37">
        <f>IF(ISBLANK(F16),"  ",IF(F84&gt;0,F16/F84,IF(F16&gt;0,1,0)))</f>
        <v>3.2533174141670423E-2</v>
      </c>
      <c r="H16" s="112">
        <f>BOR!H16+LUMCON!H16+LOSFA!H16</f>
        <v>5000000</v>
      </c>
      <c r="I16" s="35">
        <f t="shared" ref="I16:I34" si="3">IF(ISBLANK(H16),"  ",IF(L16&gt;0,H16/L16,IF(H16&gt;0,1,0)))</f>
        <v>1</v>
      </c>
      <c r="J16" s="122">
        <f>BOR!J16+LUMCON!J16+LOSFA!J16</f>
        <v>0</v>
      </c>
      <c r="K16" s="36">
        <f t="shared" ref="K16:K34" si="4">IF(ISBLANK(J16),"  ",IF(L16&gt;0,J16/L16,IF(J16&gt;0,1,0)))</f>
        <v>0</v>
      </c>
      <c r="L16" s="132">
        <f t="shared" si="1"/>
        <v>5000000</v>
      </c>
      <c r="M16" s="37">
        <f>IF(ISBLANK(L16),"  ",IF(L84&gt;0,L16/L84,IF(L16&gt;0,1,0)))</f>
        <v>9.4517746863870909E-3</v>
      </c>
    </row>
    <row r="17" spans="1:13" ht="15" customHeight="1" x14ac:dyDescent="0.2">
      <c r="A17" s="171" t="s">
        <v>16</v>
      </c>
      <c r="B17" s="112">
        <f>BOR!B17+LUMCON!B17+LOSFA!B17</f>
        <v>37109.31</v>
      </c>
      <c r="C17" s="39">
        <f t="shared" si="0"/>
        <v>1</v>
      </c>
      <c r="D17" s="122">
        <f>BOR!D17+LUMCON!D17+LOSFA!D17</f>
        <v>0</v>
      </c>
      <c r="E17" s="36">
        <f t="shared" ref="E17:E34" si="5">IF(ISBLANK(D17),"  ",IF(F17&gt;0,D17/F17,IF(D17&gt;0,1,0)))</f>
        <v>0</v>
      </c>
      <c r="F17" s="133">
        <f t="shared" si="2"/>
        <v>37109.31</v>
      </c>
      <c r="G17" s="41">
        <f>IF(ISBLANK(F17),"  ",IF(F84&gt;0,F17/F84,IF(F17&gt;0,1,0)))</f>
        <v>7.2032985653901167E-5</v>
      </c>
      <c r="H17" s="112">
        <f>BOR!H17+LUMCON!H17+LOSFA!H17</f>
        <v>37521</v>
      </c>
      <c r="I17" s="39">
        <f t="shared" si="3"/>
        <v>1</v>
      </c>
      <c r="J17" s="122">
        <f>BOR!J17+LUMCON!J17+LOSFA!J17</f>
        <v>0</v>
      </c>
      <c r="K17" s="40">
        <f t="shared" si="4"/>
        <v>0</v>
      </c>
      <c r="L17" s="133">
        <f t="shared" si="1"/>
        <v>37521</v>
      </c>
      <c r="M17" s="41">
        <f>IF(ISBLANK(L17),"  ",IF(L84&gt;0,L17/L84,IF(L17&gt;0,1,0)))</f>
        <v>7.092800760158601E-5</v>
      </c>
    </row>
    <row r="18" spans="1:13" ht="15" customHeight="1" x14ac:dyDescent="0.2">
      <c r="A18" s="171" t="s">
        <v>17</v>
      </c>
      <c r="B18" s="112">
        <f>BOR!B18+LUMCON!B18+LOSFA!B18</f>
        <v>0</v>
      </c>
      <c r="C18" s="39">
        <f t="shared" si="0"/>
        <v>0</v>
      </c>
      <c r="D18" s="122">
        <f>BOR!D18+LUMCON!D18+LOSFA!D18</f>
        <v>0</v>
      </c>
      <c r="E18" s="36">
        <f t="shared" si="5"/>
        <v>0</v>
      </c>
      <c r="F18" s="133">
        <f t="shared" si="2"/>
        <v>0</v>
      </c>
      <c r="G18" s="41">
        <f>IF(ISBLANK(F18),"  ",IF(F84&gt;0,F18/F84,IF(F18&gt;0,1,0)))</f>
        <v>0</v>
      </c>
      <c r="H18" s="112">
        <f>BOR!H18+LUMCON!H18+LOSFA!H18</f>
        <v>0</v>
      </c>
      <c r="I18" s="39">
        <f t="shared" si="3"/>
        <v>0</v>
      </c>
      <c r="J18" s="122">
        <f>BOR!J18+LUMCON!J18+LOSFA!J18</f>
        <v>0</v>
      </c>
      <c r="K18" s="40">
        <f t="shared" si="4"/>
        <v>0</v>
      </c>
      <c r="L18" s="133">
        <f t="shared" si="1"/>
        <v>0</v>
      </c>
      <c r="M18" s="41">
        <f>IF(ISBLANK(L18),"  ",IF(L84&gt;0,L18/L84,IF(L18&gt;0,1,0)))</f>
        <v>0</v>
      </c>
    </row>
    <row r="19" spans="1:13" ht="15" customHeight="1" x14ac:dyDescent="0.2">
      <c r="A19" s="171" t="s">
        <v>18</v>
      </c>
      <c r="B19" s="112">
        <f>BOR!B19+LUMCON!B19+LOSFA!B19</f>
        <v>0</v>
      </c>
      <c r="C19" s="39">
        <f t="shared" si="0"/>
        <v>0</v>
      </c>
      <c r="D19" s="122">
        <f>BOR!D19+LUMCON!D19+LOSFA!D19</f>
        <v>0</v>
      </c>
      <c r="E19" s="36">
        <f t="shared" si="5"/>
        <v>0</v>
      </c>
      <c r="F19" s="133">
        <f t="shared" si="2"/>
        <v>0</v>
      </c>
      <c r="G19" s="41">
        <f>IF(ISBLANK(F19),"  ",IF(F84&gt;0,F19/F84,IF(F19&gt;0,1,0)))</f>
        <v>0</v>
      </c>
      <c r="H19" s="112">
        <f>BOR!H19+LUMCON!H19+LOSFA!H19</f>
        <v>0</v>
      </c>
      <c r="I19" s="39">
        <f t="shared" si="3"/>
        <v>0</v>
      </c>
      <c r="J19" s="122">
        <f>BOR!J19+LUMCON!J19+LOSFA!J19</f>
        <v>0</v>
      </c>
      <c r="K19" s="40">
        <f t="shared" si="4"/>
        <v>0</v>
      </c>
      <c r="L19" s="133">
        <f t="shared" si="1"/>
        <v>0</v>
      </c>
      <c r="M19" s="41">
        <f>IF(ISBLANK(L19),"  ",IF(L84&gt;0,L19/L84,IF(L19&gt;0,1,0)))</f>
        <v>0</v>
      </c>
    </row>
    <row r="20" spans="1:13" ht="15" customHeight="1" x14ac:dyDescent="0.2">
      <c r="A20" s="171" t="s">
        <v>19</v>
      </c>
      <c r="B20" s="112">
        <f>BOR!B20+LUMCON!B20+LOSFA!B20</f>
        <v>0</v>
      </c>
      <c r="C20" s="39">
        <f t="shared" si="0"/>
        <v>0</v>
      </c>
      <c r="D20" s="122">
        <f>BOR!D20+LUMCON!D20+LOSFA!D20</f>
        <v>0</v>
      </c>
      <c r="E20" s="36">
        <f t="shared" si="5"/>
        <v>0</v>
      </c>
      <c r="F20" s="133">
        <f>D20+B20</f>
        <v>0</v>
      </c>
      <c r="G20" s="41">
        <f>IF(ISBLANK(F20),"  ",IF(F84&gt;0,F20/F84,IF(F20&gt;0,1,0)))</f>
        <v>0</v>
      </c>
      <c r="H20" s="112">
        <f>BOR!H20+LUMCON!H20+LOSFA!H20</f>
        <v>0</v>
      </c>
      <c r="I20" s="39">
        <f t="shared" si="3"/>
        <v>0</v>
      </c>
      <c r="J20" s="122">
        <f>BOR!J20+LUMCON!J20+LOSFA!J20</f>
        <v>0</v>
      </c>
      <c r="K20" s="40">
        <f t="shared" si="4"/>
        <v>0</v>
      </c>
      <c r="L20" s="133">
        <f t="shared" si="1"/>
        <v>0</v>
      </c>
      <c r="M20" s="41">
        <f>IF(ISBLANK(L20),"  ",IF(L84&gt;0,L20/L84,IF(L20&gt;0,1,0)))</f>
        <v>0</v>
      </c>
    </row>
    <row r="21" spans="1:13" ht="15" customHeight="1" x14ac:dyDescent="0.2">
      <c r="A21" s="171" t="s">
        <v>20</v>
      </c>
      <c r="B21" s="112">
        <f>BOR!B21+LUMCON!B21+LOSFA!B21</f>
        <v>0</v>
      </c>
      <c r="C21" s="39">
        <f t="shared" si="0"/>
        <v>0</v>
      </c>
      <c r="D21" s="122">
        <f>BOR!D21+LUMCON!D21+LOSFA!D21</f>
        <v>0</v>
      </c>
      <c r="E21" s="36">
        <f t="shared" si="5"/>
        <v>0</v>
      </c>
      <c r="F21" s="133">
        <f t="shared" si="2"/>
        <v>0</v>
      </c>
      <c r="G21" s="41">
        <f>IF(ISBLANK(F21),"  ",IF(F84&gt;0,F21/F84,IF(F21&gt;0,1,0)))</f>
        <v>0</v>
      </c>
      <c r="H21" s="112">
        <f>BOR!H21+LUMCON!H21+LOSFA!H21</f>
        <v>0</v>
      </c>
      <c r="I21" s="39">
        <f t="shared" si="3"/>
        <v>0</v>
      </c>
      <c r="J21" s="122">
        <f>BOR!J21+LUMCON!J21+LOSFA!J21</f>
        <v>0</v>
      </c>
      <c r="K21" s="40">
        <f t="shared" si="4"/>
        <v>0</v>
      </c>
      <c r="L21" s="133">
        <f t="shared" si="1"/>
        <v>0</v>
      </c>
      <c r="M21" s="41">
        <f>IF(ISBLANK(L21),"  ",IF(L84&gt;0,L21/L84,IF(L21&gt;0,1,0)))</f>
        <v>0</v>
      </c>
    </row>
    <row r="22" spans="1:13" ht="15" customHeight="1" x14ac:dyDescent="0.2">
      <c r="A22" s="171" t="s">
        <v>21</v>
      </c>
      <c r="B22" s="112">
        <f>BOR!B22+LUMCON!B22+LOSFA!B22</f>
        <v>0</v>
      </c>
      <c r="C22" s="39">
        <f t="shared" si="0"/>
        <v>0</v>
      </c>
      <c r="D22" s="122">
        <f>BOR!D22+LUMCON!D22+LOSFA!D22</f>
        <v>0</v>
      </c>
      <c r="E22" s="36">
        <f t="shared" si="5"/>
        <v>0</v>
      </c>
      <c r="F22" s="133">
        <f t="shared" si="2"/>
        <v>0</v>
      </c>
      <c r="G22" s="41">
        <f>IF(ISBLANK(F22),"  ",IF(F84&gt;0,F22/F84,IF(F22&gt;0,1,0)))</f>
        <v>0</v>
      </c>
      <c r="H22" s="112">
        <f>BOR!H22+LUMCON!H22+LOSFA!H22</f>
        <v>0</v>
      </c>
      <c r="I22" s="39">
        <f t="shared" si="3"/>
        <v>0</v>
      </c>
      <c r="J22" s="122">
        <f>BOR!J22+LUMCON!J22+LOSFA!J22</f>
        <v>0</v>
      </c>
      <c r="K22" s="40">
        <f t="shared" si="4"/>
        <v>0</v>
      </c>
      <c r="L22" s="133">
        <f t="shared" si="1"/>
        <v>0</v>
      </c>
      <c r="M22" s="41">
        <f>IF(ISBLANK(L22),"  ",IF(L84&gt;0,L22/L84,IF(L22&gt;0,1,0)))</f>
        <v>0</v>
      </c>
    </row>
    <row r="23" spans="1:13" ht="15" customHeight="1" x14ac:dyDescent="0.2">
      <c r="A23" s="171" t="s">
        <v>22</v>
      </c>
      <c r="B23" s="112">
        <f>BOR!B23+LUMCON!B23+LOSFA!B23</f>
        <v>0</v>
      </c>
      <c r="C23" s="39">
        <f t="shared" si="0"/>
        <v>0</v>
      </c>
      <c r="D23" s="122">
        <f>BOR!D23+LUMCON!D23+LOSFA!D23</f>
        <v>0</v>
      </c>
      <c r="E23" s="36">
        <f t="shared" si="5"/>
        <v>0</v>
      </c>
      <c r="F23" s="133">
        <f t="shared" si="2"/>
        <v>0</v>
      </c>
      <c r="G23" s="41">
        <f>IF(ISBLANK(F23),"  ",IF(F84&gt;0,F23/F84,IF(F23&gt;0,1,0)))</f>
        <v>0</v>
      </c>
      <c r="H23" s="112">
        <f>BOR!H23+LUMCON!H23+LOSFA!H23</f>
        <v>0</v>
      </c>
      <c r="I23" s="39">
        <f t="shared" si="3"/>
        <v>0</v>
      </c>
      <c r="J23" s="122">
        <f>BOR!J23+LUMCON!J23+LOSFA!J23</f>
        <v>0</v>
      </c>
      <c r="K23" s="40">
        <f t="shared" si="4"/>
        <v>0</v>
      </c>
      <c r="L23" s="133">
        <f t="shared" si="1"/>
        <v>0</v>
      </c>
      <c r="M23" s="41">
        <f>IF(ISBLANK(L23),"  ",IF(L84&gt;0,L23/L84,IF(L23&gt;0,1,0)))</f>
        <v>0</v>
      </c>
    </row>
    <row r="24" spans="1:13" ht="15" customHeight="1" x14ac:dyDescent="0.2">
      <c r="A24" s="171" t="s">
        <v>23</v>
      </c>
      <c r="B24" s="112">
        <f>BOR!B24+LUMCON!B24+LOSFA!B24</f>
        <v>0</v>
      </c>
      <c r="C24" s="39">
        <f t="shared" si="0"/>
        <v>0</v>
      </c>
      <c r="D24" s="122">
        <f>BOR!D24+LUMCON!D24+LOSFA!D24</f>
        <v>0</v>
      </c>
      <c r="E24" s="36">
        <f t="shared" si="5"/>
        <v>0</v>
      </c>
      <c r="F24" s="133">
        <f t="shared" si="2"/>
        <v>0</v>
      </c>
      <c r="G24" s="41">
        <f>IF(ISBLANK(F24),"  ",IF(F84&gt;0,F24/F84,IF(F24&gt;0,1,0)))</f>
        <v>0</v>
      </c>
      <c r="H24" s="112">
        <f>BOR!H24+LUMCON!H24+LOSFA!H24</f>
        <v>0</v>
      </c>
      <c r="I24" s="39">
        <f t="shared" si="3"/>
        <v>0</v>
      </c>
      <c r="J24" s="122">
        <f>BOR!J24+LUMCON!J24+LOSFA!J24</f>
        <v>0</v>
      </c>
      <c r="K24" s="40">
        <f t="shared" si="4"/>
        <v>0</v>
      </c>
      <c r="L24" s="133">
        <f t="shared" si="1"/>
        <v>0</v>
      </c>
      <c r="M24" s="41">
        <f>IF(ISBLANK(L24),"  ",IF(L84&gt;0,L24/L84,IF(L24&gt;0,1,0)))</f>
        <v>0</v>
      </c>
    </row>
    <row r="25" spans="1:13" ht="15" customHeight="1" x14ac:dyDescent="0.2">
      <c r="A25" s="171" t="s">
        <v>24</v>
      </c>
      <c r="B25" s="112">
        <f>BOR!B25+LUMCON!B25+LOSFA!B25</f>
        <v>19393404</v>
      </c>
      <c r="C25" s="39">
        <f t="shared" si="0"/>
        <v>1</v>
      </c>
      <c r="D25" s="122">
        <f>BOR!D25+LUMCON!D25+LOSFA!D25</f>
        <v>0</v>
      </c>
      <c r="E25" s="36">
        <f t="shared" si="5"/>
        <v>0</v>
      </c>
      <c r="F25" s="133">
        <f t="shared" si="2"/>
        <v>19393404</v>
      </c>
      <c r="G25" s="41">
        <f>IF(ISBLANK(F25),"  ",IF(F84&gt;0,F25/F84,IF(F25&gt;0,1,0)))</f>
        <v>3.7644590861762438E-2</v>
      </c>
      <c r="H25" s="112">
        <f>BOR!H25+LUMCON!H25+LOSFA!H25</f>
        <v>20080000</v>
      </c>
      <c r="I25" s="39">
        <f t="shared" si="3"/>
        <v>1</v>
      </c>
      <c r="J25" s="122">
        <f>BOR!J25+LUMCON!J25+LOSFA!J25</f>
        <v>0</v>
      </c>
      <c r="K25" s="40">
        <f t="shared" si="4"/>
        <v>0</v>
      </c>
      <c r="L25" s="133">
        <f t="shared" si="1"/>
        <v>20080000</v>
      </c>
      <c r="M25" s="41">
        <f>IF(ISBLANK(L25),"  ",IF(L84&gt;0,L25/L84,IF(L25&gt;0,1,0)))</f>
        <v>3.7958327140530559E-2</v>
      </c>
    </row>
    <row r="26" spans="1:13" ht="15" customHeight="1" x14ac:dyDescent="0.2">
      <c r="A26" s="171" t="s">
        <v>25</v>
      </c>
      <c r="B26" s="112">
        <f>BOR!B26+LUMCON!B26+LOSFA!B26</f>
        <v>0</v>
      </c>
      <c r="C26" s="39">
        <f t="shared" si="0"/>
        <v>0</v>
      </c>
      <c r="D26" s="122">
        <f>BOR!D26+LUMCON!D26+LOSFA!D26</f>
        <v>0</v>
      </c>
      <c r="E26" s="36">
        <f t="shared" si="5"/>
        <v>0</v>
      </c>
      <c r="F26" s="133">
        <f t="shared" si="2"/>
        <v>0</v>
      </c>
      <c r="G26" s="41">
        <f>IF(ISBLANK(F26),"  ",IF(F84&gt;0,F26/F84,IF(F26&gt;0,1,0)))</f>
        <v>0</v>
      </c>
      <c r="H26" s="112">
        <f>BOR!H26+LUMCON!H26+LOSFA!H26</f>
        <v>0</v>
      </c>
      <c r="I26" s="39">
        <f t="shared" si="3"/>
        <v>0</v>
      </c>
      <c r="J26" s="122">
        <f>BOR!J26+LUMCON!J26+LOSFA!J26</f>
        <v>0</v>
      </c>
      <c r="K26" s="40">
        <f t="shared" si="4"/>
        <v>0</v>
      </c>
      <c r="L26" s="133">
        <f t="shared" si="1"/>
        <v>0</v>
      </c>
      <c r="M26" s="41">
        <f>IF(ISBLANK(L26),"  ",IF(L84&gt;0,L26/L84,IF(L26&gt;0,1,0)))</f>
        <v>0</v>
      </c>
    </row>
    <row r="27" spans="1:13" ht="15" customHeight="1" x14ac:dyDescent="0.2">
      <c r="A27" s="171" t="s">
        <v>26</v>
      </c>
      <c r="B27" s="112">
        <f>BOR!B27+LUMCON!B27+LOSFA!B27</f>
        <v>59000</v>
      </c>
      <c r="C27" s="39">
        <f t="shared" si="0"/>
        <v>1</v>
      </c>
      <c r="D27" s="122">
        <f>BOR!D27+LUMCON!D27+LOSFA!D27</f>
        <v>0</v>
      </c>
      <c r="E27" s="36">
        <f t="shared" si="5"/>
        <v>0</v>
      </c>
      <c r="F27" s="133">
        <f t="shared" si="2"/>
        <v>59000</v>
      </c>
      <c r="G27" s="41">
        <f>IF(ISBLANK(F27),"  ",IF(F84&gt;0,F27/F84,IF(F27&gt;0,1,0)))</f>
        <v>1.1452506536985378E-4</v>
      </c>
      <c r="H27" s="112">
        <f>BOR!H27+LUMCON!H27+LOSFA!H27</f>
        <v>60000</v>
      </c>
      <c r="I27" s="39">
        <f t="shared" si="3"/>
        <v>1</v>
      </c>
      <c r="J27" s="122">
        <f>BOR!J27+LUMCON!J27+LOSFA!J27</f>
        <v>0</v>
      </c>
      <c r="K27" s="40">
        <f t="shared" si="4"/>
        <v>0</v>
      </c>
      <c r="L27" s="133">
        <f t="shared" si="1"/>
        <v>60000</v>
      </c>
      <c r="M27" s="41">
        <f>IF(ISBLANK(L27),"  ",IF(L84&gt;0,L27/L84,IF(L27&gt;0,1,0)))</f>
        <v>1.134212962366451E-4</v>
      </c>
    </row>
    <row r="28" spans="1:13" ht="15" customHeight="1" x14ac:dyDescent="0.2">
      <c r="A28" s="172" t="s">
        <v>27</v>
      </c>
      <c r="B28" s="112">
        <f>BOR!B28+LUMCON!B28+LOSFA!B28</f>
        <v>0</v>
      </c>
      <c r="C28" s="39">
        <f t="shared" si="0"/>
        <v>0</v>
      </c>
      <c r="D28" s="122">
        <f>BOR!D28+LUMCON!D28+LOSFA!D28</f>
        <v>0</v>
      </c>
      <c r="E28" s="36">
        <f t="shared" si="5"/>
        <v>0</v>
      </c>
      <c r="F28" s="133">
        <f t="shared" si="2"/>
        <v>0</v>
      </c>
      <c r="G28" s="41">
        <f>IF(ISBLANK(F28),"  ",IF(F84&gt;0,F28/F84,IF(F28&gt;0,1,0)))</f>
        <v>0</v>
      </c>
      <c r="H28" s="112">
        <f>BOR!H28+LUMCON!H28+LOSFA!H28</f>
        <v>0</v>
      </c>
      <c r="I28" s="39">
        <f t="shared" si="3"/>
        <v>0</v>
      </c>
      <c r="J28" s="122">
        <f>BOR!J28+LUMCON!J28+LOSFA!J28</f>
        <v>0</v>
      </c>
      <c r="K28" s="40">
        <f t="shared" si="4"/>
        <v>0</v>
      </c>
      <c r="L28" s="133">
        <f t="shared" si="1"/>
        <v>0</v>
      </c>
      <c r="M28" s="41">
        <f>IF(ISBLANK(L28),"  ",IF(L84&gt;0,L28/L84,IF(L28&gt;0,1,0)))</f>
        <v>0</v>
      </c>
    </row>
    <row r="29" spans="1:13" ht="15" customHeight="1" x14ac:dyDescent="0.2">
      <c r="A29" s="172" t="s">
        <v>28</v>
      </c>
      <c r="B29" s="112">
        <f>BOR!B29+LUMCON!B29+LOSFA!B29</f>
        <v>89575082</v>
      </c>
      <c r="C29" s="39">
        <f t="shared" si="0"/>
        <v>1</v>
      </c>
      <c r="D29" s="122">
        <f>BOR!D29+LUMCON!D29+LOSFA!D29</f>
        <v>0</v>
      </c>
      <c r="E29" s="36">
        <f t="shared" si="5"/>
        <v>0</v>
      </c>
      <c r="F29" s="133">
        <f t="shared" si="2"/>
        <v>89575082</v>
      </c>
      <c r="G29" s="41">
        <f>IF(ISBLANK(F29),"  ",IF(F84&gt;0,F29/F84,IF(F29&gt;0,1,0)))</f>
        <v>0.17387444273830532</v>
      </c>
      <c r="H29" s="112">
        <f>BOR!H29+LUMCON!H29+LOSFA!H29</f>
        <v>123719565</v>
      </c>
      <c r="I29" s="39">
        <f t="shared" si="3"/>
        <v>1</v>
      </c>
      <c r="J29" s="122">
        <f>BOR!J29+LUMCON!J29+LOSFA!J29</f>
        <v>0</v>
      </c>
      <c r="K29" s="40">
        <f t="shared" si="4"/>
        <v>0</v>
      </c>
      <c r="L29" s="133">
        <f t="shared" si="1"/>
        <v>123719565</v>
      </c>
      <c r="M29" s="41">
        <f>IF(ISBLANK(L29),"  ",IF(L84&gt;0,L29/L84,IF(L29&gt;0,1,0)))</f>
        <v>0.23387389053556448</v>
      </c>
    </row>
    <row r="30" spans="1:13" ht="15" customHeight="1" x14ac:dyDescent="0.2">
      <c r="A30" s="172" t="s">
        <v>71</v>
      </c>
      <c r="B30" s="112">
        <f>BOR!B30+LUMCON!B30+LOSFA!B30</f>
        <v>200000</v>
      </c>
      <c r="C30" s="39">
        <f t="shared" si="0"/>
        <v>1</v>
      </c>
      <c r="D30" s="122">
        <f>BOR!D30+LUMCON!D30+LOSFA!D30</f>
        <v>0</v>
      </c>
      <c r="E30" s="36">
        <f>IF(ISBLANK(D30),"  ",IF(F30&gt;0,D30/F30,IF(D30&gt;0,1,0)))</f>
        <v>0</v>
      </c>
      <c r="F30" s="133">
        <f t="shared" si="2"/>
        <v>200000</v>
      </c>
      <c r="G30" s="41">
        <f>IF(ISBLANK(F30),"  ",IF(F84&gt;0,F30/F84,IF(F30&gt;0,1,0)))</f>
        <v>3.8822056057577557E-4</v>
      </c>
      <c r="H30" s="112">
        <f>BOR!H30+LUMCON!H30+LOSFA!H30</f>
        <v>200000</v>
      </c>
      <c r="I30" s="39">
        <f t="shared" si="3"/>
        <v>1</v>
      </c>
      <c r="J30" s="122">
        <f>BOR!J30+LUMCON!J30+LOSFA!J30</f>
        <v>0</v>
      </c>
      <c r="K30" s="40">
        <f>IF(ISBLANK(J30),"  ",IF(L30&gt;0,J30/L30,IF(J30&gt;0,1,0)))</f>
        <v>0</v>
      </c>
      <c r="L30" s="133">
        <f t="shared" si="1"/>
        <v>200000</v>
      </c>
      <c r="M30" s="41">
        <f>IF(ISBLANK(L30),"  ",IF(L84&gt;0,L30/L84,IF(L30&gt;0,1,0)))</f>
        <v>3.7807098745548364E-4</v>
      </c>
    </row>
    <row r="31" spans="1:13" ht="15" customHeight="1" x14ac:dyDescent="0.2">
      <c r="A31" s="172" t="s">
        <v>182</v>
      </c>
      <c r="B31" s="112">
        <f>BOR!B31+LUMCON!B31+LOSFA!B31</f>
        <v>1000000</v>
      </c>
      <c r="C31" s="39">
        <f t="shared" si="0"/>
        <v>1</v>
      </c>
      <c r="D31" s="122">
        <f>BOR!D31+LUMCON!D31+LOSFA!D31</f>
        <v>0</v>
      </c>
      <c r="E31" s="36">
        <f>IF(ISBLANK(D31),"  ",IF(F31&gt;0,D31/F31,IF(D31&gt;0,1,0)))</f>
        <v>0</v>
      </c>
      <c r="F31" s="133">
        <f t="shared" si="2"/>
        <v>1000000</v>
      </c>
      <c r="G31" s="41">
        <f>IF(ISBLANK(F31),"  ",IF(F84&gt;0,F31/F84,IF(F31&gt;0,1,0)))</f>
        <v>1.9411028028788779E-3</v>
      </c>
      <c r="H31" s="112">
        <f>BOR!H31+LUMCON!H31+LOSFA!H31</f>
        <v>1000000</v>
      </c>
      <c r="I31" s="39">
        <f t="shared" si="3"/>
        <v>1</v>
      </c>
      <c r="J31" s="122">
        <f>BOR!J31+LUMCON!J31+LOSFA!J31</f>
        <v>0</v>
      </c>
      <c r="K31" s="40">
        <f>IF(ISBLANK(J31),"  ",IF(L31&gt;0,J31/L31,IF(J31&gt;0,1,0)))</f>
        <v>0</v>
      </c>
      <c r="L31" s="133">
        <f t="shared" si="1"/>
        <v>1000000</v>
      </c>
      <c r="M31" s="41">
        <f>IF(ISBLANK(L31),"  ",IF(L84&gt;0,L31/L84,IF(L31&gt;0,1,0)))</f>
        <v>1.8903549372774183E-3</v>
      </c>
    </row>
    <row r="32" spans="1:13" ht="15" customHeight="1" x14ac:dyDescent="0.2">
      <c r="A32" s="173" t="s">
        <v>183</v>
      </c>
      <c r="B32" s="112">
        <f>BOR!B32+LUMCON!B32+LOSFA!B32</f>
        <v>836298</v>
      </c>
      <c r="C32" s="39">
        <f t="shared" si="0"/>
        <v>1</v>
      </c>
      <c r="D32" s="122">
        <f>BOR!D32+LUMCON!D32+LOSFA!D32</f>
        <v>0</v>
      </c>
      <c r="E32" s="36">
        <f>IF(ISBLANK(D32),"  ",IF(F32&gt;0,D32/F32,IF(D32&gt;0,1,0)))</f>
        <v>0</v>
      </c>
      <c r="F32" s="133">
        <f t="shared" si="2"/>
        <v>836298</v>
      </c>
      <c r="G32" s="41">
        <f>IF(ISBLANK(F32),"  ",IF(F84&gt;0,F32/F84,IF(F32&gt;0,1,0)))</f>
        <v>1.6233403918419996E-3</v>
      </c>
      <c r="H32" s="112">
        <f>BOR!H32+LUMCON!H32+LOSFA!H32</f>
        <v>0</v>
      </c>
      <c r="I32" s="39">
        <f t="shared" si="3"/>
        <v>0</v>
      </c>
      <c r="J32" s="122">
        <f>BOR!J32+LUMCON!J32+LOSFA!J32</f>
        <v>0</v>
      </c>
      <c r="K32" s="40">
        <f>IF(ISBLANK(J32),"  ",IF(L32&gt;0,J32/L32,IF(J32&gt;0,1,0)))</f>
        <v>0</v>
      </c>
      <c r="L32" s="133">
        <f t="shared" si="1"/>
        <v>0</v>
      </c>
      <c r="M32" s="41">
        <f>IF(ISBLANK(L32),"  ",IF(L84&gt;0,L32/L84,IF(L32&gt;0,1,0)))</f>
        <v>0</v>
      </c>
    </row>
    <row r="33" spans="1:13" ht="15" customHeight="1" x14ac:dyDescent="0.2">
      <c r="A33" s="172" t="s">
        <v>175</v>
      </c>
      <c r="B33" s="112">
        <f>BOR!B33+LUMCON!B33+LOSFA!B33</f>
        <v>0</v>
      </c>
      <c r="C33" s="39">
        <f>IF(ISBLANK(B33),"  ",IF(F33&gt;0,B33/F33,IF(B33&gt;0,1,0)))</f>
        <v>0</v>
      </c>
      <c r="D33" s="122">
        <f>BOR!D33+LUMCON!D33+LOSFA!D33</f>
        <v>0</v>
      </c>
      <c r="E33" s="36">
        <f>IF(ISBLANK(D33),"  ",IF(F33&gt;0,D33/F33,IF(D33&gt;0,1,0)))</f>
        <v>0</v>
      </c>
      <c r="F33" s="133">
        <f t="shared" si="2"/>
        <v>0</v>
      </c>
      <c r="G33" s="41">
        <f>IF(ISBLANK(F33),"  ",IF(F84&gt;0,F33/F84,IF(F33&gt;0,1,0)))</f>
        <v>0</v>
      </c>
      <c r="H33" s="112">
        <f>BOR!H33+LUMCON!H33+LOSFA!H33</f>
        <v>0</v>
      </c>
      <c r="I33" s="39">
        <f>IF(ISBLANK(H33),"  ",IF(L33&gt;0,H33/L33,IF(H33&gt;0,1,0)))</f>
        <v>0</v>
      </c>
      <c r="J33" s="122">
        <f>BOR!J33+LUMCON!J33+LOSFA!J33</f>
        <v>0</v>
      </c>
      <c r="K33" s="40">
        <f>IF(ISBLANK(J33),"  ",IF(L33&gt;0,J33/L33,IF(J33&gt;0,1,0)))</f>
        <v>0</v>
      </c>
      <c r="L33" s="133">
        <f t="shared" si="1"/>
        <v>0</v>
      </c>
      <c r="M33" s="41">
        <f>IF(ISBLANK(L33),"  ",IF(L84&gt;0,L33/L84,IF(L33&gt;0,1,0)))</f>
        <v>0</v>
      </c>
    </row>
    <row r="34" spans="1:13" ht="15" customHeight="1" x14ac:dyDescent="0.2">
      <c r="A34" s="171" t="s">
        <v>184</v>
      </c>
      <c r="B34" s="112">
        <f>BOR!B34+LUMCON!B34+LOSFA!B34</f>
        <v>0</v>
      </c>
      <c r="C34" s="39">
        <f t="shared" si="0"/>
        <v>0</v>
      </c>
      <c r="D34" s="122">
        <f>BOR!D34+LUMCON!D34+LOSFA!D34</f>
        <v>0</v>
      </c>
      <c r="E34" s="36">
        <f t="shared" si="5"/>
        <v>0</v>
      </c>
      <c r="F34" s="133">
        <f t="shared" si="2"/>
        <v>0</v>
      </c>
      <c r="G34" s="41">
        <f>IF(ISBLANK(F34),"  ",IF(F84&gt;0,F34/F84,IF(F34&gt;0,1,0)))</f>
        <v>0</v>
      </c>
      <c r="H34" s="112">
        <f>BOR!H34+LUMCON!H34+LOSFA!H34</f>
        <v>0</v>
      </c>
      <c r="I34" s="39">
        <f t="shared" si="3"/>
        <v>0</v>
      </c>
      <c r="J34" s="122">
        <f>BOR!J34+LUMCON!J34+LOSFA!J34</f>
        <v>0</v>
      </c>
      <c r="K34" s="40">
        <f t="shared" si="4"/>
        <v>0</v>
      </c>
      <c r="L34" s="133">
        <f t="shared" si="1"/>
        <v>0</v>
      </c>
      <c r="M34" s="41">
        <f>IF(ISBLANK(L34),"  ",IF(L84&gt;0,L34/L84,IF(L34&gt;0,1,0)))</f>
        <v>0</v>
      </c>
    </row>
    <row r="35" spans="1:13" ht="15" customHeight="1" x14ac:dyDescent="0.2">
      <c r="A35" s="171" t="s">
        <v>185</v>
      </c>
      <c r="B35" s="112">
        <f>BOR!B35+LUMCON!B35+LOSFA!B35</f>
        <v>10500000</v>
      </c>
      <c r="C35" s="39">
        <f t="shared" ref="C35:C38" si="6">IF(ISBLANK(B35),"  ",IF(F35&gt;0,B35/F35,IF(B35&gt;0,1,0)))</f>
        <v>1</v>
      </c>
      <c r="D35" s="122">
        <f>BOR!D35+LUMCON!D35+LOSFA!D35</f>
        <v>0</v>
      </c>
      <c r="E35" s="36">
        <f t="shared" ref="E35:E38" si="7">IF(ISBLANK(D35),"  ",IF(F35&gt;0,D35/F35,IF(D35&gt;0,1,0)))</f>
        <v>0</v>
      </c>
      <c r="F35" s="133">
        <f t="shared" ref="F35" si="8">D35+B35</f>
        <v>10500000</v>
      </c>
      <c r="G35" s="41">
        <f>IF(ISBLANK(F35),"  ",IF(F85&gt;0,F35/F85,IF(F35&gt;0,1,0)))</f>
        <v>1</v>
      </c>
      <c r="H35" s="112">
        <f>BOR!H35+LUMCON!H35+LOSFA!H35</f>
        <v>10500000</v>
      </c>
      <c r="I35" s="39">
        <f t="shared" ref="I35" si="9">IF(ISBLANK(H35),"  ",IF(L35&gt;0,H35/L35,IF(H35&gt;0,1,0)))</f>
        <v>1</v>
      </c>
      <c r="J35" s="122">
        <f>BOR!J35+LUMCON!J35+LOSFA!J35</f>
        <v>0</v>
      </c>
      <c r="K35" s="40">
        <f t="shared" ref="K35" si="10">IF(ISBLANK(J35),"  ",IF(L35&gt;0,J35/L35,IF(J35&gt;0,1,0)))</f>
        <v>0</v>
      </c>
      <c r="L35" s="133">
        <f t="shared" ref="L35" si="11">J35+H35</f>
        <v>10500000</v>
      </c>
      <c r="M35" s="41">
        <f>IF(ISBLANK(L35),"  ",IF(L85&gt;0,L35/L85,IF(L35&gt;0,1,0)))</f>
        <v>1</v>
      </c>
    </row>
    <row r="36" spans="1:13" ht="15" customHeight="1" x14ac:dyDescent="0.2">
      <c r="A36" s="218" t="s">
        <v>193</v>
      </c>
      <c r="B36" s="112">
        <f>BOR!B36+LUMCON!B36+LOSFA!B36</f>
        <v>0</v>
      </c>
      <c r="C36" s="39">
        <f t="shared" ref="C36:C37" si="12">IF(ISBLANK(B36),"  ",IF(F36&gt;0,B36/F36,IF(B36&gt;0,1,0)))</f>
        <v>0</v>
      </c>
      <c r="D36" s="122">
        <f>BOR!D36+LUMCON!D36+LOSFA!D36</f>
        <v>0</v>
      </c>
      <c r="E36" s="36">
        <f t="shared" ref="E36:E37" si="13">IF(ISBLANK(D36),"  ",IF(F36&gt;0,D36/F36,IF(D36&gt;0,1,0)))</f>
        <v>0</v>
      </c>
      <c r="F36" s="133">
        <f t="shared" ref="F36:F37" si="14">D36+B36</f>
        <v>0</v>
      </c>
      <c r="G36" s="41">
        <f t="shared" ref="G36:G37" si="15">IF(ISBLANK(F36),"  ",IF(F86&gt;0,F36/F86,IF(F36&gt;0,1,0)))</f>
        <v>0</v>
      </c>
      <c r="H36" s="112">
        <f>BOR!H36+LUMCON!H36+LOSFA!H36</f>
        <v>0</v>
      </c>
      <c r="I36" s="39">
        <f t="shared" ref="I36:I37" si="16">IF(ISBLANK(H36),"  ",IF(L36&gt;0,H36/L36,IF(H36&gt;0,1,0)))</f>
        <v>0</v>
      </c>
      <c r="J36" s="122">
        <f>BOR!J36+LUMCON!J36+LOSFA!J36</f>
        <v>0</v>
      </c>
      <c r="K36" s="40">
        <f t="shared" ref="K36:K37" si="17">IF(ISBLANK(J36),"  ",IF(L36&gt;0,J36/L36,IF(J36&gt;0,1,0)))</f>
        <v>0</v>
      </c>
      <c r="L36" s="133">
        <f t="shared" ref="L36:L37" si="18">J36+H36</f>
        <v>0</v>
      </c>
      <c r="M36" s="41">
        <f t="shared" ref="M36:M37" si="19">IF(ISBLANK(L36),"  ",IF(L86&gt;0,L36/L86,IF(L36&gt;0,1,0)))</f>
        <v>0</v>
      </c>
    </row>
    <row r="37" spans="1:13" ht="15" customHeight="1" x14ac:dyDescent="0.2">
      <c r="A37" s="218" t="s">
        <v>194</v>
      </c>
      <c r="B37" s="112">
        <f>BOR!B37+LUMCON!B37+LOSFA!B37</f>
        <v>0</v>
      </c>
      <c r="C37" s="39">
        <f t="shared" si="12"/>
        <v>0</v>
      </c>
      <c r="D37" s="122">
        <f>BOR!D37+LUMCON!D37+LOSFA!D37</f>
        <v>0</v>
      </c>
      <c r="E37" s="36">
        <f t="shared" si="13"/>
        <v>0</v>
      </c>
      <c r="F37" s="133">
        <f t="shared" si="14"/>
        <v>0</v>
      </c>
      <c r="G37" s="41">
        <f t="shared" si="15"/>
        <v>0</v>
      </c>
      <c r="H37" s="112">
        <f>BOR!H37+LUMCON!H37+LOSFA!H37</f>
        <v>0</v>
      </c>
      <c r="I37" s="39">
        <f t="shared" si="16"/>
        <v>0</v>
      </c>
      <c r="J37" s="122">
        <f>BOR!J37+LUMCON!J37+LOSFA!J37</f>
        <v>0</v>
      </c>
      <c r="K37" s="40">
        <f t="shared" si="17"/>
        <v>0</v>
      </c>
      <c r="L37" s="133">
        <f t="shared" si="18"/>
        <v>0</v>
      </c>
      <c r="M37" s="41">
        <f t="shared" si="19"/>
        <v>0</v>
      </c>
    </row>
    <row r="38" spans="1:13" ht="15" customHeight="1" x14ac:dyDescent="0.2">
      <c r="A38" s="171" t="s">
        <v>187</v>
      </c>
      <c r="B38" s="112">
        <f>BOR!B38+LUMCON!B38+LOSFA!B38</f>
        <v>1191779</v>
      </c>
      <c r="C38" s="39">
        <f t="shared" si="6"/>
        <v>1</v>
      </c>
      <c r="D38" s="122">
        <f>BOR!D38+LUMCON!D38+LOSFA!D38</f>
        <v>0</v>
      </c>
      <c r="E38" s="36">
        <f t="shared" si="7"/>
        <v>0</v>
      </c>
      <c r="F38" s="133">
        <f t="shared" ref="F38" si="20">D38+B38</f>
        <v>1191779</v>
      </c>
      <c r="G38" s="41">
        <f>IF(ISBLANK(F38),"  ",IF(F86&gt;0,F38/F86,IF(F38&gt;0,1,0)))</f>
        <v>1</v>
      </c>
      <c r="H38" s="112">
        <f>BOR!H38+LUMCON!H38+LOSFA!H38</f>
        <v>2500000</v>
      </c>
      <c r="I38" s="39">
        <f t="shared" ref="I38" si="21">IF(ISBLANK(H38),"  ",IF(L38&gt;0,H38/L38,IF(H38&gt;0,1,0)))</f>
        <v>1</v>
      </c>
      <c r="J38" s="122">
        <f>BOR!J38+LUMCON!J38+LOSFA!J38</f>
        <v>0</v>
      </c>
      <c r="K38" s="40">
        <f t="shared" ref="K38" si="22">IF(ISBLANK(J38),"  ",IF(L38&gt;0,J38/L38,IF(J38&gt;0,1,0)))</f>
        <v>0</v>
      </c>
      <c r="L38" s="133">
        <f t="shared" ref="L38" si="23">J38+H38</f>
        <v>2500000</v>
      </c>
      <c r="M38" s="41">
        <f>IF(ISBLANK(L38),"  ",IF(L86&gt;0,L38/L86,IF(L38&gt;0,1,0)))</f>
        <v>1</v>
      </c>
    </row>
    <row r="39" spans="1:13" ht="15" customHeight="1" x14ac:dyDescent="0.2">
      <c r="A39" s="171" t="s">
        <v>192</v>
      </c>
      <c r="B39" s="112">
        <f>BOR!B39+LUMCON!B39+LOSFA!B39</f>
        <v>0</v>
      </c>
      <c r="C39" s="39">
        <f t="shared" ref="C39" si="24">IF(ISBLANK(B39),"  ",IF(F39&gt;0,B39/F39,IF(B39&gt;0,1,0)))</f>
        <v>0</v>
      </c>
      <c r="D39" s="122">
        <f>BOR!D39+LUMCON!D39+LOSFA!D39</f>
        <v>0</v>
      </c>
      <c r="E39" s="36">
        <f t="shared" ref="E39" si="25">IF(ISBLANK(D39),"  ",IF(F39&gt;0,D39/F39,IF(D39&gt;0,1,0)))</f>
        <v>0</v>
      </c>
      <c r="F39" s="133">
        <f t="shared" ref="F39" si="26">D39+B39</f>
        <v>0</v>
      </c>
      <c r="G39" s="41">
        <f>IF(ISBLANK(F39),"  ",IF(F87&gt;0,F39/F87,IF(F39&gt;0,1,0)))</f>
        <v>0</v>
      </c>
      <c r="H39" s="112">
        <f>BOR!H39+LUMCON!H39+LOSFA!H39</f>
        <v>0</v>
      </c>
      <c r="I39" s="39">
        <f t="shared" ref="I39" si="27">IF(ISBLANK(H39),"  ",IF(L39&gt;0,H39/L39,IF(H39&gt;0,1,0)))</f>
        <v>0</v>
      </c>
      <c r="J39" s="122">
        <f>BOR!J39+LUMCON!J39+LOSFA!J39</f>
        <v>0</v>
      </c>
      <c r="K39" s="40">
        <f t="shared" ref="K39" si="28">IF(ISBLANK(J39),"  ",IF(L39&gt;0,J39/L39,IF(J39&gt;0,1,0)))</f>
        <v>0</v>
      </c>
      <c r="L39" s="133">
        <f t="shared" ref="L39" si="29">J39+H39</f>
        <v>0</v>
      </c>
      <c r="M39" s="41">
        <f>IF(ISBLANK(L39),"  ",IF(L87&gt;0,L39/L87,IF(L39&gt;0,1,0)))</f>
        <v>0</v>
      </c>
    </row>
    <row r="40" spans="1:13" ht="15" customHeight="1" x14ac:dyDescent="0.2">
      <c r="A40" s="171" t="s">
        <v>188</v>
      </c>
      <c r="B40" s="112">
        <f>BOR!B40+LUMCON!B40+LOSFA!B40</f>
        <v>10000000</v>
      </c>
      <c r="C40" s="39">
        <f t="shared" ref="C40" si="30">IF(ISBLANK(B40),"  ",IF(F40&gt;0,B40/F40,IF(B40&gt;0,1,0)))</f>
        <v>1</v>
      </c>
      <c r="D40" s="122">
        <f>BOR!D40+LUMCON!D40+LOSFA!D40</f>
        <v>0</v>
      </c>
      <c r="E40" s="36">
        <f t="shared" ref="E40" si="31">IF(ISBLANK(D40),"  ",IF(F40&gt;0,D40/F40,IF(D40&gt;0,1,0)))</f>
        <v>0</v>
      </c>
      <c r="F40" s="133">
        <f t="shared" ref="F40" si="32">D40+B40</f>
        <v>10000000</v>
      </c>
      <c r="G40" s="41">
        <f>IF(ISBLANK(F40),"  ",IF(F87&gt;0,F40/F87,IF(F40&gt;0,1,0)))</f>
        <v>1</v>
      </c>
      <c r="H40" s="112">
        <f>BOR!H40+LUMCON!H40+LOSFA!H40</f>
        <v>0</v>
      </c>
      <c r="I40" s="39">
        <f t="shared" ref="I40" si="33">IF(ISBLANK(H40),"  ",IF(L40&gt;0,H40/L40,IF(H40&gt;0,1,0)))</f>
        <v>0</v>
      </c>
      <c r="J40" s="122">
        <f>BOR!J40+LUMCON!J40+LOSFA!J40</f>
        <v>0</v>
      </c>
      <c r="K40" s="40">
        <f t="shared" ref="K40" si="34">IF(ISBLANK(J40),"  ",IF(L40&gt;0,J40/L40,IF(J40&gt;0,1,0)))</f>
        <v>0</v>
      </c>
      <c r="L40" s="133">
        <f t="shared" ref="L40" si="35">J40+H40</f>
        <v>0</v>
      </c>
      <c r="M40" s="41">
        <f>IF(ISBLANK(L40),"  ",IF(L87&gt;0,L40/L87,IF(L40&gt;0,1,0)))</f>
        <v>0</v>
      </c>
    </row>
    <row r="41" spans="1:13" ht="15" customHeight="1" x14ac:dyDescent="0.2">
      <c r="A41" s="171" t="s">
        <v>189</v>
      </c>
      <c r="B41" s="112">
        <f>BOR!B41+LUMCON!B41+LOSFA!B41</f>
        <v>390000</v>
      </c>
      <c r="C41" s="39">
        <f t="shared" ref="C41" si="36">IF(ISBLANK(B41),"  ",IF(F41&gt;0,B41/F41,IF(B41&gt;0,1,0)))</f>
        <v>1</v>
      </c>
      <c r="D41" s="122">
        <f>BOR!D41+LUMCON!D41+LOSFA!D41</f>
        <v>0</v>
      </c>
      <c r="E41" s="36">
        <f t="shared" ref="E41" si="37">IF(ISBLANK(D41),"  ",IF(F41&gt;0,D41/F41,IF(D41&gt;0,1,0)))</f>
        <v>0</v>
      </c>
      <c r="F41" s="133">
        <f t="shared" ref="F41" si="38">D41+B41</f>
        <v>390000</v>
      </c>
      <c r="G41" s="41">
        <f>IF(ISBLANK(F41),"  ",IF(F88&gt;0,F41/F88,IF(F41&gt;0,1,0)))</f>
        <v>1</v>
      </c>
      <c r="H41" s="112">
        <f>BOR!H41+LUMCON!H41+LOSFA!H41</f>
        <v>1000000</v>
      </c>
      <c r="I41" s="39">
        <f t="shared" ref="I41" si="39">IF(ISBLANK(H41),"  ",IF(L41&gt;0,H41/L41,IF(H41&gt;0,1,0)))</f>
        <v>1</v>
      </c>
      <c r="J41" s="122">
        <f>BOR!J41+LUMCON!J41+LOSFA!J41</f>
        <v>0</v>
      </c>
      <c r="K41" s="40">
        <f t="shared" ref="K41" si="40">IF(ISBLANK(J41),"  ",IF(L41&gt;0,J41/L41,IF(J41&gt;0,1,0)))</f>
        <v>0</v>
      </c>
      <c r="L41" s="133">
        <f t="shared" ref="L41" si="41">J41+H41</f>
        <v>1000000</v>
      </c>
      <c r="M41" s="41">
        <f>IF(ISBLANK(L41),"  ",IF(L88&gt;0,L41/L88,IF(L41&gt;0,1,0)))</f>
        <v>1</v>
      </c>
    </row>
    <row r="42" spans="1:13" ht="15" customHeight="1" x14ac:dyDescent="0.25">
      <c r="A42" s="47" t="s">
        <v>29</v>
      </c>
      <c r="B42" s="159"/>
      <c r="C42" s="48" t="s">
        <v>4</v>
      </c>
      <c r="D42" s="127"/>
      <c r="E42" s="49" t="s">
        <v>4</v>
      </c>
      <c r="F42" s="133"/>
      <c r="G42" s="50" t="s">
        <v>4</v>
      </c>
      <c r="H42" s="142"/>
      <c r="I42" s="48" t="s">
        <v>4</v>
      </c>
      <c r="J42" s="127"/>
      <c r="K42" s="49" t="s">
        <v>4</v>
      </c>
      <c r="L42" s="133"/>
      <c r="M42" s="50" t="s">
        <v>4</v>
      </c>
    </row>
    <row r="43" spans="1:13" ht="15" customHeight="1" x14ac:dyDescent="0.2">
      <c r="A43" s="45" t="s">
        <v>30</v>
      </c>
      <c r="B43" s="112">
        <f>BOR!B43+LUMCON!B43+LOSFA!B43</f>
        <v>0</v>
      </c>
      <c r="C43" s="35">
        <f t="shared" si="0"/>
        <v>0</v>
      </c>
      <c r="D43" s="122">
        <f>BOR!D43+LUMCON!D43+LOSFA!D43</f>
        <v>0</v>
      </c>
      <c r="E43" s="36">
        <f>IF(ISBLANK(D43),"  ",IF(F43&gt;0,D43/F43,IF(D43&gt;0,1,0)))</f>
        <v>0</v>
      </c>
      <c r="F43" s="132">
        <f t="shared" si="2"/>
        <v>0</v>
      </c>
      <c r="G43" s="37">
        <f>IF(ISBLANK(F43),"  ",IF(F84&gt;0,F43/F84,IF(F43&gt;0,1,0)))</f>
        <v>0</v>
      </c>
      <c r="H43" s="112">
        <f>BOR!H43+LUMCON!H43+LOSFA!H43</f>
        <v>0</v>
      </c>
      <c r="I43" s="35">
        <f>IF(ISBLANK(H43),"  ",IF(L43&gt;0,H43/L43,IF(H43&gt;0,1,0)))</f>
        <v>0</v>
      </c>
      <c r="J43" s="122">
        <f>BOR!J43+LUMCON!J43+LOSFA!J43</f>
        <v>0</v>
      </c>
      <c r="K43" s="36">
        <f>IF(ISBLANK(J43),"  ",IF(L43&gt;0,J43/L43,IF(J43&gt;0,1,0)))</f>
        <v>0</v>
      </c>
      <c r="L43" s="132">
        <f>J43+H43</f>
        <v>0</v>
      </c>
      <c r="M43" s="37">
        <f>IF(ISBLANK(L43),"  ",IF(L84&gt;0,L43/L84,IF(L43&gt;0,1,0)))</f>
        <v>0</v>
      </c>
    </row>
    <row r="44" spans="1:13" ht="15" customHeight="1" x14ac:dyDescent="0.25">
      <c r="A44" s="47" t="s">
        <v>31</v>
      </c>
      <c r="B44" s="165"/>
      <c r="C44" s="48" t="s">
        <v>4</v>
      </c>
      <c r="D44" s="123"/>
      <c r="E44" s="49" t="s">
        <v>4</v>
      </c>
      <c r="F44" s="133"/>
      <c r="G44" s="50" t="s">
        <v>4</v>
      </c>
      <c r="H44" s="165"/>
      <c r="I44" s="48" t="s">
        <v>4</v>
      </c>
      <c r="J44" s="123"/>
      <c r="K44" s="49" t="s">
        <v>4</v>
      </c>
      <c r="L44" s="133"/>
      <c r="M44" s="50" t="s">
        <v>4</v>
      </c>
    </row>
    <row r="45" spans="1:13" ht="15" customHeight="1" x14ac:dyDescent="0.2">
      <c r="A45" s="45" t="s">
        <v>30</v>
      </c>
      <c r="B45" s="112">
        <f>BOR!B45+LUMCON!B45+LOSFA!B45</f>
        <v>0</v>
      </c>
      <c r="C45" s="35">
        <f t="shared" si="0"/>
        <v>0</v>
      </c>
      <c r="D45" s="122">
        <f>BOR!D45+LUMCON!D45+LOSFA!D45</f>
        <v>0</v>
      </c>
      <c r="E45" s="36">
        <f>IF(ISBLANK(D45),"  ",IF(F45&gt;0,D45/F45,IF(D45&gt;0,1,0)))</f>
        <v>0</v>
      </c>
      <c r="F45" s="132">
        <f t="shared" si="2"/>
        <v>0</v>
      </c>
      <c r="G45" s="37">
        <f>IF(ISBLANK(F45),"  ",IF(F84&gt;0,F45/F84,IF(F45&gt;0,1,0)))</f>
        <v>0</v>
      </c>
      <c r="H45" s="112">
        <f>BOR!H45+LUMCON!H45+LOSFA!H45</f>
        <v>0</v>
      </c>
      <c r="I45" s="35">
        <f>IF(ISBLANK(H45),"  ",IF(L45&gt;0,H45/L45,IF(H45&gt;0,1,0)))</f>
        <v>0</v>
      </c>
      <c r="J45" s="122">
        <f>BOR!J45+LUMCON!J45+LOSFA!J45</f>
        <v>0</v>
      </c>
      <c r="K45" s="36">
        <f>IF(ISBLANK(J45),"  ",IF(L45&gt;0,J45/L45,IF(J45&gt;0,1,0)))</f>
        <v>0</v>
      </c>
      <c r="L45" s="132">
        <f>J45+H45</f>
        <v>0</v>
      </c>
      <c r="M45" s="37">
        <f>IF(ISBLANK(L45),"  ",IF(L84&gt;0,L45/L84,IF(L45&gt;0,1,0)))</f>
        <v>0</v>
      </c>
    </row>
    <row r="46" spans="1:13" ht="15" customHeight="1" x14ac:dyDescent="0.2">
      <c r="A46" s="46" t="s">
        <v>32</v>
      </c>
      <c r="B46" s="114"/>
      <c r="C46" s="39" t="str">
        <f t="shared" si="0"/>
        <v xml:space="preserve">  </v>
      </c>
      <c r="D46" s="124"/>
      <c r="E46" s="36" t="str">
        <f>IF(ISBLANK(D46),"  ",IF(F46&gt;0,D46/F46,IF(D46&gt;0,1,0)))</f>
        <v xml:space="preserve">  </v>
      </c>
      <c r="F46" s="133">
        <f t="shared" si="2"/>
        <v>0</v>
      </c>
      <c r="G46" s="41">
        <f>IF(ISBLANK(F46),"  ",IF(F84&gt;0,F46/F84,IF(F46&gt;0,1,0)))</f>
        <v>0</v>
      </c>
      <c r="H46" s="114"/>
      <c r="I46" s="39" t="str">
        <f>IF(ISBLANK(H46),"  ",IF(L46&gt;0,H46/L46,IF(H46&gt;0,1,0)))</f>
        <v xml:space="preserve">  </v>
      </c>
      <c r="J46" s="124"/>
      <c r="K46" s="40" t="str">
        <f>IF(ISBLANK(J46),"  ",IF(L46&gt;0,J46/L46,IF(J46&gt;0,1,0)))</f>
        <v xml:space="preserve">  </v>
      </c>
      <c r="L46" s="133">
        <f>J46+H46</f>
        <v>0</v>
      </c>
      <c r="M46" s="41">
        <f>IF(ISBLANK(L46),"  ",IF(L84&gt;0,L46/L84,IF(L46&gt;0,1,0)))</f>
        <v>0</v>
      </c>
    </row>
    <row r="47" spans="1:13" s="55" customFormat="1" ht="15" customHeight="1" x14ac:dyDescent="0.25">
      <c r="A47" s="47" t="s">
        <v>33</v>
      </c>
      <c r="B47" s="115">
        <f>SUM(B13:B15,B43,B45,B46)</f>
        <v>475257850.31</v>
      </c>
      <c r="C47" s="59">
        <f t="shared" si="0"/>
        <v>1</v>
      </c>
      <c r="D47" s="128">
        <f>SUM(D13:D15,D43,D45,D46)</f>
        <v>0</v>
      </c>
      <c r="E47" s="52">
        <f>IF(ISBLANK(D47),"  ",IF(F47&gt;0,D47/F47,IF(D47&gt;0,1,0)))</f>
        <v>0</v>
      </c>
      <c r="F47" s="115">
        <f>SUM(F13:F15,F43,F45:F46)</f>
        <v>475257850.31</v>
      </c>
      <c r="G47" s="53">
        <f>IF(ISBLANK(F47),"  ",IF(F84&gt;0,F47/F84,IF(F47&gt;0,1,0)))</f>
        <v>0.92252434532693117</v>
      </c>
      <c r="H47" s="115">
        <f>SUM(H13:H15,H43,H45:H46)</f>
        <v>463986629</v>
      </c>
      <c r="I47" s="59">
        <f>IF(ISBLANK(H47),"  ",IF(L47&gt;0,H47/L47,IF(H47&gt;0,1,0)))</f>
        <v>1</v>
      </c>
      <c r="J47" s="128">
        <f>SUM(J13:J15,J43,J45:J46)</f>
        <v>0</v>
      </c>
      <c r="K47" s="54">
        <f>IF(ISBLANK(J47),"  ",IF(L47&gt;0,J47/L47,IF(J47&gt;0,1,0)))</f>
        <v>0</v>
      </c>
      <c r="L47" s="115">
        <f>SUM(L13:L15,L43,L45:L46)</f>
        <v>463986629</v>
      </c>
      <c r="M47" s="53">
        <f>IF(ISBLANK(L47),"  ",IF(L84&gt;0,L47/L84,IF(L47&gt;0,1,0)))</f>
        <v>0.87709941496085575</v>
      </c>
    </row>
    <row r="48" spans="1:13" ht="15" customHeight="1" x14ac:dyDescent="0.25">
      <c r="A48" s="56" t="s">
        <v>34</v>
      </c>
      <c r="B48" s="116"/>
      <c r="C48" s="48" t="s">
        <v>4</v>
      </c>
      <c r="D48" s="124"/>
      <c r="E48" s="49" t="s">
        <v>4</v>
      </c>
      <c r="F48" s="133"/>
      <c r="G48" s="50" t="s">
        <v>4</v>
      </c>
      <c r="H48" s="116"/>
      <c r="I48" s="48" t="s">
        <v>4</v>
      </c>
      <c r="J48" s="124"/>
      <c r="K48" s="49" t="s">
        <v>4</v>
      </c>
      <c r="L48" s="133"/>
      <c r="M48" s="50" t="s">
        <v>4</v>
      </c>
    </row>
    <row r="49" spans="1:13" ht="15" customHeight="1" x14ac:dyDescent="0.2">
      <c r="A49" s="7" t="s">
        <v>35</v>
      </c>
      <c r="B49" s="112">
        <f>BOR!B49+LUMCON!B49+LOSFA!B49</f>
        <v>0</v>
      </c>
      <c r="C49" s="35">
        <f t="shared" si="0"/>
        <v>0</v>
      </c>
      <c r="D49" s="122">
        <f>BOR!D49+LUMCON!D49+LOSFA!D49</f>
        <v>0</v>
      </c>
      <c r="E49" s="36">
        <f t="shared" ref="E49:E55" si="42">IF(ISBLANK(D49),"  ",IF(F49&gt;0,D49/F49,IF(D49&gt;0,1,0)))</f>
        <v>0</v>
      </c>
      <c r="F49" s="132">
        <f>D49+B49</f>
        <v>0</v>
      </c>
      <c r="G49" s="37">
        <f>IF(ISBLANK(F49),"  ",IF(D84&gt;0,F49/D84,IF(F49&gt;0,1,0)))</f>
        <v>0</v>
      </c>
      <c r="H49" s="112">
        <f>BOR!H49+LUMCON!H49+LOSFA!H49</f>
        <v>0</v>
      </c>
      <c r="I49" s="35">
        <f t="shared" ref="I49:I55" si="43">IF(ISBLANK(H49),"  ",IF(L49&gt;0,H49/L49,IF(H49&gt;0,1,0)))</f>
        <v>0</v>
      </c>
      <c r="J49" s="122">
        <f>BOR!J49+LUMCON!J49+LOSFA!J49</f>
        <v>0</v>
      </c>
      <c r="K49" s="36">
        <f t="shared" ref="K49:K55" si="44">IF(ISBLANK(J49),"  ",IF(L49&gt;0,J49/L49,IF(J49&gt;0,1,0)))</f>
        <v>0</v>
      </c>
      <c r="L49" s="132">
        <f>J49+H49</f>
        <v>0</v>
      </c>
      <c r="M49" s="37">
        <f>IF(ISBLANK(L49),"  ",IF(J84&gt;0,L49/J84,IF(L49&gt;0,1,0)))</f>
        <v>0</v>
      </c>
    </row>
    <row r="50" spans="1:13" ht="15" customHeight="1" x14ac:dyDescent="0.2">
      <c r="A50" s="58" t="s">
        <v>36</v>
      </c>
      <c r="B50" s="112">
        <f>BOR!B50+LUMCON!B50+LOSFA!B50</f>
        <v>0</v>
      </c>
      <c r="C50" s="39">
        <f t="shared" si="0"/>
        <v>0</v>
      </c>
      <c r="D50" s="122">
        <f>BOR!D50+LUMCON!D50+LOSFA!D50</f>
        <v>0</v>
      </c>
      <c r="E50" s="40">
        <f t="shared" si="42"/>
        <v>0</v>
      </c>
      <c r="F50" s="133">
        <f>D50+B50</f>
        <v>0</v>
      </c>
      <c r="G50" s="41">
        <f>IF(ISBLANK(F50),"  ",IF(D84&gt;0,F50/D84,IF(F50&gt;0,1,0)))</f>
        <v>0</v>
      </c>
      <c r="H50" s="112">
        <f>BOR!H50+LUMCON!H50+LOSFA!H50</f>
        <v>0</v>
      </c>
      <c r="I50" s="39">
        <f t="shared" si="43"/>
        <v>0</v>
      </c>
      <c r="J50" s="122">
        <f>BOR!J50+LUMCON!J50+LOSFA!J50</f>
        <v>0</v>
      </c>
      <c r="K50" s="40">
        <f t="shared" si="44"/>
        <v>0</v>
      </c>
      <c r="L50" s="133">
        <f>J50+H50</f>
        <v>0</v>
      </c>
      <c r="M50" s="41">
        <f>IF(ISBLANK(L50),"  ",IF(J84&gt;0,L50/J84,IF(L50&gt;0,1,0)))</f>
        <v>0</v>
      </c>
    </row>
    <row r="51" spans="1:13" ht="15" customHeight="1" x14ac:dyDescent="0.2">
      <c r="A51" s="7" t="s">
        <v>37</v>
      </c>
      <c r="B51" s="112">
        <f>BOR!B51+LUMCON!B51+LOSFA!B51</f>
        <v>0</v>
      </c>
      <c r="C51" s="39">
        <f t="shared" si="0"/>
        <v>0</v>
      </c>
      <c r="D51" s="122">
        <f>BOR!D51+LUMCON!D51+LOSFA!D51</f>
        <v>0</v>
      </c>
      <c r="E51" s="40">
        <f t="shared" si="42"/>
        <v>0</v>
      </c>
      <c r="F51" s="133">
        <f>D51+B51</f>
        <v>0</v>
      </c>
      <c r="G51" s="41">
        <f>IF(ISBLANK(F51),"  ",IF(D84&gt;0,F51/D84,IF(F51&gt;0,1,0)))</f>
        <v>0</v>
      </c>
      <c r="H51" s="112">
        <f>BOR!H51+LUMCON!H51+LOSFA!H51</f>
        <v>0</v>
      </c>
      <c r="I51" s="39">
        <f t="shared" si="43"/>
        <v>0</v>
      </c>
      <c r="J51" s="122">
        <f>BOR!J51+LUMCON!J51+LOSFA!J51</f>
        <v>0</v>
      </c>
      <c r="K51" s="40">
        <f t="shared" si="44"/>
        <v>0</v>
      </c>
      <c r="L51" s="133">
        <f>J51+H51</f>
        <v>0</v>
      </c>
      <c r="M51" s="41">
        <f>IF(ISBLANK(L51),"  ",IF(J84&gt;0,L51/J84,IF(L51&gt;0,1,0)))</f>
        <v>0</v>
      </c>
    </row>
    <row r="52" spans="1:13" ht="15" customHeight="1" x14ac:dyDescent="0.2">
      <c r="A52" s="25" t="s">
        <v>38</v>
      </c>
      <c r="B52" s="112">
        <f>BOR!B52+LUMCON!B52+LOSFA!B52</f>
        <v>0</v>
      </c>
      <c r="C52" s="39">
        <f t="shared" si="0"/>
        <v>0</v>
      </c>
      <c r="D52" s="122">
        <f>BOR!D52+LUMCON!D52+LOSFA!D52</f>
        <v>0</v>
      </c>
      <c r="E52" s="40">
        <f t="shared" si="42"/>
        <v>0</v>
      </c>
      <c r="F52" s="133">
        <f>D52+B52</f>
        <v>0</v>
      </c>
      <c r="G52" s="41">
        <f>IF(ISBLANK(F52),"  ",IF(D84&gt;0,F52/D84,IF(F52&gt;0,1,0)))</f>
        <v>0</v>
      </c>
      <c r="H52" s="112">
        <f>BOR!H52+LUMCON!H52+LOSFA!H52</f>
        <v>0</v>
      </c>
      <c r="I52" s="39">
        <f t="shared" si="43"/>
        <v>0</v>
      </c>
      <c r="J52" s="122">
        <f>BOR!J52+LUMCON!J52+LOSFA!J52</f>
        <v>0</v>
      </c>
      <c r="K52" s="40">
        <f t="shared" si="44"/>
        <v>0</v>
      </c>
      <c r="L52" s="133">
        <f>J52+H52</f>
        <v>0</v>
      </c>
      <c r="M52" s="41">
        <f>IF(ISBLANK(L52),"  ",IF(J84&gt;0,L52/J84,IF(L52&gt;0,1,0)))</f>
        <v>0</v>
      </c>
    </row>
    <row r="53" spans="1:13" ht="15" customHeight="1" x14ac:dyDescent="0.2">
      <c r="A53" s="58" t="s">
        <v>39</v>
      </c>
      <c r="B53" s="112">
        <f>BOR!B53+LUMCON!B53+LOSFA!B53</f>
        <v>23801813.949999999</v>
      </c>
      <c r="C53" s="39">
        <f t="shared" si="0"/>
        <v>1</v>
      </c>
      <c r="D53" s="122">
        <f>BOR!D53+LUMCON!D53+LOSFA!D53</f>
        <v>0</v>
      </c>
      <c r="E53" s="40">
        <f t="shared" si="42"/>
        <v>0</v>
      </c>
      <c r="F53" s="133">
        <f>D53+B53</f>
        <v>23801813.949999999</v>
      </c>
      <c r="G53" s="41">
        <f>IF(ISBLANK(F53),"  ",IF(F84&gt;0,F53/F84,IF(F53&gt;0,1,0)))</f>
        <v>4.6201767771946574E-2</v>
      </c>
      <c r="H53" s="112">
        <f>BOR!H53+LUMCON!H53+LOSFA!H53</f>
        <v>14752107</v>
      </c>
      <c r="I53" s="39">
        <f t="shared" si="43"/>
        <v>1</v>
      </c>
      <c r="J53" s="122">
        <f>BOR!J53+LUMCON!J53+LOSFA!J53</f>
        <v>0</v>
      </c>
      <c r="K53" s="40">
        <f t="shared" si="44"/>
        <v>0</v>
      </c>
      <c r="L53" s="133">
        <f>J53+H53</f>
        <v>14752107</v>
      </c>
      <c r="M53" s="41">
        <f>IF(ISBLANK(L53),"  ",IF(L84&gt;0,L53/L84,IF(L53&gt;0,1,0)))</f>
        <v>2.7886718302694763E-2</v>
      </c>
    </row>
    <row r="54" spans="1:13" s="55" customFormat="1" ht="15" customHeight="1" x14ac:dyDescent="0.25">
      <c r="A54" s="56" t="s">
        <v>40</v>
      </c>
      <c r="B54" s="117">
        <f>B53+B52+B51+B50+B49</f>
        <v>23801813.949999999</v>
      </c>
      <c r="C54" s="59">
        <f t="shared" si="0"/>
        <v>1</v>
      </c>
      <c r="D54" s="125">
        <f>D53+D52+D51+D50+D49</f>
        <v>0</v>
      </c>
      <c r="E54" s="54">
        <f t="shared" si="42"/>
        <v>0</v>
      </c>
      <c r="F54" s="134">
        <f>F53+F52+F51+F50+F49</f>
        <v>23801813.949999999</v>
      </c>
      <c r="G54" s="53">
        <f>IF(ISBLANK(F54),"  ",IF(F84&gt;0,F54/F84,IF(F54&gt;0,1,0)))</f>
        <v>4.6201767771946574E-2</v>
      </c>
      <c r="H54" s="117">
        <f>H53+H52+H51+H50+H49</f>
        <v>14752107</v>
      </c>
      <c r="I54" s="59">
        <f t="shared" si="43"/>
        <v>1</v>
      </c>
      <c r="J54" s="125">
        <f>J53+J52+J51+J50+J49</f>
        <v>0</v>
      </c>
      <c r="K54" s="54">
        <f t="shared" si="44"/>
        <v>0</v>
      </c>
      <c r="L54" s="134">
        <f>L53+L52+L51+L50+L49</f>
        <v>14752107</v>
      </c>
      <c r="M54" s="53">
        <f>IF(ISBLANK(L54),"  ",IF(L84&gt;0,L54/L84,IF(L54&gt;0,1,0)))</f>
        <v>2.7886718302694763E-2</v>
      </c>
    </row>
    <row r="55" spans="1:13" s="55" customFormat="1" ht="15" customHeight="1" x14ac:dyDescent="0.25">
      <c r="A55" s="60" t="s">
        <v>41</v>
      </c>
      <c r="B55" s="118">
        <f>BOR!B55+LUMCON!B55+LOSFA!B55</f>
        <v>0</v>
      </c>
      <c r="C55" s="59">
        <f t="shared" si="0"/>
        <v>0</v>
      </c>
      <c r="D55" s="126">
        <f>BOR!D55+LUMCON!D55+LOSFA!D55</f>
        <v>0</v>
      </c>
      <c r="E55" s="54">
        <f t="shared" si="42"/>
        <v>0</v>
      </c>
      <c r="F55" s="135">
        <f>D55+B55</f>
        <v>0</v>
      </c>
      <c r="G55" s="53">
        <f>IF(ISBLANK(F55),"  ",IF(F84&gt;0,F55/F84,IF(F55&gt;0,1,0)))</f>
        <v>0</v>
      </c>
      <c r="H55" s="118">
        <f>BOR!H55+LUMCON!H55+LOSFA!H55</f>
        <v>0</v>
      </c>
      <c r="I55" s="59">
        <f t="shared" si="43"/>
        <v>0</v>
      </c>
      <c r="J55" s="126">
        <f>BOR!J55+LUMCON!J55+LOSFA!J55</f>
        <v>0</v>
      </c>
      <c r="K55" s="54">
        <f t="shared" si="44"/>
        <v>0</v>
      </c>
      <c r="L55" s="135">
        <f>J55+H55</f>
        <v>0</v>
      </c>
      <c r="M55" s="53">
        <f>IF(ISBLANK(L55),"  ",IF(L84&gt;0,L55/L84,IF(L55&gt;0,1,0)))</f>
        <v>0</v>
      </c>
    </row>
    <row r="56" spans="1:13" ht="15" customHeight="1" x14ac:dyDescent="0.25">
      <c r="A56" s="9" t="s">
        <v>42</v>
      </c>
      <c r="B56" s="119"/>
      <c r="C56" s="61" t="s">
        <v>4</v>
      </c>
      <c r="D56" s="127"/>
      <c r="E56" s="62" t="s">
        <v>4</v>
      </c>
      <c r="F56" s="132"/>
      <c r="G56" s="63" t="s">
        <v>4</v>
      </c>
      <c r="H56" s="119"/>
      <c r="I56" s="61" t="s">
        <v>4</v>
      </c>
      <c r="J56" s="127"/>
      <c r="K56" s="62" t="s">
        <v>4</v>
      </c>
      <c r="L56" s="132"/>
      <c r="M56" s="63" t="s">
        <v>4</v>
      </c>
    </row>
    <row r="57" spans="1:13" ht="15" customHeight="1" x14ac:dyDescent="0.2">
      <c r="A57" s="7" t="s">
        <v>43</v>
      </c>
      <c r="B57" s="112">
        <f>BOR!B57+LUMCON!B57+LOSFA!B57</f>
        <v>0</v>
      </c>
      <c r="C57" s="35">
        <f t="shared" si="0"/>
        <v>0</v>
      </c>
      <c r="D57" s="122">
        <f>BOR!D57+LUMCON!D57+LOSFA!D57</f>
        <v>0</v>
      </c>
      <c r="E57" s="36">
        <f t="shared" ref="E57:E75" si="45">IF(ISBLANK(D57),"  ",IF(F57&gt;0,D57/F57,IF(D57&gt;0,1,0)))</f>
        <v>0</v>
      </c>
      <c r="F57" s="136">
        <f t="shared" ref="F57:F62" si="46">D57+B57</f>
        <v>0</v>
      </c>
      <c r="G57" s="37">
        <f>IF(ISBLANK(F57),"  ",IF(F84&gt;0,F57/F84,IF(F57&gt;0,1,0)))</f>
        <v>0</v>
      </c>
      <c r="H57" s="112">
        <f>BOR!H57+LUMCON!H57+LOSFA!H57</f>
        <v>0</v>
      </c>
      <c r="I57" s="35">
        <f t="shared" ref="I57:I75" si="47">IF(ISBLANK(H57),"  ",IF(L57&gt;0,H57/L57,IF(H57&gt;0,1,0)))</f>
        <v>0</v>
      </c>
      <c r="J57" s="122">
        <f>BOR!J57+LUMCON!J57+LOSFA!J57</f>
        <v>0</v>
      </c>
      <c r="K57" s="36">
        <f t="shared" ref="K57:K75" si="48">IF(ISBLANK(J57),"  ",IF(L57&gt;0,J57/L57,IF(J57&gt;0,1,0)))</f>
        <v>0</v>
      </c>
      <c r="L57" s="136">
        <f t="shared" ref="L57:L74" si="49">J57+H57</f>
        <v>0</v>
      </c>
      <c r="M57" s="37">
        <f>IF(ISBLANK(L57),"  ",IF(L84&gt;0,L57/L84,IF(L57&gt;0,1,0)))</f>
        <v>0</v>
      </c>
    </row>
    <row r="58" spans="1:13" ht="15" customHeight="1" x14ac:dyDescent="0.2">
      <c r="A58" s="25" t="s">
        <v>44</v>
      </c>
      <c r="B58" s="112">
        <f>BOR!B58+LUMCON!B58+LOSFA!B58</f>
        <v>0</v>
      </c>
      <c r="C58" s="39">
        <f t="shared" si="0"/>
        <v>0</v>
      </c>
      <c r="D58" s="122">
        <f>BOR!D58+LUMCON!D58+LOSFA!D58</f>
        <v>0</v>
      </c>
      <c r="E58" s="40">
        <f t="shared" si="45"/>
        <v>0</v>
      </c>
      <c r="F58" s="137">
        <f t="shared" si="46"/>
        <v>0</v>
      </c>
      <c r="G58" s="41">
        <f>IF(ISBLANK(F58),"  ",IF(F84&gt;0,F58/F84,IF(F58&gt;0,1,0)))</f>
        <v>0</v>
      </c>
      <c r="H58" s="112">
        <f>BOR!H58+LUMCON!H58+LOSFA!H58</f>
        <v>0</v>
      </c>
      <c r="I58" s="39">
        <f t="shared" si="47"/>
        <v>0</v>
      </c>
      <c r="J58" s="122">
        <f>BOR!J58+LUMCON!J58+LOSFA!J58</f>
        <v>0</v>
      </c>
      <c r="K58" s="40">
        <f t="shared" si="48"/>
        <v>0</v>
      </c>
      <c r="L58" s="137">
        <f t="shared" si="49"/>
        <v>0</v>
      </c>
      <c r="M58" s="41">
        <f>IF(ISBLANK(L58),"  ",IF(L84&gt;0,L58/L84,IF(L58&gt;0,1,0)))</f>
        <v>0</v>
      </c>
    </row>
    <row r="59" spans="1:13" ht="15" customHeight="1" x14ac:dyDescent="0.2">
      <c r="A59" s="64" t="s">
        <v>45</v>
      </c>
      <c r="B59" s="112">
        <f>BOR!B59+LUMCON!B59+LOSFA!B59</f>
        <v>0</v>
      </c>
      <c r="C59" s="39">
        <f t="shared" si="0"/>
        <v>0</v>
      </c>
      <c r="D59" s="122">
        <f>BOR!D59+LUMCON!D59+LOSFA!D59</f>
        <v>0</v>
      </c>
      <c r="E59" s="40">
        <f t="shared" si="45"/>
        <v>0</v>
      </c>
      <c r="F59" s="138">
        <f t="shared" si="46"/>
        <v>0</v>
      </c>
      <c r="G59" s="41">
        <f>IF(ISBLANK(F59),"  ",IF(F84&gt;0,F59/F84,IF(F59&gt;0,1,0)))</f>
        <v>0</v>
      </c>
      <c r="H59" s="112">
        <f>BOR!H59+LUMCON!H59+LOSFA!H59</f>
        <v>0</v>
      </c>
      <c r="I59" s="39">
        <f t="shared" si="47"/>
        <v>0</v>
      </c>
      <c r="J59" s="122">
        <f>BOR!J59+LUMCON!J59+LOSFA!J59</f>
        <v>0</v>
      </c>
      <c r="K59" s="40">
        <f t="shared" si="48"/>
        <v>0</v>
      </c>
      <c r="L59" s="138">
        <f t="shared" si="49"/>
        <v>0</v>
      </c>
      <c r="M59" s="41">
        <f>IF(ISBLANK(L59),"  ",IF(L84&gt;0,L59/L84,IF(L59&gt;0,1,0)))</f>
        <v>0</v>
      </c>
    </row>
    <row r="60" spans="1:13" ht="15" customHeight="1" x14ac:dyDescent="0.2">
      <c r="A60" s="64" t="s">
        <v>46</v>
      </c>
      <c r="B60" s="112">
        <f>BOR!B60+LUMCON!B60+LOSFA!B60</f>
        <v>0</v>
      </c>
      <c r="C60" s="39">
        <f t="shared" si="0"/>
        <v>0</v>
      </c>
      <c r="D60" s="122">
        <f>BOR!D60+LUMCON!D60+LOSFA!D60</f>
        <v>0</v>
      </c>
      <c r="E60" s="40">
        <f t="shared" si="45"/>
        <v>0</v>
      </c>
      <c r="F60" s="138">
        <f t="shared" si="46"/>
        <v>0</v>
      </c>
      <c r="G60" s="41">
        <f>IF(ISBLANK(F60),"  ",IF(F84&gt;0,F60/F84,IF(F60&gt;0,1,0)))</f>
        <v>0</v>
      </c>
      <c r="H60" s="112">
        <f>BOR!H60+LUMCON!H60+LOSFA!H60</f>
        <v>0</v>
      </c>
      <c r="I60" s="39">
        <f t="shared" si="47"/>
        <v>0</v>
      </c>
      <c r="J60" s="122">
        <f>BOR!J60+LUMCON!J60+LOSFA!J60</f>
        <v>0</v>
      </c>
      <c r="K60" s="40">
        <f t="shared" si="48"/>
        <v>0</v>
      </c>
      <c r="L60" s="138">
        <f t="shared" si="49"/>
        <v>0</v>
      </c>
      <c r="M60" s="41">
        <f>IF(ISBLANK(L60),"  ",IF(L84&gt;0,L60/L84,IF(L60&gt;0,1,0)))</f>
        <v>0</v>
      </c>
    </row>
    <row r="61" spans="1:13" ht="15" customHeight="1" x14ac:dyDescent="0.2">
      <c r="A61" s="64" t="s">
        <v>47</v>
      </c>
      <c r="B61" s="112">
        <f>BOR!B61+LUMCON!B61+LOSFA!B61</f>
        <v>0</v>
      </c>
      <c r="C61" s="39">
        <f>IF(ISBLANK(B61),"  ",IF(F61&gt;0,B61/F61,IF(B61&gt;0,1,0)))</f>
        <v>0</v>
      </c>
      <c r="D61" s="122">
        <f>BOR!D61+LUMCON!D61+LOSFA!D61</f>
        <v>0</v>
      </c>
      <c r="E61" s="40">
        <f>IF(ISBLANK(D61),"  ",IF(F61&gt;0,D61/F61,IF(D61&gt;0,1,0)))</f>
        <v>0</v>
      </c>
      <c r="F61" s="138">
        <f t="shared" si="46"/>
        <v>0</v>
      </c>
      <c r="G61" s="41">
        <f>IF(ISBLANK(F61),"  ",IF(F84&gt;0,F61/F84,IF(F61&gt;0,1,0)))</f>
        <v>0</v>
      </c>
      <c r="H61" s="112">
        <f>BOR!H61+LUMCON!H61+LOSFA!H61</f>
        <v>0</v>
      </c>
      <c r="I61" s="39">
        <f>IF(ISBLANK(H61),"  ",IF(L61&gt;0,H61/L61,IF(H61&gt;0,1,0)))</f>
        <v>0</v>
      </c>
      <c r="J61" s="122">
        <f>BOR!J61+LUMCON!J61+LOSFA!J61</f>
        <v>0</v>
      </c>
      <c r="K61" s="40">
        <f>IF(ISBLANK(J61),"  ",IF(L61&gt;0,J61/L61,IF(J61&gt;0,1,0)))</f>
        <v>0</v>
      </c>
      <c r="L61" s="138">
        <f t="shared" si="49"/>
        <v>0</v>
      </c>
      <c r="M61" s="41">
        <f>IF(ISBLANK(L61),"  ",IF(L84&gt;0,L61/L84,IF(L61&gt;0,1,0)))</f>
        <v>0</v>
      </c>
    </row>
    <row r="62" spans="1:13" ht="15" customHeight="1" x14ac:dyDescent="0.2">
      <c r="A62" s="25" t="s">
        <v>48</v>
      </c>
      <c r="B62" s="112">
        <f>BOR!B62+LUMCON!B62+LOSFA!B62</f>
        <v>0</v>
      </c>
      <c r="C62" s="39">
        <f t="shared" si="0"/>
        <v>0</v>
      </c>
      <c r="D62" s="122">
        <f>BOR!D62+LUMCON!D62+LOSFA!D62</f>
        <v>0</v>
      </c>
      <c r="E62" s="40">
        <f t="shared" si="45"/>
        <v>0</v>
      </c>
      <c r="F62" s="137">
        <f t="shared" si="46"/>
        <v>0</v>
      </c>
      <c r="G62" s="41">
        <f>IF(ISBLANK(F62),"  ",IF(F84&gt;0,F62/F84,IF(F62&gt;0,1,0)))</f>
        <v>0</v>
      </c>
      <c r="H62" s="112">
        <f>BOR!H62+LUMCON!H62+LOSFA!H62</f>
        <v>0</v>
      </c>
      <c r="I62" s="39">
        <f t="shared" si="47"/>
        <v>0</v>
      </c>
      <c r="J62" s="122">
        <f>BOR!J62+LUMCON!J62+LOSFA!J62</f>
        <v>0</v>
      </c>
      <c r="K62" s="40">
        <f t="shared" si="48"/>
        <v>0</v>
      </c>
      <c r="L62" s="137">
        <f t="shared" si="49"/>
        <v>0</v>
      </c>
      <c r="M62" s="41">
        <f>IF(ISBLANK(L62),"  ",IF(L84&gt;0,L62/L84,IF(L62&gt;0,1,0)))</f>
        <v>0</v>
      </c>
    </row>
    <row r="63" spans="1:13" s="55" customFormat="1" ht="15" customHeight="1" x14ac:dyDescent="0.25">
      <c r="A63" s="60" t="s">
        <v>49</v>
      </c>
      <c r="B63" s="117">
        <f>B62+B60+B59+B58+B57</f>
        <v>0</v>
      </c>
      <c r="C63" s="59">
        <f t="shared" si="0"/>
        <v>0</v>
      </c>
      <c r="D63" s="125">
        <f>D62+D60+D59+D58+D57</f>
        <v>0</v>
      </c>
      <c r="E63" s="54">
        <f t="shared" si="45"/>
        <v>0</v>
      </c>
      <c r="F63" s="139">
        <f>F62+F60+F59+F58+F57+F61</f>
        <v>0</v>
      </c>
      <c r="G63" s="53">
        <f>IF(ISBLANK(F63),"  ",IF(F84&gt;0,F63/F84,IF(F63&gt;0,1,0)))</f>
        <v>0</v>
      </c>
      <c r="H63" s="117">
        <f>H62+H60+H59+H58+H57</f>
        <v>0</v>
      </c>
      <c r="I63" s="59">
        <f t="shared" si="47"/>
        <v>0</v>
      </c>
      <c r="J63" s="125">
        <f>J62+J60+J59+J58+J57</f>
        <v>0</v>
      </c>
      <c r="K63" s="54">
        <f t="shared" si="48"/>
        <v>0</v>
      </c>
      <c r="L63" s="137">
        <f t="shared" si="49"/>
        <v>0</v>
      </c>
      <c r="M63" s="53">
        <f>IF(ISBLANK(L63),"  ",IF(L84&gt;0,L63/L84,IF(L63&gt;0,1,0)))</f>
        <v>0</v>
      </c>
    </row>
    <row r="64" spans="1:13" ht="15" customHeight="1" x14ac:dyDescent="0.2">
      <c r="A64" s="34" t="s">
        <v>50</v>
      </c>
      <c r="B64" s="112">
        <f>BOR!B64+LUMCON!B64+LOSFA!B64</f>
        <v>0</v>
      </c>
      <c r="C64" s="39">
        <f t="shared" si="0"/>
        <v>0</v>
      </c>
      <c r="D64" s="122">
        <f>BOR!D64+LUMCON!D64+LOSFA!D64</f>
        <v>0</v>
      </c>
      <c r="E64" s="40">
        <f t="shared" si="45"/>
        <v>0</v>
      </c>
      <c r="F64" s="140">
        <f t="shared" ref="F64:F74" si="50">D64+B64</f>
        <v>0</v>
      </c>
      <c r="G64" s="41">
        <f>IF(ISBLANK(F64),"  ",IF(F84&gt;0,F64/F84,IF(F64&gt;0,1,0)))</f>
        <v>0</v>
      </c>
      <c r="H64" s="112">
        <f>BOR!H64+LUMCON!H64+LOSFA!H64</f>
        <v>0</v>
      </c>
      <c r="I64" s="39">
        <f t="shared" si="47"/>
        <v>0</v>
      </c>
      <c r="J64" s="122">
        <f>BOR!J64+LUMCON!J64+LOSFA!J64</f>
        <v>0</v>
      </c>
      <c r="K64" s="40">
        <f t="shared" si="48"/>
        <v>0</v>
      </c>
      <c r="L64" s="140">
        <f t="shared" si="49"/>
        <v>0</v>
      </c>
      <c r="M64" s="41">
        <f>IF(ISBLANK(L64),"  ",IF(L84&gt;0,L64/L84,IF(L64&gt;0,1,0)))</f>
        <v>0</v>
      </c>
    </row>
    <row r="65" spans="1:13" ht="15" customHeight="1" x14ac:dyDescent="0.2">
      <c r="A65" s="65" t="s">
        <v>51</v>
      </c>
      <c r="B65" s="112">
        <f>BOR!B65+LUMCON!B65+LOSFA!B65</f>
        <v>0</v>
      </c>
      <c r="C65" s="39">
        <f t="shared" si="0"/>
        <v>0</v>
      </c>
      <c r="D65" s="122">
        <f>BOR!D65+LUMCON!D65+LOSFA!D65</f>
        <v>0</v>
      </c>
      <c r="E65" s="40">
        <f t="shared" si="45"/>
        <v>0</v>
      </c>
      <c r="F65" s="133">
        <f t="shared" si="50"/>
        <v>0</v>
      </c>
      <c r="G65" s="41">
        <f>IF(ISBLANK(F65),"  ",IF(F84&gt;0,F65/F84,IF(F65&gt;0,1,0)))</f>
        <v>0</v>
      </c>
      <c r="H65" s="112">
        <f>BOR!H65+LUMCON!H65+LOSFA!H65</f>
        <v>0</v>
      </c>
      <c r="I65" s="39">
        <f t="shared" si="47"/>
        <v>0</v>
      </c>
      <c r="J65" s="122">
        <f>BOR!J65+LUMCON!J65+LOSFA!J65</f>
        <v>0</v>
      </c>
      <c r="K65" s="40">
        <f t="shared" si="48"/>
        <v>0</v>
      </c>
      <c r="L65" s="133">
        <f t="shared" si="49"/>
        <v>0</v>
      </c>
      <c r="M65" s="41">
        <f>IF(ISBLANK(L65),"  ",IF(L84&gt;0,L65/L84,IF(L65&gt;0,1,0)))</f>
        <v>0</v>
      </c>
    </row>
    <row r="66" spans="1:13" ht="15" customHeight="1" x14ac:dyDescent="0.2">
      <c r="A66" s="7" t="s">
        <v>52</v>
      </c>
      <c r="B66" s="112">
        <f>BOR!B66+LUMCON!B66+LOSFA!B66</f>
        <v>0</v>
      </c>
      <c r="C66" s="39">
        <f t="shared" si="0"/>
        <v>0</v>
      </c>
      <c r="D66" s="122">
        <f>BOR!D66+LUMCON!D66+LOSFA!D66</f>
        <v>0</v>
      </c>
      <c r="E66" s="40">
        <f t="shared" si="45"/>
        <v>0</v>
      </c>
      <c r="F66" s="133">
        <f t="shared" si="50"/>
        <v>0</v>
      </c>
      <c r="G66" s="41">
        <f>IF(ISBLANK(F66),"  ",IF(F84&gt;0,F66/F84,IF(F66&gt;0,1,0)))</f>
        <v>0</v>
      </c>
      <c r="H66" s="112">
        <f>BOR!H66+LUMCON!H66+LOSFA!H66</f>
        <v>0</v>
      </c>
      <c r="I66" s="39">
        <f t="shared" si="47"/>
        <v>0</v>
      </c>
      <c r="J66" s="122">
        <f>BOR!J66+LUMCON!J66+LOSFA!J66</f>
        <v>0</v>
      </c>
      <c r="K66" s="40">
        <f t="shared" si="48"/>
        <v>0</v>
      </c>
      <c r="L66" s="133">
        <f t="shared" si="49"/>
        <v>0</v>
      </c>
      <c r="M66" s="41">
        <f>IF(ISBLANK(L66),"  ",IF(L84&gt;0,L66/L84,IF(L66&gt;0,1,0)))</f>
        <v>0</v>
      </c>
    </row>
    <row r="67" spans="1:13" ht="15" customHeight="1" x14ac:dyDescent="0.2">
      <c r="A67" s="58" t="s">
        <v>53</v>
      </c>
      <c r="B67" s="112">
        <f>BOR!B67+LUMCON!B67+LOSFA!B67</f>
        <v>0</v>
      </c>
      <c r="C67" s="39">
        <f t="shared" si="0"/>
        <v>0</v>
      </c>
      <c r="D67" s="122">
        <f>BOR!D67+LUMCON!D67+LOSFA!D67</f>
        <v>0</v>
      </c>
      <c r="E67" s="40">
        <f t="shared" si="45"/>
        <v>0</v>
      </c>
      <c r="F67" s="133">
        <f t="shared" si="50"/>
        <v>0</v>
      </c>
      <c r="G67" s="41">
        <f>IF(ISBLANK(F67),"  ",IF(F84&gt;0,F67/F84,IF(F67&gt;0,1,0)))</f>
        <v>0</v>
      </c>
      <c r="H67" s="112">
        <f>BOR!H67+LUMCON!H67+LOSFA!H67</f>
        <v>0</v>
      </c>
      <c r="I67" s="39">
        <f t="shared" si="47"/>
        <v>0</v>
      </c>
      <c r="J67" s="122">
        <f>BOR!J67+LUMCON!J67+LOSFA!J67</f>
        <v>0</v>
      </c>
      <c r="K67" s="40">
        <f t="shared" si="48"/>
        <v>0</v>
      </c>
      <c r="L67" s="133">
        <f t="shared" si="49"/>
        <v>0</v>
      </c>
      <c r="M67" s="41">
        <f>IF(ISBLANK(L67),"  ",IF(L84&gt;0,L67/L84,IF(L67&gt;0,1,0)))</f>
        <v>0</v>
      </c>
    </row>
    <row r="68" spans="1:13" ht="15" customHeight="1" x14ac:dyDescent="0.2">
      <c r="A68" s="65" t="s">
        <v>54</v>
      </c>
      <c r="B68" s="112">
        <f>BOR!B68+LUMCON!B68+LOSFA!B68</f>
        <v>0</v>
      </c>
      <c r="C68" s="39">
        <f t="shared" si="0"/>
        <v>0</v>
      </c>
      <c r="D68" s="122">
        <f>BOR!D68+LUMCON!D68+LOSFA!D68</f>
        <v>0</v>
      </c>
      <c r="E68" s="40">
        <f t="shared" si="45"/>
        <v>0</v>
      </c>
      <c r="F68" s="133">
        <f t="shared" si="50"/>
        <v>0</v>
      </c>
      <c r="G68" s="41">
        <f>IF(ISBLANK(F68),"  ",IF(F84&gt;0,F68/F84,IF(F68&gt;0,1,0)))</f>
        <v>0</v>
      </c>
      <c r="H68" s="112">
        <f>BOR!H68+LUMCON!H68+LOSFA!H68</f>
        <v>0</v>
      </c>
      <c r="I68" s="39">
        <f t="shared" si="47"/>
        <v>0</v>
      </c>
      <c r="J68" s="122">
        <f>BOR!J68+LUMCON!J68+LOSFA!J68</f>
        <v>0</v>
      </c>
      <c r="K68" s="40">
        <f t="shared" si="48"/>
        <v>0</v>
      </c>
      <c r="L68" s="133">
        <f t="shared" si="49"/>
        <v>0</v>
      </c>
      <c r="M68" s="41">
        <f>IF(ISBLANK(L68),"  ",IF(L84&gt;0,L68/L84,IF(L68&gt;0,1,0)))</f>
        <v>0</v>
      </c>
    </row>
    <row r="69" spans="1:13" ht="15" customHeight="1" x14ac:dyDescent="0.2">
      <c r="A69" s="65" t="s">
        <v>55</v>
      </c>
      <c r="B69" s="112">
        <f>BOR!B69+LUMCON!B69+LOSFA!B69</f>
        <v>0</v>
      </c>
      <c r="C69" s="39">
        <f t="shared" si="0"/>
        <v>0</v>
      </c>
      <c r="D69" s="122">
        <f>BOR!D69+LUMCON!D69+LOSFA!D69</f>
        <v>0</v>
      </c>
      <c r="E69" s="40">
        <f t="shared" si="45"/>
        <v>0</v>
      </c>
      <c r="F69" s="133">
        <f t="shared" si="50"/>
        <v>0</v>
      </c>
      <c r="G69" s="41">
        <f>IF(ISBLANK(F69),"  ",IF(F84&gt;0,F69/F84,IF(F69&gt;0,1,0)))</f>
        <v>0</v>
      </c>
      <c r="H69" s="112">
        <f>BOR!H69+LUMCON!H69+LOSFA!H69</f>
        <v>0</v>
      </c>
      <c r="I69" s="39">
        <f t="shared" si="47"/>
        <v>0</v>
      </c>
      <c r="J69" s="122">
        <f>BOR!J69+LUMCON!J69+LOSFA!J69</f>
        <v>0</v>
      </c>
      <c r="K69" s="40">
        <f t="shared" si="48"/>
        <v>0</v>
      </c>
      <c r="L69" s="133">
        <f t="shared" si="49"/>
        <v>0</v>
      </c>
      <c r="M69" s="41">
        <f>IF(ISBLANK(L69),"  ",IF(L84&gt;0,L69/L84,IF(L69&gt;0,1,0)))</f>
        <v>0</v>
      </c>
    </row>
    <row r="70" spans="1:13" ht="15" customHeight="1" x14ac:dyDescent="0.2">
      <c r="A70" s="34" t="s">
        <v>56</v>
      </c>
      <c r="B70" s="112">
        <f>BOR!B70+LUMCON!B70+LOSFA!B70</f>
        <v>0</v>
      </c>
      <c r="C70" s="39">
        <f t="shared" si="0"/>
        <v>0</v>
      </c>
      <c r="D70" s="122">
        <f>BOR!D70+LUMCON!D70+LOSFA!D70</f>
        <v>0</v>
      </c>
      <c r="E70" s="40">
        <f t="shared" si="45"/>
        <v>0</v>
      </c>
      <c r="F70" s="133">
        <f t="shared" si="50"/>
        <v>0</v>
      </c>
      <c r="G70" s="41">
        <f>IF(ISBLANK(F70),"  ",IF(F84&gt;0,F70/F84,IF(F70&gt;0,1,0)))</f>
        <v>0</v>
      </c>
      <c r="H70" s="112">
        <f>BOR!H70+LUMCON!H70+LOSFA!H70</f>
        <v>0</v>
      </c>
      <c r="I70" s="39">
        <f t="shared" si="47"/>
        <v>0</v>
      </c>
      <c r="J70" s="122">
        <f>BOR!J70+LUMCON!J70+LOSFA!J70</f>
        <v>0</v>
      </c>
      <c r="K70" s="40">
        <f t="shared" si="48"/>
        <v>0</v>
      </c>
      <c r="L70" s="133">
        <f t="shared" si="49"/>
        <v>0</v>
      </c>
      <c r="M70" s="41">
        <f>IF(ISBLANK(L70),"  ",IF(L84&gt;0,L70/L84,IF(L70&gt;0,1,0)))</f>
        <v>0</v>
      </c>
    </row>
    <row r="71" spans="1:13" ht="15" customHeight="1" x14ac:dyDescent="0.2">
      <c r="A71" s="34" t="s">
        <v>57</v>
      </c>
      <c r="B71" s="112">
        <f>BOR!B71+LUMCON!B71+LOSFA!B71</f>
        <v>0</v>
      </c>
      <c r="C71" s="39">
        <f t="shared" si="0"/>
        <v>0</v>
      </c>
      <c r="D71" s="122">
        <f>BOR!D71+LUMCON!D71+LOSFA!D71</f>
        <v>0</v>
      </c>
      <c r="E71" s="40">
        <f t="shared" si="45"/>
        <v>0</v>
      </c>
      <c r="F71" s="133">
        <f t="shared" si="50"/>
        <v>0</v>
      </c>
      <c r="G71" s="41">
        <f>IF(ISBLANK(F71),"  ",IF(F84&gt;0,F71/F84,IF(F71&gt;0,1,0)))</f>
        <v>0</v>
      </c>
      <c r="H71" s="112">
        <f>BOR!H71+LUMCON!H71+LOSFA!H71</f>
        <v>0</v>
      </c>
      <c r="I71" s="39">
        <f t="shared" si="47"/>
        <v>0</v>
      </c>
      <c r="J71" s="122">
        <f>BOR!J71+LUMCON!J71+LOSFA!J71</f>
        <v>0</v>
      </c>
      <c r="K71" s="40">
        <f t="shared" si="48"/>
        <v>0</v>
      </c>
      <c r="L71" s="133">
        <f t="shared" si="49"/>
        <v>0</v>
      </c>
      <c r="M71" s="41">
        <f>IF(ISBLANK(L71),"  ",IF(L84&gt;0,L71/L84,IF(L71&gt;0,1,0)))</f>
        <v>0</v>
      </c>
    </row>
    <row r="72" spans="1:13" ht="15" customHeight="1" x14ac:dyDescent="0.2">
      <c r="A72" s="7" t="s">
        <v>58</v>
      </c>
      <c r="B72" s="112">
        <f>BOR!B72+LUMCON!B72+LOSFA!B72</f>
        <v>0</v>
      </c>
      <c r="C72" s="39">
        <f t="shared" si="0"/>
        <v>0</v>
      </c>
      <c r="D72" s="122">
        <f>BOR!D72+LUMCON!D72+LOSFA!D72</f>
        <v>0</v>
      </c>
      <c r="E72" s="40">
        <f t="shared" si="45"/>
        <v>0</v>
      </c>
      <c r="F72" s="133">
        <f t="shared" si="50"/>
        <v>0</v>
      </c>
      <c r="G72" s="41">
        <f>IF(ISBLANK(F72),"  ",IF(F84&gt;0,F72/F84,IF(F72&gt;0,1,0)))</f>
        <v>0</v>
      </c>
      <c r="H72" s="112">
        <f>BOR!H72+LUMCON!H72+LOSFA!H72</f>
        <v>0</v>
      </c>
      <c r="I72" s="39">
        <f t="shared" si="47"/>
        <v>0</v>
      </c>
      <c r="J72" s="122">
        <f>BOR!J72+LUMCON!J72+LOSFA!J72</f>
        <v>0</v>
      </c>
      <c r="K72" s="40">
        <f t="shared" si="48"/>
        <v>0</v>
      </c>
      <c r="L72" s="133">
        <f t="shared" si="49"/>
        <v>0</v>
      </c>
      <c r="M72" s="41">
        <f>IF(ISBLANK(L72),"  ",IF(L84&gt;0,L72/L84,IF(L72&gt;0,1,0)))</f>
        <v>0</v>
      </c>
    </row>
    <row r="73" spans="1:13" ht="15" customHeight="1" x14ac:dyDescent="0.2">
      <c r="A73" s="58" t="s">
        <v>59</v>
      </c>
      <c r="B73" s="112">
        <f>BOR!B73+LUMCON!B73+LOSFA!B73</f>
        <v>5057037.2699999996</v>
      </c>
      <c r="C73" s="39">
        <f t="shared" si="0"/>
        <v>1</v>
      </c>
      <c r="D73" s="122">
        <f>BOR!D73+LUMCON!D73+LOSFA!D73</f>
        <v>0</v>
      </c>
      <c r="E73" s="40">
        <f t="shared" si="45"/>
        <v>0</v>
      </c>
      <c r="F73" s="133">
        <f t="shared" si="50"/>
        <v>5057037.2699999996</v>
      </c>
      <c r="G73" s="41">
        <f>IF(ISBLANK(F73),"  ",IF(F84&gt;0,F73/F84,IF(F73&gt;0,1,0)))</f>
        <v>9.8162292190599465E-3</v>
      </c>
      <c r="H73" s="112">
        <f>BOR!H73+LUMCON!H73+LOSFA!H73</f>
        <v>15830299</v>
      </c>
      <c r="I73" s="39">
        <f t="shared" si="47"/>
        <v>1</v>
      </c>
      <c r="J73" s="122">
        <f>BOR!J73+LUMCON!J73+LOSFA!J73</f>
        <v>0</v>
      </c>
      <c r="K73" s="40">
        <f t="shared" si="48"/>
        <v>0</v>
      </c>
      <c r="L73" s="133">
        <f t="shared" si="49"/>
        <v>15830299</v>
      </c>
      <c r="M73" s="41">
        <f>IF(ISBLANK(L73),"  ",IF(L84&gt;0,L73/L84,IF(L73&gt;0,1,0)))</f>
        <v>2.9924883873227778E-2</v>
      </c>
    </row>
    <row r="74" spans="1:13" ht="15" customHeight="1" x14ac:dyDescent="0.2">
      <c r="A74" s="34" t="s">
        <v>186</v>
      </c>
      <c r="B74" s="112">
        <f>BOR!B74+LUMCON!B74+LOSFA!B74</f>
        <v>7860</v>
      </c>
      <c r="C74" s="39">
        <f t="shared" si="0"/>
        <v>1</v>
      </c>
      <c r="D74" s="122">
        <f>BOR!D74+LUMCON!D74+LOSFA!D74</f>
        <v>0</v>
      </c>
      <c r="E74" s="40">
        <f t="shared" si="45"/>
        <v>0</v>
      </c>
      <c r="F74" s="133">
        <f t="shared" si="50"/>
        <v>7860</v>
      </c>
      <c r="G74" s="41">
        <f>IF(ISBLANK(F74),"  ",IF(F85&gt;0,F74/F85,IF(F74&gt;0,1,0)))</f>
        <v>1</v>
      </c>
      <c r="H74" s="112">
        <f>BOR!H74+LUMCON!H74+LOSFA!H74</f>
        <v>200000</v>
      </c>
      <c r="I74" s="39">
        <f t="shared" si="47"/>
        <v>1</v>
      </c>
      <c r="J74" s="122">
        <f>BOR!J74+LUMCON!J74+LOSFA!J74</f>
        <v>0</v>
      </c>
      <c r="K74" s="40">
        <f t="shared" si="48"/>
        <v>0</v>
      </c>
      <c r="L74" s="133">
        <f t="shared" si="49"/>
        <v>200000</v>
      </c>
      <c r="M74" s="41">
        <f>IF(ISBLANK(L74),"  ",IF(L85&gt;0,L74/L85,IF(L74&gt;0,1,0)))</f>
        <v>1</v>
      </c>
    </row>
    <row r="75" spans="1:13" s="55" customFormat="1" ht="15" customHeight="1" x14ac:dyDescent="0.25">
      <c r="A75" s="66" t="s">
        <v>60</v>
      </c>
      <c r="B75" s="115">
        <f>B74+B73+B72+B71+B70+B69+B68+B67+B66+B65+B64+B63</f>
        <v>5064897.2699999996</v>
      </c>
      <c r="C75" s="59">
        <f>IF(ISBLANK(B75),"  ",IF(F75&gt;0,B75/F75,IF(B75&gt;0,1,0)))</f>
        <v>1</v>
      </c>
      <c r="D75" s="128">
        <f>D74+D73+D72+D71+D70+D69+D68+D67+D66+D65+D64+D63</f>
        <v>0</v>
      </c>
      <c r="E75" s="54">
        <f t="shared" si="45"/>
        <v>0</v>
      </c>
      <c r="F75" s="115">
        <f>F74+F73+F72+F71+F70+F69+F68+F67+F66+F65+F64+F63</f>
        <v>5064897.2699999996</v>
      </c>
      <c r="G75" s="53">
        <f>IF(ISBLANK(F75),"  ",IF(F84&gt;0,F75/F84,IF(F75&gt;0,1,0)))</f>
        <v>9.8314862870905757E-3</v>
      </c>
      <c r="H75" s="115">
        <f>H74+H73+H72+H71+H70+H69+H68+H67+H66+H65+H64+H63</f>
        <v>16030299</v>
      </c>
      <c r="I75" s="59">
        <f t="shared" si="47"/>
        <v>1</v>
      </c>
      <c r="J75" s="128">
        <f>J74+J73+J72+J71+J70+J69+J68+J67+J66+J65+J64+J63</f>
        <v>0</v>
      </c>
      <c r="K75" s="54">
        <f t="shared" si="48"/>
        <v>0</v>
      </c>
      <c r="L75" s="115">
        <f>L74+L73+L72+L71+L70+L69+L68+L67+L66+L65+L64+L63</f>
        <v>16030299</v>
      </c>
      <c r="M75" s="53">
        <f>IF(ISBLANK(L75),"  ",IF(L84&gt;0,L75/L84,IF(L75&gt;0,1,0)))</f>
        <v>3.0302954860683261E-2</v>
      </c>
    </row>
    <row r="76" spans="1:13" ht="15" customHeight="1" x14ac:dyDescent="0.25">
      <c r="A76" s="9" t="s">
        <v>61</v>
      </c>
      <c r="B76" s="116"/>
      <c r="C76" s="48" t="s">
        <v>4</v>
      </c>
      <c r="D76" s="124"/>
      <c r="E76" s="49" t="s">
        <v>4</v>
      </c>
      <c r="F76" s="133"/>
      <c r="G76" s="50" t="s">
        <v>4</v>
      </c>
      <c r="H76" s="116"/>
      <c r="I76" s="48" t="s">
        <v>4</v>
      </c>
      <c r="J76" s="124"/>
      <c r="K76" s="49" t="s">
        <v>4</v>
      </c>
      <c r="L76" s="133"/>
      <c r="M76" s="50" t="s">
        <v>4</v>
      </c>
    </row>
    <row r="77" spans="1:13" ht="15" customHeight="1" x14ac:dyDescent="0.2">
      <c r="A77" s="7" t="s">
        <v>62</v>
      </c>
      <c r="B77" s="112">
        <f>BOR!B77+LUMCON!B77+LOSFA!B77</f>
        <v>5547661</v>
      </c>
      <c r="C77" s="35">
        <f t="shared" si="0"/>
        <v>1</v>
      </c>
      <c r="D77" s="122">
        <f>BOR!D77+LUMCON!D77+LOSFA!D77</f>
        <v>0</v>
      </c>
      <c r="E77" s="36">
        <f>IF(ISBLANK(D77),"  ",IF(F77&gt;0,D77/F77,IF(D77&gt;0,1,0)))</f>
        <v>0</v>
      </c>
      <c r="F77" s="132">
        <f>D77+B77</f>
        <v>5547661</v>
      </c>
      <c r="G77" s="37">
        <f>IF(ISBLANK(F77),"  ",IF(F84&gt;0,F77/F84,IF(F77&gt;0,1,0)))</f>
        <v>1.0768580316521838E-2</v>
      </c>
      <c r="H77" s="112">
        <f>BOR!H77+LUMCON!H77+LOSFA!H77</f>
        <v>15422314</v>
      </c>
      <c r="I77" s="35">
        <f>IF(ISBLANK(H77),"  ",IF(L77&gt;0,H77/L77,IF(H77&gt;0,1,0)))</f>
        <v>1</v>
      </c>
      <c r="J77" s="122">
        <f>BOR!J77+LUMCON!J77+LOSFA!J77</f>
        <v>0</v>
      </c>
      <c r="K77" s="36">
        <f>IF(ISBLANK(J77),"  ",IF(L77&gt;0,J77/L77,IF(J77&gt;0,1,0)))</f>
        <v>0</v>
      </c>
      <c r="L77" s="132">
        <f>J77+H77</f>
        <v>15422314</v>
      </c>
      <c r="M77" s="37">
        <f>IF(ISBLANK(L77),"  ",IF(L84&gt;0,L77/L84,IF(L77&gt;0,1,0)))</f>
        <v>2.9153647414142649E-2</v>
      </c>
    </row>
    <row r="78" spans="1:13" ht="15" customHeight="1" x14ac:dyDescent="0.2">
      <c r="A78" s="25" t="s">
        <v>63</v>
      </c>
      <c r="B78" s="112">
        <f>BOR!B78+LUMCON!B78+LOSFA!B78</f>
        <v>0</v>
      </c>
      <c r="C78" s="39">
        <f t="shared" si="0"/>
        <v>0</v>
      </c>
      <c r="D78" s="122">
        <f>BOR!D78+LUMCON!D78+LOSFA!D78</f>
        <v>0</v>
      </c>
      <c r="E78" s="40">
        <f>IF(ISBLANK(D78),"  ",IF(F78&gt;0,D78/F78,IF(D78&gt;0,1,0)))</f>
        <v>0</v>
      </c>
      <c r="F78" s="133">
        <f>D78+B78</f>
        <v>0</v>
      </c>
      <c r="G78" s="41">
        <f>IF(ISBLANK(F78),"  ",IF(F84&gt;0,F78/F84,IF(F78&gt;0,1,0)))</f>
        <v>0</v>
      </c>
      <c r="H78" s="112">
        <f>BOR!H78+LUMCON!H78+LOSFA!H78</f>
        <v>0</v>
      </c>
      <c r="I78" s="39">
        <f>IF(ISBLANK(H78),"  ",IF(L78&gt;0,H78/L78,IF(H78&gt;0,1,0)))</f>
        <v>0</v>
      </c>
      <c r="J78" s="122">
        <f>BOR!J78+LUMCON!J78+LOSFA!J78</f>
        <v>0</v>
      </c>
      <c r="K78" s="40">
        <f>IF(ISBLANK(J78),"  ",IF(L78&gt;0,J78/L78,IF(J78&gt;0,1,0)))</f>
        <v>0</v>
      </c>
      <c r="L78" s="133">
        <f>J78+H78</f>
        <v>0</v>
      </c>
      <c r="M78" s="41">
        <f>IF(ISBLANK(L78),"  ",IF(L84&gt;0,L78/L84,IF(L78&gt;0,1,0)))</f>
        <v>0</v>
      </c>
    </row>
    <row r="79" spans="1:13" ht="15" customHeight="1" x14ac:dyDescent="0.25">
      <c r="A79" s="56" t="s">
        <v>64</v>
      </c>
      <c r="B79" s="116"/>
      <c r="C79" s="48" t="s">
        <v>4</v>
      </c>
      <c r="D79" s="124"/>
      <c r="E79" s="49" t="s">
        <v>4</v>
      </c>
      <c r="F79" s="133"/>
      <c r="G79" s="50" t="s">
        <v>4</v>
      </c>
      <c r="H79" s="116"/>
      <c r="I79" s="48" t="s">
        <v>4</v>
      </c>
      <c r="J79" s="124"/>
      <c r="K79" s="49" t="s">
        <v>4</v>
      </c>
      <c r="L79" s="133"/>
      <c r="M79" s="50" t="s">
        <v>4</v>
      </c>
    </row>
    <row r="80" spans="1:13" ht="15" customHeight="1" x14ac:dyDescent="0.2">
      <c r="A80" s="7" t="s">
        <v>65</v>
      </c>
      <c r="B80" s="112">
        <f>BOR!B80+LUMCON!B80+LOSFA!B80</f>
        <v>0</v>
      </c>
      <c r="C80" s="35">
        <f t="shared" si="0"/>
        <v>0</v>
      </c>
      <c r="D80" s="122">
        <f>BOR!D80+LUMCON!D80+LOSFA!D80</f>
        <v>0</v>
      </c>
      <c r="E80" s="36">
        <f>IF(ISBLANK(D80),"  ",IF(F80&gt;0,D80/F80,IF(D80&gt;0,1,0)))</f>
        <v>0</v>
      </c>
      <c r="F80" s="132">
        <f>D80+B80</f>
        <v>0</v>
      </c>
      <c r="G80" s="37">
        <f>IF(ISBLANK(F80),"  ",IF(F84&gt;0,F80/F84,IF(F80&gt;0,1,0)))</f>
        <v>0</v>
      </c>
      <c r="H80" s="112">
        <f>BOR!H80+LUMCON!H80+LOSFA!H80</f>
        <v>0</v>
      </c>
      <c r="I80" s="35">
        <f>IF(ISBLANK(H80),"  ",IF(L80&gt;0,H80/L80,IF(H80&gt;0,1,0)))</f>
        <v>0</v>
      </c>
      <c r="J80" s="122">
        <f>BOR!J80+LUMCON!J80+LOSFA!J80</f>
        <v>0</v>
      </c>
      <c r="K80" s="36">
        <f>IF(ISBLANK(J80),"  ",IF(L80&gt;0,J80/L80,IF(J80&gt;0,1,0)))</f>
        <v>0</v>
      </c>
      <c r="L80" s="132">
        <f>J80+H80</f>
        <v>0</v>
      </c>
      <c r="M80" s="37">
        <f>IF(ISBLANK(L80),"  ",IF(L84&gt;0,L80/L84,IF(L80&gt;0,1,0)))</f>
        <v>0</v>
      </c>
    </row>
    <row r="81" spans="1:13" ht="15" customHeight="1" x14ac:dyDescent="0.2">
      <c r="A81" s="25" t="s">
        <v>66</v>
      </c>
      <c r="B81" s="112">
        <f>BOR!B81+LUMCON!B81+LOSFA!B81</f>
        <v>5498843.3799999999</v>
      </c>
      <c r="C81" s="39">
        <f t="shared" si="0"/>
        <v>1</v>
      </c>
      <c r="D81" s="122">
        <f>BOR!D81+LUMCON!D81+LOSFA!D81</f>
        <v>0</v>
      </c>
      <c r="E81" s="40">
        <f>IF(ISBLANK(D81),"  ",IF(F81&gt;0,D81/F81,IF(D81&gt;0,1,0)))</f>
        <v>0</v>
      </c>
      <c r="F81" s="133">
        <f>D81+B81</f>
        <v>5498843.3799999999</v>
      </c>
      <c r="G81" s="41">
        <f>IF(ISBLANK(F81),"  ",IF(F84&gt;0,F81/F84,IF(F81&gt;0,1,0)))</f>
        <v>1.0673820297509962E-2</v>
      </c>
      <c r="H81" s="112">
        <f>BOR!H81+LUMCON!H81+LOSFA!H81</f>
        <v>18809835</v>
      </c>
      <c r="I81" s="39">
        <f>IF(ISBLANK(H81),"  ",IF(L81&gt;0,H81/L81,IF(H81&gt;0,1,0)))</f>
        <v>1</v>
      </c>
      <c r="J81" s="122">
        <f>BOR!J81+LUMCON!J81+LOSFA!J81</f>
        <v>0</v>
      </c>
      <c r="K81" s="40">
        <f>IF(ISBLANK(J81),"  ",IF(L81&gt;0,J81/L81,IF(J81&gt;0,1,0)))</f>
        <v>0</v>
      </c>
      <c r="L81" s="133">
        <f>J81+H81</f>
        <v>18809835</v>
      </c>
      <c r="M81" s="41">
        <f>IF(ISBLANK(L81),"  ",IF(L84&gt;0,L81/L84,IF(L81&gt;0,1,0)))</f>
        <v>3.5557264461623585E-2</v>
      </c>
    </row>
    <row r="82" spans="1:13" s="55" customFormat="1" ht="15" customHeight="1" x14ac:dyDescent="0.25">
      <c r="A82" s="56" t="s">
        <v>67</v>
      </c>
      <c r="B82" s="120">
        <f>B81+B80+B78+B77</f>
        <v>11046504.379999999</v>
      </c>
      <c r="C82" s="59">
        <f t="shared" si="0"/>
        <v>1</v>
      </c>
      <c r="D82" s="129">
        <f>D81+D80+D78+D77</f>
        <v>0</v>
      </c>
      <c r="E82" s="54">
        <f>IF(ISBLANK(D82),"  ",IF(F82&gt;0,D82/F82,IF(D82&gt;0,1,0)))</f>
        <v>0</v>
      </c>
      <c r="F82" s="134">
        <f>F81+F80+F79+F78+F77</f>
        <v>11046504.379999999</v>
      </c>
      <c r="G82" s="53">
        <f>IF(ISBLANK(F82),"  ",IF(F84&gt;0,F82/F84,IF(F82&gt;0,1,0)))</f>
        <v>2.1442400614031798E-2</v>
      </c>
      <c r="H82" s="120">
        <f>H81+H80+H78+H77</f>
        <v>34232149</v>
      </c>
      <c r="I82" s="59">
        <f>IF(ISBLANK(H82),"  ",IF(L82&gt;0,H82/L82,IF(H82&gt;0,1,0)))</f>
        <v>1</v>
      </c>
      <c r="J82" s="129">
        <f>J81+J80+J78+J77</f>
        <v>0</v>
      </c>
      <c r="K82" s="54">
        <f>IF(ISBLANK(J82),"  ",IF(L82&gt;0,J82/L82,IF(J82&gt;0,1,0)))</f>
        <v>0</v>
      </c>
      <c r="L82" s="134">
        <f>L81+L80+L79+L78+L77</f>
        <v>34232149</v>
      </c>
      <c r="M82" s="53">
        <f>IF(ISBLANK(L82),"  ",IF(L84&gt;0,L82/L84,IF(L82&gt;0,1,0)))</f>
        <v>6.4710911875766233E-2</v>
      </c>
    </row>
    <row r="83" spans="1:13" s="55" customFormat="1" ht="15" customHeight="1" x14ac:dyDescent="0.25">
      <c r="A83" s="56" t="s">
        <v>68</v>
      </c>
      <c r="B83" s="118">
        <f>BOR!B83+LUMCON!B83+LOSFA!B83</f>
        <v>0</v>
      </c>
      <c r="C83" s="59">
        <f>IF(ISBLANK(B83),"  ",IF(F83&gt;0,B83/F83,IF(B83&gt;0,1,0)))</f>
        <v>0</v>
      </c>
      <c r="D83" s="126">
        <f>BOR!D83+LUMCON!D83+LOSFA!D83</f>
        <v>0</v>
      </c>
      <c r="E83" s="54">
        <f>IF(ISBLANK(D83),"  ",IF(F83&gt;0,D83/F83,IF(D83&gt;0,1,0)))</f>
        <v>0</v>
      </c>
      <c r="F83" s="141">
        <f>D83+B83</f>
        <v>0</v>
      </c>
      <c r="G83" s="53">
        <f>IF(ISBLANK(F83),"  ",IF(F84&gt;0,F83/F84,IF(F83&gt;0,1,0)))</f>
        <v>0</v>
      </c>
      <c r="H83" s="118">
        <f>BOR!H83+LUMCON!H83+LOSFA!H83</f>
        <v>0</v>
      </c>
      <c r="I83" s="59">
        <f>IF(ISBLANK(H83),"  ",IF(L83&gt;0,H83/L83,IF(H83&gt;0,1,0)))</f>
        <v>0</v>
      </c>
      <c r="J83" s="126">
        <f>BOR!J83+LUMCON!J83+LOSFA!J83</f>
        <v>0</v>
      </c>
      <c r="K83" s="54">
        <f>IF(ISBLANK(J83),"  ",IF(L83&gt;0,J83/L83,IF(J83&gt;0,1,0)))</f>
        <v>0</v>
      </c>
      <c r="L83" s="141">
        <f>J83+H83</f>
        <v>0</v>
      </c>
      <c r="M83" s="53">
        <f>IF(ISBLANK(L83),"  ",IF(L84&gt;0,L83/L84,IF(L83&gt;0,1,0)))</f>
        <v>0</v>
      </c>
    </row>
    <row r="84" spans="1:13" s="55" customFormat="1" ht="15" customHeight="1" thickBot="1" x14ac:dyDescent="0.3">
      <c r="A84" s="67" t="s">
        <v>69</v>
      </c>
      <c r="B84" s="121">
        <f>B82+B75+B54+B47+B55+B83</f>
        <v>515171065.90999997</v>
      </c>
      <c r="C84" s="68">
        <f t="shared" si="0"/>
        <v>1</v>
      </c>
      <c r="D84" s="121">
        <f>D82+D75+D54+D47+D55+D83</f>
        <v>0</v>
      </c>
      <c r="E84" s="69">
        <f>IF(ISBLANK(D84),"  ",IF(F84&gt;0,D84/F84,IF(D84&gt;0,1,0)))</f>
        <v>0</v>
      </c>
      <c r="F84" s="121">
        <f>F82+F75+F54+F47+F55+F83</f>
        <v>515171065.90999997</v>
      </c>
      <c r="G84" s="70">
        <f>IF(ISBLANK(F84),"  ",IF(F84&gt;0,F84/F84,IF(F84&gt;0,1,0)))</f>
        <v>1</v>
      </c>
      <c r="H84" s="121">
        <f>H82+H75+H54+H47+H55+H83</f>
        <v>529001184</v>
      </c>
      <c r="I84" s="68">
        <f>IF(ISBLANK(H84),"  ",IF(L84&gt;0,H84/L84,IF(H84&gt;0,1,0)))</f>
        <v>1</v>
      </c>
      <c r="J84" s="121">
        <f>J82+J75+J54+J47+J55+J83</f>
        <v>0</v>
      </c>
      <c r="K84" s="69">
        <f>IF(ISBLANK(J84),"  ",IF(L84&gt;0,J84/L84,IF(J84&gt;0,1,0)))</f>
        <v>0</v>
      </c>
      <c r="L84" s="121">
        <f>L82+L75+L54+L47+L55+L83</f>
        <v>529001184</v>
      </c>
      <c r="M84" s="70">
        <f>IF(ISBLANK(L84),"  ",IF(L84&gt;0,L84/L84,IF(L84&gt;0,1,0)))</f>
        <v>1</v>
      </c>
    </row>
    <row r="85" spans="1:13" ht="15" thickTop="1" x14ac:dyDescent="0.2"/>
    <row r="86" spans="1:13" x14ac:dyDescent="0.2">
      <c r="A86" s="2" t="s">
        <v>4</v>
      </c>
    </row>
    <row r="87" spans="1:13" x14ac:dyDescent="0.2">
      <c r="A87" s="2" t="s">
        <v>70</v>
      </c>
    </row>
  </sheetData>
  <hyperlinks>
    <hyperlink ref="O2" location="Home!A1" tooltip="Home" display="Home" xr:uid="{00000000-0004-0000-07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87"/>
  <sheetViews>
    <sheetView zoomScale="75" zoomScaleNormal="75" workbookViewId="0">
      <pane xSplit="1" ySplit="10" topLeftCell="B11" activePane="bottomRight" state="frozen"/>
      <selection activeCell="A36" sqref="A36:A37"/>
      <selection pane="topRight" activeCell="A36" sqref="A36:A37"/>
      <selection pane="bottomLeft" activeCell="A36" sqref="A36:A37"/>
      <selection pane="bottomRight" activeCell="H36" sqref="H36"/>
    </sheetView>
  </sheetViews>
  <sheetFormatPr defaultColWidth="12.42578125" defaultRowHeight="14.25" x14ac:dyDescent="0.2"/>
  <cols>
    <col min="1" max="1" width="63.42578125" style="2" customWidth="1"/>
    <col min="2" max="2" width="20.7109375" style="1" customWidth="1"/>
    <col min="3" max="3" width="20.7109375" style="2" customWidth="1"/>
    <col min="4" max="4" width="20.7109375" style="1" customWidth="1"/>
    <col min="5" max="5" width="20.7109375" style="2" customWidth="1"/>
    <col min="6" max="6" width="20.7109375" style="1" customWidth="1"/>
    <col min="7" max="7" width="20.7109375" style="2" customWidth="1"/>
    <col min="8" max="8" width="20.7109375" style="1" customWidth="1"/>
    <col min="9" max="9" width="20.7109375" style="2" customWidth="1"/>
    <col min="10" max="10" width="20.7109375" style="1" customWidth="1"/>
    <col min="11" max="11" width="20.7109375" style="2" customWidth="1"/>
    <col min="12" max="12" width="20.7109375" style="1" customWidth="1"/>
    <col min="13" max="13" width="20.7109375" style="2" customWidth="1"/>
    <col min="14" max="256" width="12.42578125" style="2"/>
    <col min="257" max="257" width="186.7109375" style="2" customWidth="1"/>
    <col min="258" max="258" width="56.42578125" style="2" customWidth="1"/>
    <col min="259" max="263" width="45.5703125" style="2" customWidth="1"/>
    <col min="264" max="264" width="54.7109375" style="2" customWidth="1"/>
    <col min="265" max="269" width="45.5703125" style="2" customWidth="1"/>
    <col min="270" max="512" width="12.42578125" style="2"/>
    <col min="513" max="513" width="186.7109375" style="2" customWidth="1"/>
    <col min="514" max="514" width="56.42578125" style="2" customWidth="1"/>
    <col min="515" max="519" width="45.5703125" style="2" customWidth="1"/>
    <col min="520" max="520" width="54.7109375" style="2" customWidth="1"/>
    <col min="521" max="525" width="45.5703125" style="2" customWidth="1"/>
    <col min="526" max="768" width="12.42578125" style="2"/>
    <col min="769" max="769" width="186.7109375" style="2" customWidth="1"/>
    <col min="770" max="770" width="56.42578125" style="2" customWidth="1"/>
    <col min="771" max="775" width="45.5703125" style="2" customWidth="1"/>
    <col min="776" max="776" width="54.7109375" style="2" customWidth="1"/>
    <col min="777" max="781" width="45.5703125" style="2" customWidth="1"/>
    <col min="782" max="1024" width="12.42578125" style="2"/>
    <col min="1025" max="1025" width="186.7109375" style="2" customWidth="1"/>
    <col min="1026" max="1026" width="56.42578125" style="2" customWidth="1"/>
    <col min="1027" max="1031" width="45.5703125" style="2" customWidth="1"/>
    <col min="1032" max="1032" width="54.7109375" style="2" customWidth="1"/>
    <col min="1033" max="1037" width="45.5703125" style="2" customWidth="1"/>
    <col min="1038" max="1280" width="12.42578125" style="2"/>
    <col min="1281" max="1281" width="186.7109375" style="2" customWidth="1"/>
    <col min="1282" max="1282" width="56.42578125" style="2" customWidth="1"/>
    <col min="1283" max="1287" width="45.5703125" style="2" customWidth="1"/>
    <col min="1288" max="1288" width="54.7109375" style="2" customWidth="1"/>
    <col min="1289" max="1293" width="45.5703125" style="2" customWidth="1"/>
    <col min="1294" max="1536" width="12.42578125" style="2"/>
    <col min="1537" max="1537" width="186.7109375" style="2" customWidth="1"/>
    <col min="1538" max="1538" width="56.42578125" style="2" customWidth="1"/>
    <col min="1539" max="1543" width="45.5703125" style="2" customWidth="1"/>
    <col min="1544" max="1544" width="54.7109375" style="2" customWidth="1"/>
    <col min="1545" max="1549" width="45.5703125" style="2" customWidth="1"/>
    <col min="1550" max="1792" width="12.42578125" style="2"/>
    <col min="1793" max="1793" width="186.7109375" style="2" customWidth="1"/>
    <col min="1794" max="1794" width="56.42578125" style="2" customWidth="1"/>
    <col min="1795" max="1799" width="45.5703125" style="2" customWidth="1"/>
    <col min="1800" max="1800" width="54.7109375" style="2" customWidth="1"/>
    <col min="1801" max="1805" width="45.5703125" style="2" customWidth="1"/>
    <col min="1806" max="2048" width="12.42578125" style="2"/>
    <col min="2049" max="2049" width="186.7109375" style="2" customWidth="1"/>
    <col min="2050" max="2050" width="56.42578125" style="2" customWidth="1"/>
    <col min="2051" max="2055" width="45.5703125" style="2" customWidth="1"/>
    <col min="2056" max="2056" width="54.7109375" style="2" customWidth="1"/>
    <col min="2057" max="2061" width="45.5703125" style="2" customWidth="1"/>
    <col min="2062" max="2304" width="12.42578125" style="2"/>
    <col min="2305" max="2305" width="186.7109375" style="2" customWidth="1"/>
    <col min="2306" max="2306" width="56.42578125" style="2" customWidth="1"/>
    <col min="2307" max="2311" width="45.5703125" style="2" customWidth="1"/>
    <col min="2312" max="2312" width="54.7109375" style="2" customWidth="1"/>
    <col min="2313" max="2317" width="45.5703125" style="2" customWidth="1"/>
    <col min="2318" max="2560" width="12.42578125" style="2"/>
    <col min="2561" max="2561" width="186.7109375" style="2" customWidth="1"/>
    <col min="2562" max="2562" width="56.42578125" style="2" customWidth="1"/>
    <col min="2563" max="2567" width="45.5703125" style="2" customWidth="1"/>
    <col min="2568" max="2568" width="54.7109375" style="2" customWidth="1"/>
    <col min="2569" max="2573" width="45.5703125" style="2" customWidth="1"/>
    <col min="2574" max="2816" width="12.42578125" style="2"/>
    <col min="2817" max="2817" width="186.7109375" style="2" customWidth="1"/>
    <col min="2818" max="2818" width="56.42578125" style="2" customWidth="1"/>
    <col min="2819" max="2823" width="45.5703125" style="2" customWidth="1"/>
    <col min="2824" max="2824" width="54.7109375" style="2" customWidth="1"/>
    <col min="2825" max="2829" width="45.5703125" style="2" customWidth="1"/>
    <col min="2830" max="3072" width="12.42578125" style="2"/>
    <col min="3073" max="3073" width="186.7109375" style="2" customWidth="1"/>
    <col min="3074" max="3074" width="56.42578125" style="2" customWidth="1"/>
    <col min="3075" max="3079" width="45.5703125" style="2" customWidth="1"/>
    <col min="3080" max="3080" width="54.7109375" style="2" customWidth="1"/>
    <col min="3081" max="3085" width="45.5703125" style="2" customWidth="1"/>
    <col min="3086" max="3328" width="12.42578125" style="2"/>
    <col min="3329" max="3329" width="186.7109375" style="2" customWidth="1"/>
    <col min="3330" max="3330" width="56.42578125" style="2" customWidth="1"/>
    <col min="3331" max="3335" width="45.5703125" style="2" customWidth="1"/>
    <col min="3336" max="3336" width="54.7109375" style="2" customWidth="1"/>
    <col min="3337" max="3341" width="45.5703125" style="2" customWidth="1"/>
    <col min="3342" max="3584" width="12.42578125" style="2"/>
    <col min="3585" max="3585" width="186.7109375" style="2" customWidth="1"/>
    <col min="3586" max="3586" width="56.42578125" style="2" customWidth="1"/>
    <col min="3587" max="3591" width="45.5703125" style="2" customWidth="1"/>
    <col min="3592" max="3592" width="54.7109375" style="2" customWidth="1"/>
    <col min="3593" max="3597" width="45.5703125" style="2" customWidth="1"/>
    <col min="3598" max="3840" width="12.42578125" style="2"/>
    <col min="3841" max="3841" width="186.7109375" style="2" customWidth="1"/>
    <col min="3842" max="3842" width="56.42578125" style="2" customWidth="1"/>
    <col min="3843" max="3847" width="45.5703125" style="2" customWidth="1"/>
    <col min="3848" max="3848" width="54.7109375" style="2" customWidth="1"/>
    <col min="3849" max="3853" width="45.5703125" style="2" customWidth="1"/>
    <col min="3854" max="4096" width="12.42578125" style="2"/>
    <col min="4097" max="4097" width="186.7109375" style="2" customWidth="1"/>
    <col min="4098" max="4098" width="56.42578125" style="2" customWidth="1"/>
    <col min="4099" max="4103" width="45.5703125" style="2" customWidth="1"/>
    <col min="4104" max="4104" width="54.7109375" style="2" customWidth="1"/>
    <col min="4105" max="4109" width="45.5703125" style="2" customWidth="1"/>
    <col min="4110" max="4352" width="12.42578125" style="2"/>
    <col min="4353" max="4353" width="186.7109375" style="2" customWidth="1"/>
    <col min="4354" max="4354" width="56.42578125" style="2" customWidth="1"/>
    <col min="4355" max="4359" width="45.5703125" style="2" customWidth="1"/>
    <col min="4360" max="4360" width="54.7109375" style="2" customWidth="1"/>
    <col min="4361" max="4365" width="45.5703125" style="2" customWidth="1"/>
    <col min="4366" max="4608" width="12.42578125" style="2"/>
    <col min="4609" max="4609" width="186.7109375" style="2" customWidth="1"/>
    <col min="4610" max="4610" width="56.42578125" style="2" customWidth="1"/>
    <col min="4611" max="4615" width="45.5703125" style="2" customWidth="1"/>
    <col min="4616" max="4616" width="54.7109375" style="2" customWidth="1"/>
    <col min="4617" max="4621" width="45.5703125" style="2" customWidth="1"/>
    <col min="4622" max="4864" width="12.42578125" style="2"/>
    <col min="4865" max="4865" width="186.7109375" style="2" customWidth="1"/>
    <col min="4866" max="4866" width="56.42578125" style="2" customWidth="1"/>
    <col min="4867" max="4871" width="45.5703125" style="2" customWidth="1"/>
    <col min="4872" max="4872" width="54.7109375" style="2" customWidth="1"/>
    <col min="4873" max="4877" width="45.5703125" style="2" customWidth="1"/>
    <col min="4878" max="5120" width="12.42578125" style="2"/>
    <col min="5121" max="5121" width="186.7109375" style="2" customWidth="1"/>
    <col min="5122" max="5122" width="56.42578125" style="2" customWidth="1"/>
    <col min="5123" max="5127" width="45.5703125" style="2" customWidth="1"/>
    <col min="5128" max="5128" width="54.7109375" style="2" customWidth="1"/>
    <col min="5129" max="5133" width="45.5703125" style="2" customWidth="1"/>
    <col min="5134" max="5376" width="12.42578125" style="2"/>
    <col min="5377" max="5377" width="186.7109375" style="2" customWidth="1"/>
    <col min="5378" max="5378" width="56.42578125" style="2" customWidth="1"/>
    <col min="5379" max="5383" width="45.5703125" style="2" customWidth="1"/>
    <col min="5384" max="5384" width="54.7109375" style="2" customWidth="1"/>
    <col min="5385" max="5389" width="45.5703125" style="2" customWidth="1"/>
    <col min="5390" max="5632" width="12.42578125" style="2"/>
    <col min="5633" max="5633" width="186.7109375" style="2" customWidth="1"/>
    <col min="5634" max="5634" width="56.42578125" style="2" customWidth="1"/>
    <col min="5635" max="5639" width="45.5703125" style="2" customWidth="1"/>
    <col min="5640" max="5640" width="54.7109375" style="2" customWidth="1"/>
    <col min="5641" max="5645" width="45.5703125" style="2" customWidth="1"/>
    <col min="5646" max="5888" width="12.42578125" style="2"/>
    <col min="5889" max="5889" width="186.7109375" style="2" customWidth="1"/>
    <col min="5890" max="5890" width="56.42578125" style="2" customWidth="1"/>
    <col min="5891" max="5895" width="45.5703125" style="2" customWidth="1"/>
    <col min="5896" max="5896" width="54.7109375" style="2" customWidth="1"/>
    <col min="5897" max="5901" width="45.5703125" style="2" customWidth="1"/>
    <col min="5902" max="6144" width="12.42578125" style="2"/>
    <col min="6145" max="6145" width="186.7109375" style="2" customWidth="1"/>
    <col min="6146" max="6146" width="56.42578125" style="2" customWidth="1"/>
    <col min="6147" max="6151" width="45.5703125" style="2" customWidth="1"/>
    <col min="6152" max="6152" width="54.7109375" style="2" customWidth="1"/>
    <col min="6153" max="6157" width="45.5703125" style="2" customWidth="1"/>
    <col min="6158" max="6400" width="12.42578125" style="2"/>
    <col min="6401" max="6401" width="186.7109375" style="2" customWidth="1"/>
    <col min="6402" max="6402" width="56.42578125" style="2" customWidth="1"/>
    <col min="6403" max="6407" width="45.5703125" style="2" customWidth="1"/>
    <col min="6408" max="6408" width="54.7109375" style="2" customWidth="1"/>
    <col min="6409" max="6413" width="45.5703125" style="2" customWidth="1"/>
    <col min="6414" max="6656" width="12.42578125" style="2"/>
    <col min="6657" max="6657" width="186.7109375" style="2" customWidth="1"/>
    <col min="6658" max="6658" width="56.42578125" style="2" customWidth="1"/>
    <col min="6659" max="6663" width="45.5703125" style="2" customWidth="1"/>
    <col min="6664" max="6664" width="54.7109375" style="2" customWidth="1"/>
    <col min="6665" max="6669" width="45.5703125" style="2" customWidth="1"/>
    <col min="6670" max="6912" width="12.42578125" style="2"/>
    <col min="6913" max="6913" width="186.7109375" style="2" customWidth="1"/>
    <col min="6914" max="6914" width="56.42578125" style="2" customWidth="1"/>
    <col min="6915" max="6919" width="45.5703125" style="2" customWidth="1"/>
    <col min="6920" max="6920" width="54.7109375" style="2" customWidth="1"/>
    <col min="6921" max="6925" width="45.5703125" style="2" customWidth="1"/>
    <col min="6926" max="7168" width="12.42578125" style="2"/>
    <col min="7169" max="7169" width="186.7109375" style="2" customWidth="1"/>
    <col min="7170" max="7170" width="56.42578125" style="2" customWidth="1"/>
    <col min="7171" max="7175" width="45.5703125" style="2" customWidth="1"/>
    <col min="7176" max="7176" width="54.7109375" style="2" customWidth="1"/>
    <col min="7177" max="7181" width="45.5703125" style="2" customWidth="1"/>
    <col min="7182" max="7424" width="12.42578125" style="2"/>
    <col min="7425" max="7425" width="186.7109375" style="2" customWidth="1"/>
    <col min="7426" max="7426" width="56.42578125" style="2" customWidth="1"/>
    <col min="7427" max="7431" width="45.5703125" style="2" customWidth="1"/>
    <col min="7432" max="7432" width="54.7109375" style="2" customWidth="1"/>
    <col min="7433" max="7437" width="45.5703125" style="2" customWidth="1"/>
    <col min="7438" max="7680" width="12.42578125" style="2"/>
    <col min="7681" max="7681" width="186.7109375" style="2" customWidth="1"/>
    <col min="7682" max="7682" width="56.42578125" style="2" customWidth="1"/>
    <col min="7683" max="7687" width="45.5703125" style="2" customWidth="1"/>
    <col min="7688" max="7688" width="54.7109375" style="2" customWidth="1"/>
    <col min="7689" max="7693" width="45.5703125" style="2" customWidth="1"/>
    <col min="7694" max="7936" width="12.42578125" style="2"/>
    <col min="7937" max="7937" width="186.7109375" style="2" customWidth="1"/>
    <col min="7938" max="7938" width="56.42578125" style="2" customWidth="1"/>
    <col min="7939" max="7943" width="45.5703125" style="2" customWidth="1"/>
    <col min="7944" max="7944" width="54.7109375" style="2" customWidth="1"/>
    <col min="7945" max="7949" width="45.5703125" style="2" customWidth="1"/>
    <col min="7950" max="8192" width="12.42578125" style="2"/>
    <col min="8193" max="8193" width="186.7109375" style="2" customWidth="1"/>
    <col min="8194" max="8194" width="56.42578125" style="2" customWidth="1"/>
    <col min="8195" max="8199" width="45.5703125" style="2" customWidth="1"/>
    <col min="8200" max="8200" width="54.7109375" style="2" customWidth="1"/>
    <col min="8201" max="8205" width="45.5703125" style="2" customWidth="1"/>
    <col min="8206" max="8448" width="12.42578125" style="2"/>
    <col min="8449" max="8449" width="186.7109375" style="2" customWidth="1"/>
    <col min="8450" max="8450" width="56.42578125" style="2" customWidth="1"/>
    <col min="8451" max="8455" width="45.5703125" style="2" customWidth="1"/>
    <col min="8456" max="8456" width="54.7109375" style="2" customWidth="1"/>
    <col min="8457" max="8461" width="45.5703125" style="2" customWidth="1"/>
    <col min="8462" max="8704" width="12.42578125" style="2"/>
    <col min="8705" max="8705" width="186.7109375" style="2" customWidth="1"/>
    <col min="8706" max="8706" width="56.42578125" style="2" customWidth="1"/>
    <col min="8707" max="8711" width="45.5703125" style="2" customWidth="1"/>
    <col min="8712" max="8712" width="54.7109375" style="2" customWidth="1"/>
    <col min="8713" max="8717" width="45.5703125" style="2" customWidth="1"/>
    <col min="8718" max="8960" width="12.42578125" style="2"/>
    <col min="8961" max="8961" width="186.7109375" style="2" customWidth="1"/>
    <col min="8962" max="8962" width="56.42578125" style="2" customWidth="1"/>
    <col min="8963" max="8967" width="45.5703125" style="2" customWidth="1"/>
    <col min="8968" max="8968" width="54.7109375" style="2" customWidth="1"/>
    <col min="8969" max="8973" width="45.5703125" style="2" customWidth="1"/>
    <col min="8974" max="9216" width="12.42578125" style="2"/>
    <col min="9217" max="9217" width="186.7109375" style="2" customWidth="1"/>
    <col min="9218" max="9218" width="56.42578125" style="2" customWidth="1"/>
    <col min="9219" max="9223" width="45.5703125" style="2" customWidth="1"/>
    <col min="9224" max="9224" width="54.7109375" style="2" customWidth="1"/>
    <col min="9225" max="9229" width="45.5703125" style="2" customWidth="1"/>
    <col min="9230" max="9472" width="12.42578125" style="2"/>
    <col min="9473" max="9473" width="186.7109375" style="2" customWidth="1"/>
    <col min="9474" max="9474" width="56.42578125" style="2" customWidth="1"/>
    <col min="9475" max="9479" width="45.5703125" style="2" customWidth="1"/>
    <col min="9480" max="9480" width="54.7109375" style="2" customWidth="1"/>
    <col min="9481" max="9485" width="45.5703125" style="2" customWidth="1"/>
    <col min="9486" max="9728" width="12.42578125" style="2"/>
    <col min="9729" max="9729" width="186.7109375" style="2" customWidth="1"/>
    <col min="9730" max="9730" width="56.42578125" style="2" customWidth="1"/>
    <col min="9731" max="9735" width="45.5703125" style="2" customWidth="1"/>
    <col min="9736" max="9736" width="54.7109375" style="2" customWidth="1"/>
    <col min="9737" max="9741" width="45.5703125" style="2" customWidth="1"/>
    <col min="9742" max="9984" width="12.42578125" style="2"/>
    <col min="9985" max="9985" width="186.7109375" style="2" customWidth="1"/>
    <col min="9986" max="9986" width="56.42578125" style="2" customWidth="1"/>
    <col min="9987" max="9991" width="45.5703125" style="2" customWidth="1"/>
    <col min="9992" max="9992" width="54.7109375" style="2" customWidth="1"/>
    <col min="9993" max="9997" width="45.5703125" style="2" customWidth="1"/>
    <col min="9998" max="10240" width="12.42578125" style="2"/>
    <col min="10241" max="10241" width="186.7109375" style="2" customWidth="1"/>
    <col min="10242" max="10242" width="56.42578125" style="2" customWidth="1"/>
    <col min="10243" max="10247" width="45.5703125" style="2" customWidth="1"/>
    <col min="10248" max="10248" width="54.7109375" style="2" customWidth="1"/>
    <col min="10249" max="10253" width="45.5703125" style="2" customWidth="1"/>
    <col min="10254" max="10496" width="12.42578125" style="2"/>
    <col min="10497" max="10497" width="186.7109375" style="2" customWidth="1"/>
    <col min="10498" max="10498" width="56.42578125" style="2" customWidth="1"/>
    <col min="10499" max="10503" width="45.5703125" style="2" customWidth="1"/>
    <col min="10504" max="10504" width="54.7109375" style="2" customWidth="1"/>
    <col min="10505" max="10509" width="45.5703125" style="2" customWidth="1"/>
    <col min="10510" max="10752" width="12.42578125" style="2"/>
    <col min="10753" max="10753" width="186.7109375" style="2" customWidth="1"/>
    <col min="10754" max="10754" width="56.42578125" style="2" customWidth="1"/>
    <col min="10755" max="10759" width="45.5703125" style="2" customWidth="1"/>
    <col min="10760" max="10760" width="54.7109375" style="2" customWidth="1"/>
    <col min="10761" max="10765" width="45.5703125" style="2" customWidth="1"/>
    <col min="10766" max="11008" width="12.42578125" style="2"/>
    <col min="11009" max="11009" width="186.7109375" style="2" customWidth="1"/>
    <col min="11010" max="11010" width="56.42578125" style="2" customWidth="1"/>
    <col min="11011" max="11015" width="45.5703125" style="2" customWidth="1"/>
    <col min="11016" max="11016" width="54.7109375" style="2" customWidth="1"/>
    <col min="11017" max="11021" width="45.5703125" style="2" customWidth="1"/>
    <col min="11022" max="11264" width="12.42578125" style="2"/>
    <col min="11265" max="11265" width="186.7109375" style="2" customWidth="1"/>
    <col min="11266" max="11266" width="56.42578125" style="2" customWidth="1"/>
    <col min="11267" max="11271" width="45.5703125" style="2" customWidth="1"/>
    <col min="11272" max="11272" width="54.7109375" style="2" customWidth="1"/>
    <col min="11273" max="11277" width="45.5703125" style="2" customWidth="1"/>
    <col min="11278" max="11520" width="12.42578125" style="2"/>
    <col min="11521" max="11521" width="186.7109375" style="2" customWidth="1"/>
    <col min="11522" max="11522" width="56.42578125" style="2" customWidth="1"/>
    <col min="11523" max="11527" width="45.5703125" style="2" customWidth="1"/>
    <col min="11528" max="11528" width="54.7109375" style="2" customWidth="1"/>
    <col min="11529" max="11533" width="45.5703125" style="2" customWidth="1"/>
    <col min="11534" max="11776" width="12.42578125" style="2"/>
    <col min="11777" max="11777" width="186.7109375" style="2" customWidth="1"/>
    <col min="11778" max="11778" width="56.42578125" style="2" customWidth="1"/>
    <col min="11779" max="11783" width="45.5703125" style="2" customWidth="1"/>
    <col min="11784" max="11784" width="54.7109375" style="2" customWidth="1"/>
    <col min="11785" max="11789" width="45.5703125" style="2" customWidth="1"/>
    <col min="11790" max="12032" width="12.42578125" style="2"/>
    <col min="12033" max="12033" width="186.7109375" style="2" customWidth="1"/>
    <col min="12034" max="12034" width="56.42578125" style="2" customWidth="1"/>
    <col min="12035" max="12039" width="45.5703125" style="2" customWidth="1"/>
    <col min="12040" max="12040" width="54.7109375" style="2" customWidth="1"/>
    <col min="12041" max="12045" width="45.5703125" style="2" customWidth="1"/>
    <col min="12046" max="12288" width="12.42578125" style="2"/>
    <col min="12289" max="12289" width="186.7109375" style="2" customWidth="1"/>
    <col min="12290" max="12290" width="56.42578125" style="2" customWidth="1"/>
    <col min="12291" max="12295" width="45.5703125" style="2" customWidth="1"/>
    <col min="12296" max="12296" width="54.7109375" style="2" customWidth="1"/>
    <col min="12297" max="12301" width="45.5703125" style="2" customWidth="1"/>
    <col min="12302" max="12544" width="12.42578125" style="2"/>
    <col min="12545" max="12545" width="186.7109375" style="2" customWidth="1"/>
    <col min="12546" max="12546" width="56.42578125" style="2" customWidth="1"/>
    <col min="12547" max="12551" width="45.5703125" style="2" customWidth="1"/>
    <col min="12552" max="12552" width="54.7109375" style="2" customWidth="1"/>
    <col min="12553" max="12557" width="45.5703125" style="2" customWidth="1"/>
    <col min="12558" max="12800" width="12.42578125" style="2"/>
    <col min="12801" max="12801" width="186.7109375" style="2" customWidth="1"/>
    <col min="12802" max="12802" width="56.42578125" style="2" customWidth="1"/>
    <col min="12803" max="12807" width="45.5703125" style="2" customWidth="1"/>
    <col min="12808" max="12808" width="54.7109375" style="2" customWidth="1"/>
    <col min="12809" max="12813" width="45.5703125" style="2" customWidth="1"/>
    <col min="12814" max="13056" width="12.42578125" style="2"/>
    <col min="13057" max="13057" width="186.7109375" style="2" customWidth="1"/>
    <col min="13058" max="13058" width="56.42578125" style="2" customWidth="1"/>
    <col min="13059" max="13063" width="45.5703125" style="2" customWidth="1"/>
    <col min="13064" max="13064" width="54.7109375" style="2" customWidth="1"/>
    <col min="13065" max="13069" width="45.5703125" style="2" customWidth="1"/>
    <col min="13070" max="13312" width="12.42578125" style="2"/>
    <col min="13313" max="13313" width="186.7109375" style="2" customWidth="1"/>
    <col min="13314" max="13314" width="56.42578125" style="2" customWidth="1"/>
    <col min="13315" max="13319" width="45.5703125" style="2" customWidth="1"/>
    <col min="13320" max="13320" width="54.7109375" style="2" customWidth="1"/>
    <col min="13321" max="13325" width="45.5703125" style="2" customWidth="1"/>
    <col min="13326" max="13568" width="12.42578125" style="2"/>
    <col min="13569" max="13569" width="186.7109375" style="2" customWidth="1"/>
    <col min="13570" max="13570" width="56.42578125" style="2" customWidth="1"/>
    <col min="13571" max="13575" width="45.5703125" style="2" customWidth="1"/>
    <col min="13576" max="13576" width="54.7109375" style="2" customWidth="1"/>
    <col min="13577" max="13581" width="45.5703125" style="2" customWidth="1"/>
    <col min="13582" max="13824" width="12.42578125" style="2"/>
    <col min="13825" max="13825" width="186.7109375" style="2" customWidth="1"/>
    <col min="13826" max="13826" width="56.42578125" style="2" customWidth="1"/>
    <col min="13827" max="13831" width="45.5703125" style="2" customWidth="1"/>
    <col min="13832" max="13832" width="54.7109375" style="2" customWidth="1"/>
    <col min="13833" max="13837" width="45.5703125" style="2" customWidth="1"/>
    <col min="13838" max="14080" width="12.42578125" style="2"/>
    <col min="14081" max="14081" width="186.7109375" style="2" customWidth="1"/>
    <col min="14082" max="14082" width="56.42578125" style="2" customWidth="1"/>
    <col min="14083" max="14087" width="45.5703125" style="2" customWidth="1"/>
    <col min="14088" max="14088" width="54.7109375" style="2" customWidth="1"/>
    <col min="14089" max="14093" width="45.5703125" style="2" customWidth="1"/>
    <col min="14094" max="14336" width="12.42578125" style="2"/>
    <col min="14337" max="14337" width="186.7109375" style="2" customWidth="1"/>
    <col min="14338" max="14338" width="56.42578125" style="2" customWidth="1"/>
    <col min="14339" max="14343" width="45.5703125" style="2" customWidth="1"/>
    <col min="14344" max="14344" width="54.7109375" style="2" customWidth="1"/>
    <col min="14345" max="14349" width="45.5703125" style="2" customWidth="1"/>
    <col min="14350" max="14592" width="12.42578125" style="2"/>
    <col min="14593" max="14593" width="186.7109375" style="2" customWidth="1"/>
    <col min="14594" max="14594" width="56.42578125" style="2" customWidth="1"/>
    <col min="14595" max="14599" width="45.5703125" style="2" customWidth="1"/>
    <col min="14600" max="14600" width="54.7109375" style="2" customWidth="1"/>
    <col min="14601" max="14605" width="45.5703125" style="2" customWidth="1"/>
    <col min="14606" max="14848" width="12.42578125" style="2"/>
    <col min="14849" max="14849" width="186.7109375" style="2" customWidth="1"/>
    <col min="14850" max="14850" width="56.42578125" style="2" customWidth="1"/>
    <col min="14851" max="14855" width="45.5703125" style="2" customWidth="1"/>
    <col min="14856" max="14856" width="54.7109375" style="2" customWidth="1"/>
    <col min="14857" max="14861" width="45.5703125" style="2" customWidth="1"/>
    <col min="14862" max="15104" width="12.42578125" style="2"/>
    <col min="15105" max="15105" width="186.7109375" style="2" customWidth="1"/>
    <col min="15106" max="15106" width="56.42578125" style="2" customWidth="1"/>
    <col min="15107" max="15111" width="45.5703125" style="2" customWidth="1"/>
    <col min="15112" max="15112" width="54.7109375" style="2" customWidth="1"/>
    <col min="15113" max="15117" width="45.5703125" style="2" customWidth="1"/>
    <col min="15118" max="15360" width="12.42578125" style="2"/>
    <col min="15361" max="15361" width="186.7109375" style="2" customWidth="1"/>
    <col min="15362" max="15362" width="56.42578125" style="2" customWidth="1"/>
    <col min="15363" max="15367" width="45.5703125" style="2" customWidth="1"/>
    <col min="15368" max="15368" width="54.7109375" style="2" customWidth="1"/>
    <col min="15369" max="15373" width="45.5703125" style="2" customWidth="1"/>
    <col min="15374" max="15616" width="12.42578125" style="2"/>
    <col min="15617" max="15617" width="186.7109375" style="2" customWidth="1"/>
    <col min="15618" max="15618" width="56.42578125" style="2" customWidth="1"/>
    <col min="15619" max="15623" width="45.5703125" style="2" customWidth="1"/>
    <col min="15624" max="15624" width="54.7109375" style="2" customWidth="1"/>
    <col min="15625" max="15629" width="45.5703125" style="2" customWidth="1"/>
    <col min="15630" max="15872" width="12.42578125" style="2"/>
    <col min="15873" max="15873" width="186.7109375" style="2" customWidth="1"/>
    <col min="15874" max="15874" width="56.42578125" style="2" customWidth="1"/>
    <col min="15875" max="15879" width="45.5703125" style="2" customWidth="1"/>
    <col min="15880" max="15880" width="54.7109375" style="2" customWidth="1"/>
    <col min="15881" max="15885" width="45.5703125" style="2" customWidth="1"/>
    <col min="15886" max="16128" width="12.42578125" style="2"/>
    <col min="16129" max="16129" width="186.7109375" style="2" customWidth="1"/>
    <col min="16130" max="16130" width="56.42578125" style="2" customWidth="1"/>
    <col min="16131" max="16135" width="45.5703125" style="2" customWidth="1"/>
    <col min="16136" max="16136" width="54.7109375" style="2" customWidth="1"/>
    <col min="16137" max="16141" width="45.5703125" style="2" customWidth="1"/>
    <col min="16142" max="16384" width="12.42578125" style="2"/>
  </cols>
  <sheetData>
    <row r="1" spans="1:15" s="81" customFormat="1" ht="19.5" customHeight="1" thickBot="1" x14ac:dyDescent="0.3">
      <c r="A1" s="78" t="s">
        <v>0</v>
      </c>
      <c r="B1" s="79"/>
      <c r="C1" s="80"/>
      <c r="D1" s="79"/>
      <c r="F1" s="79"/>
      <c r="H1" s="79"/>
      <c r="I1" s="80"/>
      <c r="J1" s="82" t="s">
        <v>1</v>
      </c>
      <c r="K1" s="83" t="s">
        <v>0</v>
      </c>
      <c r="L1" s="84"/>
      <c r="M1" s="83"/>
    </row>
    <row r="2" spans="1:15" s="81" customFormat="1" ht="19.5" customHeight="1" thickBot="1" x14ac:dyDescent="0.3">
      <c r="A2" s="78" t="s">
        <v>2</v>
      </c>
      <c r="B2" s="79"/>
      <c r="C2" s="80"/>
      <c r="D2" s="79"/>
      <c r="E2" s="80"/>
      <c r="F2" s="79"/>
      <c r="G2" s="80"/>
      <c r="H2" s="79"/>
      <c r="I2" s="80"/>
      <c r="J2" s="79"/>
      <c r="K2" s="80"/>
      <c r="L2" s="79"/>
      <c r="O2" s="103" t="s">
        <v>171</v>
      </c>
    </row>
    <row r="3" spans="1:15" s="81" customFormat="1" ht="19.5" customHeight="1" thickBot="1" x14ac:dyDescent="0.3">
      <c r="A3" s="85" t="s">
        <v>3</v>
      </c>
      <c r="B3" s="86"/>
      <c r="C3" s="87"/>
      <c r="D3" s="86"/>
      <c r="E3" s="87"/>
      <c r="F3" s="86"/>
      <c r="G3" s="87"/>
      <c r="H3" s="86"/>
      <c r="I3" s="87"/>
      <c r="J3" s="86"/>
      <c r="K3" s="87"/>
      <c r="L3" s="86"/>
      <c r="M3" s="88"/>
    </row>
    <row r="4" spans="1:15" ht="15" customHeight="1" thickTop="1" x14ac:dyDescent="0.2">
      <c r="A4" s="3"/>
      <c r="B4" s="4"/>
      <c r="C4" s="5"/>
      <c r="D4" s="4"/>
      <c r="E4" s="5"/>
      <c r="F4" s="4"/>
      <c r="G4" s="6"/>
      <c r="H4" s="4" t="s">
        <v>4</v>
      </c>
      <c r="I4" s="5"/>
      <c r="J4" s="4"/>
      <c r="K4" s="5"/>
      <c r="L4" s="4"/>
      <c r="M4" s="6"/>
    </row>
    <row r="5" spans="1:15" ht="15" customHeight="1" x14ac:dyDescent="0.2">
      <c r="A5" s="7"/>
      <c r="G5" s="8"/>
      <c r="M5" s="8"/>
    </row>
    <row r="6" spans="1:15" ht="15" customHeight="1" x14ac:dyDescent="0.25">
      <c r="A6" s="9"/>
      <c r="B6" s="10" t="s">
        <v>190</v>
      </c>
      <c r="C6" s="11"/>
      <c r="D6" s="12"/>
      <c r="E6" s="11"/>
      <c r="F6" s="12"/>
      <c r="G6" s="13"/>
      <c r="H6" s="10" t="s">
        <v>191</v>
      </c>
      <c r="I6" s="11"/>
      <c r="J6" s="12"/>
      <c r="K6" s="11"/>
      <c r="L6" s="12"/>
      <c r="M6" s="14" t="s">
        <v>4</v>
      </c>
    </row>
    <row r="7" spans="1:15" ht="15" customHeight="1" x14ac:dyDescent="0.2">
      <c r="A7" s="7" t="s">
        <v>4</v>
      </c>
      <c r="B7" s="1" t="s">
        <v>4</v>
      </c>
      <c r="D7" s="1" t="s">
        <v>4</v>
      </c>
      <c r="F7" s="1" t="s">
        <v>4</v>
      </c>
      <c r="G7" s="8"/>
      <c r="H7" s="1" t="s">
        <v>4</v>
      </c>
      <c r="J7" s="1" t="s">
        <v>4</v>
      </c>
      <c r="L7" s="1" t="s">
        <v>4</v>
      </c>
      <c r="M7" s="8"/>
    </row>
    <row r="8" spans="1:15" ht="15" customHeight="1" x14ac:dyDescent="0.2">
      <c r="A8" s="7" t="s">
        <v>4</v>
      </c>
      <c r="B8" s="1" t="s">
        <v>4</v>
      </c>
      <c r="D8" s="1" t="s">
        <v>4</v>
      </c>
      <c r="F8" s="1" t="s">
        <v>4</v>
      </c>
      <c r="G8" s="8"/>
      <c r="H8" s="1" t="s">
        <v>4</v>
      </c>
      <c r="J8" s="1" t="s">
        <v>4</v>
      </c>
      <c r="L8" s="1" t="s">
        <v>4</v>
      </c>
      <c r="M8" s="8"/>
    </row>
    <row r="9" spans="1:15" ht="15" customHeight="1" x14ac:dyDescent="0.25">
      <c r="A9" s="15" t="s">
        <v>4</v>
      </c>
      <c r="B9" s="16" t="s">
        <v>4</v>
      </c>
      <c r="C9" s="17" t="s">
        <v>5</v>
      </c>
      <c r="D9" s="18" t="s">
        <v>4</v>
      </c>
      <c r="E9" s="17" t="s">
        <v>5</v>
      </c>
      <c r="F9" s="18" t="s">
        <v>4</v>
      </c>
      <c r="G9" s="19" t="s">
        <v>5</v>
      </c>
      <c r="H9" s="16" t="s">
        <v>4</v>
      </c>
      <c r="I9" s="17" t="s">
        <v>5</v>
      </c>
      <c r="J9" s="18" t="s">
        <v>4</v>
      </c>
      <c r="K9" s="17" t="s">
        <v>5</v>
      </c>
      <c r="L9" s="18" t="s">
        <v>4</v>
      </c>
      <c r="M9" s="19" t="s">
        <v>5</v>
      </c>
    </row>
    <row r="10" spans="1:15" ht="15" customHeight="1" x14ac:dyDescent="0.25">
      <c r="A10" s="20" t="s">
        <v>6</v>
      </c>
      <c r="B10" s="21" t="s">
        <v>7</v>
      </c>
      <c r="C10" s="22" t="s">
        <v>8</v>
      </c>
      <c r="D10" s="23" t="s">
        <v>9</v>
      </c>
      <c r="E10" s="22" t="s">
        <v>8</v>
      </c>
      <c r="F10" s="23" t="s">
        <v>8</v>
      </c>
      <c r="G10" s="24" t="s">
        <v>8</v>
      </c>
      <c r="H10" s="21" t="s">
        <v>7</v>
      </c>
      <c r="I10" s="22" t="s">
        <v>8</v>
      </c>
      <c r="J10" s="23" t="s">
        <v>9</v>
      </c>
      <c r="K10" s="22" t="s">
        <v>8</v>
      </c>
      <c r="L10" s="23" t="s">
        <v>8</v>
      </c>
      <c r="M10" s="24" t="s">
        <v>8</v>
      </c>
    </row>
    <row r="11" spans="1:15" ht="15" customHeight="1" x14ac:dyDescent="0.2">
      <c r="A11" s="25" t="s">
        <v>10</v>
      </c>
      <c r="B11" s="26" t="s">
        <v>4</v>
      </c>
      <c r="C11" s="27"/>
      <c r="D11" s="28"/>
      <c r="E11" s="27"/>
      <c r="F11" s="28" t="s">
        <v>4</v>
      </c>
      <c r="G11" s="29"/>
      <c r="H11" s="26" t="s">
        <v>4</v>
      </c>
      <c r="I11" s="27"/>
      <c r="J11" s="28" t="s">
        <v>4</v>
      </c>
      <c r="K11" s="27"/>
      <c r="L11" s="28" t="s">
        <v>4</v>
      </c>
      <c r="M11" s="29" t="s">
        <v>10</v>
      </c>
    </row>
    <row r="12" spans="1:15" ht="15" customHeight="1" x14ac:dyDescent="0.25">
      <c r="A12" s="9" t="s">
        <v>11</v>
      </c>
      <c r="B12" s="1" t="s">
        <v>4</v>
      </c>
      <c r="C12" s="30" t="s">
        <v>4</v>
      </c>
      <c r="D12" s="31"/>
      <c r="E12" s="32"/>
      <c r="F12" s="31"/>
      <c r="G12" s="33"/>
      <c r="I12" s="32"/>
      <c r="J12" s="31"/>
      <c r="K12" s="32"/>
      <c r="L12" s="31"/>
      <c r="M12" s="33"/>
    </row>
    <row r="13" spans="1:15" ht="15" customHeight="1" x14ac:dyDescent="0.2">
      <c r="A13" s="34" t="s">
        <v>12</v>
      </c>
      <c r="B13" s="112">
        <v>36430232</v>
      </c>
      <c r="C13" s="35">
        <v>1</v>
      </c>
      <c r="D13" s="122">
        <v>0</v>
      </c>
      <c r="E13" s="36">
        <v>0</v>
      </c>
      <c r="F13" s="130">
        <f>D13+B13</f>
        <v>36430232</v>
      </c>
      <c r="G13" s="37">
        <f>IF(ISBLANK(F13),"  ",IF(F84&gt;0,F13/F84,IF(F13&gt;0,1,0)))</f>
        <v>0.34796675617655687</v>
      </c>
      <c r="H13" s="112">
        <v>28156568</v>
      </c>
      <c r="I13" s="35">
        <v>1</v>
      </c>
      <c r="J13" s="122">
        <v>0</v>
      </c>
      <c r="K13" s="36">
        <v>0</v>
      </c>
      <c r="L13" s="130">
        <f>J13+H13</f>
        <v>28156568</v>
      </c>
      <c r="M13" s="38">
        <f>IF(ISBLANK(L13),"  ",IF(L84&gt;0,L13/L84,IF(L13&gt;0,1,0)))</f>
        <v>0.30952322271065769</v>
      </c>
    </row>
    <row r="14" spans="1:15" ht="15" customHeight="1" x14ac:dyDescent="0.2">
      <c r="A14" s="7" t="s">
        <v>13</v>
      </c>
      <c r="B14" s="142">
        <v>0</v>
      </c>
      <c r="C14" s="39">
        <v>0</v>
      </c>
      <c r="D14" s="127">
        <v>0</v>
      </c>
      <c r="E14" s="40">
        <v>0</v>
      </c>
      <c r="F14" s="131">
        <f>D14+B14</f>
        <v>0</v>
      </c>
      <c r="G14" s="41">
        <f>IF(ISBLANK(F14),"  ",IF(F84&gt;0,F14/F84,IF(F14&gt;0,1,0)))</f>
        <v>0</v>
      </c>
      <c r="H14" s="142">
        <v>0</v>
      </c>
      <c r="I14" s="39">
        <v>0</v>
      </c>
      <c r="J14" s="127">
        <v>0</v>
      </c>
      <c r="K14" s="40">
        <v>0</v>
      </c>
      <c r="L14" s="131">
        <f t="shared" ref="L14:L34" si="0">J14+H14</f>
        <v>0</v>
      </c>
      <c r="M14" s="41">
        <f>IF(ISBLANK(L14),"  ",IF(L84&gt;0,L14/L84,IF(L14&gt;0,1,0)))</f>
        <v>0</v>
      </c>
    </row>
    <row r="15" spans="1:15" ht="15" customHeight="1" x14ac:dyDescent="0.2">
      <c r="A15" s="169" t="s">
        <v>14</v>
      </c>
      <c r="B15" s="116">
        <v>48569702</v>
      </c>
      <c r="C15" s="42">
        <v>1</v>
      </c>
      <c r="D15" s="124">
        <v>0</v>
      </c>
      <c r="E15" s="43">
        <v>0</v>
      </c>
      <c r="F15" s="132">
        <f>D15+B15</f>
        <v>48569702</v>
      </c>
      <c r="G15" s="44">
        <f>IF(ISBLANK(F15),"  ",IF(F84&gt;0,F15/F84,IF(F15&gt;0,1,0)))</f>
        <v>0.46391803525714648</v>
      </c>
      <c r="H15" s="116">
        <v>27280000</v>
      </c>
      <c r="I15" s="42">
        <v>1</v>
      </c>
      <c r="J15" s="124">
        <v>0</v>
      </c>
      <c r="K15" s="43">
        <v>0</v>
      </c>
      <c r="L15" s="132">
        <f>J15+H15</f>
        <v>27280000</v>
      </c>
      <c r="M15" s="44">
        <f>IF(ISBLANK(L15),"  ",IF(L84&gt;0,L15/L84,IF(L15&gt;0,1,0)))</f>
        <v>0.2998871707498848</v>
      </c>
    </row>
    <row r="16" spans="1:15" ht="15" customHeight="1" x14ac:dyDescent="0.2">
      <c r="A16" s="170" t="s">
        <v>15</v>
      </c>
      <c r="B16" s="142">
        <v>16750000</v>
      </c>
      <c r="C16" s="35">
        <v>1</v>
      </c>
      <c r="D16" s="127">
        <v>0</v>
      </c>
      <c r="E16" s="36">
        <v>0</v>
      </c>
      <c r="F16" s="132">
        <f t="shared" ref="F16:F45" si="1">D16+B16</f>
        <v>16750000</v>
      </c>
      <c r="G16" s="37">
        <f>IF(ISBLANK(F16),"  ",IF(F84&gt;0,F16/F84,IF(F16&gt;0,1,0)))</f>
        <v>0.15998918606824483</v>
      </c>
      <c r="H16" s="142">
        <v>5000000</v>
      </c>
      <c r="I16" s="35">
        <v>1</v>
      </c>
      <c r="J16" s="127">
        <v>0</v>
      </c>
      <c r="K16" s="36">
        <v>0</v>
      </c>
      <c r="L16" s="132">
        <f t="shared" si="0"/>
        <v>5000000</v>
      </c>
      <c r="M16" s="37">
        <f>IF(ISBLANK(L16),"  ",IF(L84&gt;0,L16/L84,IF(L16&gt;0,1,0)))</f>
        <v>5.4964657395506746E-2</v>
      </c>
    </row>
    <row r="17" spans="1:13" ht="15" customHeight="1" x14ac:dyDescent="0.2">
      <c r="A17" s="171" t="s">
        <v>16</v>
      </c>
      <c r="B17" s="114">
        <v>0</v>
      </c>
      <c r="C17" s="39">
        <v>0</v>
      </c>
      <c r="D17" s="124">
        <v>0</v>
      </c>
      <c r="E17" s="36">
        <v>0</v>
      </c>
      <c r="F17" s="133">
        <f t="shared" si="1"/>
        <v>0</v>
      </c>
      <c r="G17" s="41">
        <f>IF(ISBLANK(F17),"  ",IF(F84&gt;0,F17/F84,IF(F17&gt;0,1,0)))</f>
        <v>0</v>
      </c>
      <c r="H17" s="114">
        <v>0</v>
      </c>
      <c r="I17" s="39">
        <v>0</v>
      </c>
      <c r="J17" s="124">
        <v>0</v>
      </c>
      <c r="K17" s="40">
        <v>0</v>
      </c>
      <c r="L17" s="133">
        <f t="shared" si="0"/>
        <v>0</v>
      </c>
      <c r="M17" s="41">
        <f>IF(ISBLANK(L17),"  ",IF(L84&gt;0,L17/L84,IF(L17&gt;0,1,0)))</f>
        <v>0</v>
      </c>
    </row>
    <row r="18" spans="1:13" ht="15" customHeight="1" x14ac:dyDescent="0.2">
      <c r="A18" s="171" t="s">
        <v>17</v>
      </c>
      <c r="B18" s="114">
        <v>0</v>
      </c>
      <c r="C18" s="39">
        <v>0</v>
      </c>
      <c r="D18" s="124">
        <v>0</v>
      </c>
      <c r="E18" s="36">
        <v>0</v>
      </c>
      <c r="F18" s="133">
        <f t="shared" si="1"/>
        <v>0</v>
      </c>
      <c r="G18" s="41">
        <f>IF(ISBLANK(F18),"  ",IF(F84&gt;0,F18/F84,IF(F18&gt;0,1,0)))</f>
        <v>0</v>
      </c>
      <c r="H18" s="114">
        <v>0</v>
      </c>
      <c r="I18" s="39">
        <v>0</v>
      </c>
      <c r="J18" s="124">
        <v>0</v>
      </c>
      <c r="K18" s="40">
        <v>0</v>
      </c>
      <c r="L18" s="133">
        <f t="shared" si="0"/>
        <v>0</v>
      </c>
      <c r="M18" s="41">
        <f>IF(ISBLANK(L18),"  ",IF(L84&gt;0,L18/L84,IF(L18&gt;0,1,0)))</f>
        <v>0</v>
      </c>
    </row>
    <row r="19" spans="1:13" ht="15" customHeight="1" x14ac:dyDescent="0.2">
      <c r="A19" s="171" t="s">
        <v>18</v>
      </c>
      <c r="B19" s="114">
        <v>0</v>
      </c>
      <c r="C19" s="39">
        <v>0</v>
      </c>
      <c r="D19" s="124">
        <v>0</v>
      </c>
      <c r="E19" s="36">
        <v>0</v>
      </c>
      <c r="F19" s="133">
        <f t="shared" si="1"/>
        <v>0</v>
      </c>
      <c r="G19" s="41">
        <f>IF(ISBLANK(F19),"  ",IF(F84&gt;0,F19/F84,IF(F19&gt;0,1,0)))</f>
        <v>0</v>
      </c>
      <c r="H19" s="114">
        <v>0</v>
      </c>
      <c r="I19" s="39">
        <v>0</v>
      </c>
      <c r="J19" s="124">
        <v>0</v>
      </c>
      <c r="K19" s="40">
        <v>0</v>
      </c>
      <c r="L19" s="133">
        <f t="shared" si="0"/>
        <v>0</v>
      </c>
      <c r="M19" s="41">
        <f>IF(ISBLANK(L19),"  ",IF(L84&gt;0,L19/L84,IF(L19&gt;0,1,0)))</f>
        <v>0</v>
      </c>
    </row>
    <row r="20" spans="1:13" ht="15" customHeight="1" x14ac:dyDescent="0.2">
      <c r="A20" s="171" t="s">
        <v>19</v>
      </c>
      <c r="B20" s="114">
        <v>0</v>
      </c>
      <c r="C20" s="39">
        <v>0</v>
      </c>
      <c r="D20" s="124">
        <v>0</v>
      </c>
      <c r="E20" s="36">
        <v>0</v>
      </c>
      <c r="F20" s="133">
        <f>D20+B20</f>
        <v>0</v>
      </c>
      <c r="G20" s="41">
        <f>IF(ISBLANK(F20),"  ",IF(F84&gt;0,F20/F84,IF(F20&gt;0,1,0)))</f>
        <v>0</v>
      </c>
      <c r="H20" s="114">
        <v>0</v>
      </c>
      <c r="I20" s="39">
        <v>0</v>
      </c>
      <c r="J20" s="124">
        <v>0</v>
      </c>
      <c r="K20" s="40">
        <v>0</v>
      </c>
      <c r="L20" s="133">
        <f t="shared" si="0"/>
        <v>0</v>
      </c>
      <c r="M20" s="41">
        <f>IF(ISBLANK(L20),"  ",IF(L84&gt;0,L20/L84,IF(L20&gt;0,1,0)))</f>
        <v>0</v>
      </c>
    </row>
    <row r="21" spans="1:13" ht="15" customHeight="1" x14ac:dyDescent="0.2">
      <c r="A21" s="171" t="s">
        <v>20</v>
      </c>
      <c r="B21" s="114">
        <v>0</v>
      </c>
      <c r="C21" s="39">
        <v>0</v>
      </c>
      <c r="D21" s="124">
        <v>0</v>
      </c>
      <c r="E21" s="36">
        <v>0</v>
      </c>
      <c r="F21" s="133">
        <f t="shared" si="1"/>
        <v>0</v>
      </c>
      <c r="G21" s="41">
        <f>IF(ISBLANK(F21),"  ",IF(F84&gt;0,F21/F84,IF(F21&gt;0,1,0)))</f>
        <v>0</v>
      </c>
      <c r="H21" s="114">
        <v>0</v>
      </c>
      <c r="I21" s="39">
        <v>0</v>
      </c>
      <c r="J21" s="124">
        <v>0</v>
      </c>
      <c r="K21" s="40">
        <v>0</v>
      </c>
      <c r="L21" s="133">
        <f t="shared" si="0"/>
        <v>0</v>
      </c>
      <c r="M21" s="41">
        <f>IF(ISBLANK(L21),"  ",IF(L84&gt;0,L21/L84,IF(L21&gt;0,1,0)))</f>
        <v>0</v>
      </c>
    </row>
    <row r="22" spans="1:13" ht="15" customHeight="1" x14ac:dyDescent="0.2">
      <c r="A22" s="171" t="s">
        <v>21</v>
      </c>
      <c r="B22" s="114">
        <v>0</v>
      </c>
      <c r="C22" s="39">
        <v>0</v>
      </c>
      <c r="D22" s="124">
        <v>0</v>
      </c>
      <c r="E22" s="36">
        <v>0</v>
      </c>
      <c r="F22" s="133">
        <f t="shared" si="1"/>
        <v>0</v>
      </c>
      <c r="G22" s="41">
        <f>IF(ISBLANK(F22),"  ",IF(F84&gt;0,F22/F84,IF(F22&gt;0,1,0)))</f>
        <v>0</v>
      </c>
      <c r="H22" s="114">
        <v>0</v>
      </c>
      <c r="I22" s="39">
        <v>0</v>
      </c>
      <c r="J22" s="124">
        <v>0</v>
      </c>
      <c r="K22" s="40">
        <v>0</v>
      </c>
      <c r="L22" s="133">
        <f t="shared" si="0"/>
        <v>0</v>
      </c>
      <c r="M22" s="41">
        <f>IF(ISBLANK(L22),"  ",IF(L84&gt;0,L22/L84,IF(L22&gt;0,1,0)))</f>
        <v>0</v>
      </c>
    </row>
    <row r="23" spans="1:13" ht="15" customHeight="1" x14ac:dyDescent="0.2">
      <c r="A23" s="171" t="s">
        <v>22</v>
      </c>
      <c r="B23" s="114">
        <v>0</v>
      </c>
      <c r="C23" s="39">
        <v>0</v>
      </c>
      <c r="D23" s="124">
        <v>0</v>
      </c>
      <c r="E23" s="36">
        <v>0</v>
      </c>
      <c r="F23" s="133">
        <f t="shared" si="1"/>
        <v>0</v>
      </c>
      <c r="G23" s="41">
        <f>IF(ISBLANK(F23),"  ",IF(F84&gt;0,F23/F84,IF(F23&gt;0,1,0)))</f>
        <v>0</v>
      </c>
      <c r="H23" s="114">
        <v>0</v>
      </c>
      <c r="I23" s="39">
        <v>0</v>
      </c>
      <c r="J23" s="124">
        <v>0</v>
      </c>
      <c r="K23" s="40">
        <v>0</v>
      </c>
      <c r="L23" s="133">
        <f t="shared" si="0"/>
        <v>0</v>
      </c>
      <c r="M23" s="41">
        <f>IF(ISBLANK(L23),"  ",IF(L84&gt;0,L23/L84,IF(L23&gt;0,1,0)))</f>
        <v>0</v>
      </c>
    </row>
    <row r="24" spans="1:13" ht="15" customHeight="1" x14ac:dyDescent="0.2">
      <c r="A24" s="171" t="s">
        <v>23</v>
      </c>
      <c r="B24" s="114">
        <v>0</v>
      </c>
      <c r="C24" s="39">
        <v>0</v>
      </c>
      <c r="D24" s="124">
        <v>0</v>
      </c>
      <c r="E24" s="36">
        <v>0</v>
      </c>
      <c r="F24" s="133">
        <f t="shared" si="1"/>
        <v>0</v>
      </c>
      <c r="G24" s="41">
        <f>IF(ISBLANK(F24),"  ",IF(F84&gt;0,F24/F84,IF(F24&gt;0,1,0)))</f>
        <v>0</v>
      </c>
      <c r="H24" s="114">
        <v>0</v>
      </c>
      <c r="I24" s="39">
        <v>0</v>
      </c>
      <c r="J24" s="124">
        <v>0</v>
      </c>
      <c r="K24" s="40">
        <v>0</v>
      </c>
      <c r="L24" s="133">
        <f t="shared" si="0"/>
        <v>0</v>
      </c>
      <c r="M24" s="41">
        <f>IF(ISBLANK(L24),"  ",IF(L84&gt;0,L24/L84,IF(L24&gt;0,1,0)))</f>
        <v>0</v>
      </c>
    </row>
    <row r="25" spans="1:13" ht="15" customHeight="1" x14ac:dyDescent="0.2">
      <c r="A25" s="171" t="s">
        <v>24</v>
      </c>
      <c r="B25" s="114">
        <v>19393404</v>
      </c>
      <c r="C25" s="39">
        <v>1</v>
      </c>
      <c r="D25" s="124">
        <v>0</v>
      </c>
      <c r="E25" s="36">
        <v>0</v>
      </c>
      <c r="F25" s="133">
        <f t="shared" si="1"/>
        <v>19393404</v>
      </c>
      <c r="G25" s="41">
        <f>IF(ISBLANK(F25),"  ",IF(F84&gt;0,F25/F84,IF(F25&gt;0,1,0)))</f>
        <v>0.18523790573448617</v>
      </c>
      <c r="H25" s="114">
        <v>20080000</v>
      </c>
      <c r="I25" s="39">
        <v>1</v>
      </c>
      <c r="J25" s="124">
        <v>0</v>
      </c>
      <c r="K25" s="40">
        <v>0</v>
      </c>
      <c r="L25" s="133">
        <f t="shared" si="0"/>
        <v>20080000</v>
      </c>
      <c r="M25" s="41">
        <f>IF(ISBLANK(L25),"  ",IF(L84&gt;0,L25/L84,IF(L25&gt;0,1,0)))</f>
        <v>0.2207380641003551</v>
      </c>
    </row>
    <row r="26" spans="1:13" ht="15" customHeight="1" x14ac:dyDescent="0.2">
      <c r="A26" s="171" t="s">
        <v>25</v>
      </c>
      <c r="B26" s="114">
        <v>0</v>
      </c>
      <c r="C26" s="39">
        <v>0</v>
      </c>
      <c r="D26" s="124">
        <v>0</v>
      </c>
      <c r="E26" s="36">
        <v>0</v>
      </c>
      <c r="F26" s="133">
        <f t="shared" si="1"/>
        <v>0</v>
      </c>
      <c r="G26" s="41">
        <f>IF(ISBLANK(F26),"  ",IF(F84&gt;0,F26/F84,IF(F26&gt;0,1,0)))</f>
        <v>0</v>
      </c>
      <c r="H26" s="114">
        <v>0</v>
      </c>
      <c r="I26" s="39">
        <v>0</v>
      </c>
      <c r="J26" s="124">
        <v>0</v>
      </c>
      <c r="K26" s="40">
        <v>0</v>
      </c>
      <c r="L26" s="133">
        <f t="shared" si="0"/>
        <v>0</v>
      </c>
      <c r="M26" s="41">
        <f>IF(ISBLANK(L26),"  ",IF(L84&gt;0,L26/L84,IF(L26&gt;0,1,0)))</f>
        <v>0</v>
      </c>
    </row>
    <row r="27" spans="1:13" ht="15" customHeight="1" x14ac:dyDescent="0.2">
      <c r="A27" s="171" t="s">
        <v>26</v>
      </c>
      <c r="B27" s="114">
        <v>0</v>
      </c>
      <c r="C27" s="39">
        <v>0</v>
      </c>
      <c r="D27" s="124">
        <v>0</v>
      </c>
      <c r="E27" s="36">
        <v>0</v>
      </c>
      <c r="F27" s="133">
        <f t="shared" si="1"/>
        <v>0</v>
      </c>
      <c r="G27" s="41">
        <f>IF(ISBLANK(F27),"  ",IF(F84&gt;0,F27/F84,IF(F27&gt;0,1,0)))</f>
        <v>0</v>
      </c>
      <c r="H27" s="114">
        <v>0</v>
      </c>
      <c r="I27" s="39">
        <v>0</v>
      </c>
      <c r="J27" s="124">
        <v>0</v>
      </c>
      <c r="K27" s="40">
        <v>0</v>
      </c>
      <c r="L27" s="133">
        <f t="shared" si="0"/>
        <v>0</v>
      </c>
      <c r="M27" s="41">
        <f>IF(ISBLANK(L27),"  ",IF(L84&gt;0,L27/L84,IF(L27&gt;0,1,0)))</f>
        <v>0</v>
      </c>
    </row>
    <row r="28" spans="1:13" ht="15" customHeight="1" x14ac:dyDescent="0.2">
      <c r="A28" s="172" t="s">
        <v>27</v>
      </c>
      <c r="B28" s="114">
        <v>0</v>
      </c>
      <c r="C28" s="39">
        <v>0</v>
      </c>
      <c r="D28" s="124">
        <v>0</v>
      </c>
      <c r="E28" s="36">
        <v>0</v>
      </c>
      <c r="F28" s="133">
        <f t="shared" si="1"/>
        <v>0</v>
      </c>
      <c r="G28" s="41">
        <f>IF(ISBLANK(F28),"  ",IF(F84&gt;0,F28/F84,IF(F28&gt;0,1,0)))</f>
        <v>0</v>
      </c>
      <c r="H28" s="114">
        <v>0</v>
      </c>
      <c r="I28" s="39">
        <v>0</v>
      </c>
      <c r="J28" s="124">
        <v>0</v>
      </c>
      <c r="K28" s="40">
        <v>0</v>
      </c>
      <c r="L28" s="133">
        <f t="shared" si="0"/>
        <v>0</v>
      </c>
      <c r="M28" s="41">
        <f>IF(ISBLANK(L28),"  ",IF(L84&gt;0,L28/L84,IF(L28&gt;0,1,0)))</f>
        <v>0</v>
      </c>
    </row>
    <row r="29" spans="1:13" ht="15" customHeight="1" x14ac:dyDescent="0.2">
      <c r="A29" s="172" t="s">
        <v>28</v>
      </c>
      <c r="B29" s="114">
        <v>0</v>
      </c>
      <c r="C29" s="39">
        <v>0</v>
      </c>
      <c r="D29" s="124">
        <v>0</v>
      </c>
      <c r="E29" s="36">
        <v>0</v>
      </c>
      <c r="F29" s="133">
        <f t="shared" si="1"/>
        <v>0</v>
      </c>
      <c r="G29" s="41">
        <f>IF(ISBLANK(F29),"  ",IF(F84&gt;0,F29/F84,IF(F29&gt;0,1,0)))</f>
        <v>0</v>
      </c>
      <c r="H29" s="114">
        <v>0</v>
      </c>
      <c r="I29" s="39">
        <v>0</v>
      </c>
      <c r="J29" s="124">
        <v>0</v>
      </c>
      <c r="K29" s="40">
        <v>0</v>
      </c>
      <c r="L29" s="133">
        <f t="shared" si="0"/>
        <v>0</v>
      </c>
      <c r="M29" s="41">
        <f>IF(ISBLANK(L29),"  ",IF(L84&gt;0,L29/L84,IF(L29&gt;0,1,0)))</f>
        <v>0</v>
      </c>
    </row>
    <row r="30" spans="1:13" ht="15" customHeight="1" x14ac:dyDescent="0.2">
      <c r="A30" s="172" t="s">
        <v>71</v>
      </c>
      <c r="B30" s="114">
        <v>200000</v>
      </c>
      <c r="C30" s="39">
        <v>1</v>
      </c>
      <c r="D30" s="124">
        <v>0</v>
      </c>
      <c r="E30" s="36">
        <v>0</v>
      </c>
      <c r="F30" s="133">
        <f t="shared" si="1"/>
        <v>200000</v>
      </c>
      <c r="G30" s="41">
        <f>IF(ISBLANK(F30),"  ",IF(F84&gt;0,F30/F84,IF(F30&gt;0,1,0)))</f>
        <v>1.9103186396208338E-3</v>
      </c>
      <c r="H30" s="114">
        <v>200000</v>
      </c>
      <c r="I30" s="39">
        <v>1</v>
      </c>
      <c r="J30" s="124">
        <v>0</v>
      </c>
      <c r="K30" s="40">
        <v>0</v>
      </c>
      <c r="L30" s="133">
        <f t="shared" si="0"/>
        <v>200000</v>
      </c>
      <c r="M30" s="41">
        <f>IF(ISBLANK(L30),"  ",IF(L84&gt;0,L30/L84,IF(L30&gt;0,1,0)))</f>
        <v>2.19858629582027E-3</v>
      </c>
    </row>
    <row r="31" spans="1:13" ht="15" customHeight="1" x14ac:dyDescent="0.2">
      <c r="A31" s="172" t="s">
        <v>182</v>
      </c>
      <c r="B31" s="114">
        <v>1000000</v>
      </c>
      <c r="C31" s="39">
        <v>1</v>
      </c>
      <c r="D31" s="124">
        <v>0</v>
      </c>
      <c r="E31" s="36">
        <v>0</v>
      </c>
      <c r="F31" s="133">
        <f t="shared" si="1"/>
        <v>1000000</v>
      </c>
      <c r="G31" s="41">
        <f>IF(ISBLANK(F31),"  ",IF(F84&gt;0,F31/F84,IF(F31&gt;0,1,0)))</f>
        <v>9.5515931981041691E-3</v>
      </c>
      <c r="H31" s="114">
        <v>1000000</v>
      </c>
      <c r="I31" s="39">
        <v>1</v>
      </c>
      <c r="J31" s="124">
        <v>0</v>
      </c>
      <c r="K31" s="40">
        <v>0</v>
      </c>
      <c r="L31" s="133">
        <f t="shared" si="0"/>
        <v>1000000</v>
      </c>
      <c r="M31" s="41">
        <f>IF(ISBLANK(L31),"  ",IF(L84&gt;0,L31/L84,IF(L31&gt;0,1,0)))</f>
        <v>1.099293147910135E-2</v>
      </c>
    </row>
    <row r="32" spans="1:13" ht="15" customHeight="1" x14ac:dyDescent="0.2">
      <c r="A32" s="173" t="s">
        <v>183</v>
      </c>
      <c r="B32" s="114">
        <v>836298</v>
      </c>
      <c r="C32" s="39">
        <v>1</v>
      </c>
      <c r="D32" s="124">
        <v>0</v>
      </c>
      <c r="E32" s="36">
        <v>0</v>
      </c>
      <c r="F32" s="133">
        <f t="shared" si="1"/>
        <v>836298</v>
      </c>
      <c r="G32" s="41">
        <f>IF(ISBLANK(F32),"  ",IF(F84&gt;0,F32/F84,IF(F32&gt;0,1,0)))</f>
        <v>7.9879782883881204E-3</v>
      </c>
      <c r="H32" s="114">
        <v>0</v>
      </c>
      <c r="I32" s="39">
        <v>0</v>
      </c>
      <c r="J32" s="124">
        <v>0</v>
      </c>
      <c r="K32" s="40">
        <v>0</v>
      </c>
      <c r="L32" s="133">
        <f t="shared" si="0"/>
        <v>0</v>
      </c>
      <c r="M32" s="41">
        <f>IF(ISBLANK(L32),"  ",IF(L84&gt;0,L32/L84,IF(L32&gt;0,1,0)))</f>
        <v>0</v>
      </c>
    </row>
    <row r="33" spans="1:13" ht="15" customHeight="1" x14ac:dyDescent="0.2">
      <c r="A33" s="172" t="s">
        <v>175</v>
      </c>
      <c r="B33" s="114">
        <v>0</v>
      </c>
      <c r="C33" s="39">
        <v>0</v>
      </c>
      <c r="D33" s="124">
        <v>0</v>
      </c>
      <c r="E33" s="36">
        <v>0</v>
      </c>
      <c r="F33" s="133">
        <f t="shared" si="1"/>
        <v>0</v>
      </c>
      <c r="G33" s="41">
        <f>IF(ISBLANK(F33),"  ",IF(F84&gt;0,F33/F84,IF(F33&gt;0,1,0)))</f>
        <v>0</v>
      </c>
      <c r="H33" s="114">
        <v>0</v>
      </c>
      <c r="I33" s="39">
        <v>0</v>
      </c>
      <c r="J33" s="124">
        <v>0</v>
      </c>
      <c r="K33" s="40">
        <v>0</v>
      </c>
      <c r="L33" s="133">
        <f t="shared" si="0"/>
        <v>0</v>
      </c>
      <c r="M33" s="41">
        <f>IF(ISBLANK(L33),"  ",IF(L84&gt;0,L33/L84,IF(L33&gt;0,1,0)))</f>
        <v>0</v>
      </c>
    </row>
    <row r="34" spans="1:13" ht="15" customHeight="1" x14ac:dyDescent="0.2">
      <c r="A34" s="171" t="s">
        <v>184</v>
      </c>
      <c r="B34" s="114">
        <v>0</v>
      </c>
      <c r="C34" s="39">
        <v>0</v>
      </c>
      <c r="D34" s="124">
        <v>0</v>
      </c>
      <c r="E34" s="36">
        <v>0</v>
      </c>
      <c r="F34" s="133">
        <f t="shared" si="1"/>
        <v>0</v>
      </c>
      <c r="G34" s="41">
        <f>IF(ISBLANK(F34),"  ",IF(F84&gt;0,F34/F84,IF(F34&gt;0,1,0)))</f>
        <v>0</v>
      </c>
      <c r="H34" s="114">
        <v>0</v>
      </c>
      <c r="I34" s="39">
        <v>0</v>
      </c>
      <c r="J34" s="124">
        <v>0</v>
      </c>
      <c r="K34" s="40">
        <v>0</v>
      </c>
      <c r="L34" s="133">
        <f t="shared" si="0"/>
        <v>0</v>
      </c>
      <c r="M34" s="41">
        <f>IF(ISBLANK(L34),"  ",IF(L84&gt;0,L34/L84,IF(L34&gt;0,1,0)))</f>
        <v>0</v>
      </c>
    </row>
    <row r="35" spans="1:13" ht="15" customHeight="1" x14ac:dyDescent="0.2">
      <c r="A35" s="171" t="s">
        <v>185</v>
      </c>
      <c r="B35" s="114">
        <v>0</v>
      </c>
      <c r="C35" s="39">
        <v>0</v>
      </c>
      <c r="D35" s="124">
        <v>0</v>
      </c>
      <c r="E35" s="36">
        <v>0</v>
      </c>
      <c r="F35" s="133">
        <f t="shared" ref="F35" si="2">D35+B35</f>
        <v>0</v>
      </c>
      <c r="G35" s="41">
        <f>IF(ISBLANK(F35),"  ",IF(F85&gt;0,F35/F85,IF(F35&gt;0,1,0)))</f>
        <v>0</v>
      </c>
      <c r="H35" s="114">
        <v>0</v>
      </c>
      <c r="I35" s="39">
        <v>0</v>
      </c>
      <c r="J35" s="124">
        <v>0</v>
      </c>
      <c r="K35" s="40">
        <v>0</v>
      </c>
      <c r="L35" s="133">
        <f t="shared" ref="L35" si="3">J35+H35</f>
        <v>0</v>
      </c>
      <c r="M35" s="41">
        <f>IF(ISBLANK(L35),"  ",IF(L85&gt;0,L35/L85,IF(L35&gt;0,1,0)))</f>
        <v>0</v>
      </c>
    </row>
    <row r="36" spans="1:13" ht="15" customHeight="1" x14ac:dyDescent="0.2">
      <c r="A36" s="218" t="s">
        <v>193</v>
      </c>
      <c r="B36" s="114">
        <v>0</v>
      </c>
      <c r="C36" s="39">
        <v>0</v>
      </c>
      <c r="D36" s="124">
        <v>0</v>
      </c>
      <c r="E36" s="36">
        <v>0</v>
      </c>
      <c r="F36" s="133">
        <f t="shared" ref="F36:F37" si="4">D36+B36</f>
        <v>0</v>
      </c>
      <c r="G36" s="41">
        <f t="shared" ref="G36:G37" si="5">IF(ISBLANK(F36),"  ",IF(F86&gt;0,F36/F86,IF(F36&gt;0,1,0)))</f>
        <v>0</v>
      </c>
      <c r="H36" s="114">
        <v>0</v>
      </c>
      <c r="I36" s="39">
        <v>0</v>
      </c>
      <c r="J36" s="124">
        <v>0</v>
      </c>
      <c r="K36" s="40">
        <v>0</v>
      </c>
      <c r="L36" s="133">
        <f t="shared" ref="L36:L37" si="6">J36+H36</f>
        <v>0</v>
      </c>
      <c r="M36" s="41">
        <f t="shared" ref="M36:M37" si="7">IF(ISBLANK(L36),"  ",IF(L86&gt;0,L36/L86,IF(L36&gt;0,1,0)))</f>
        <v>0</v>
      </c>
    </row>
    <row r="37" spans="1:13" ht="15" customHeight="1" x14ac:dyDescent="0.2">
      <c r="A37" s="218" t="s">
        <v>194</v>
      </c>
      <c r="B37" s="114">
        <v>0</v>
      </c>
      <c r="C37" s="39">
        <v>0</v>
      </c>
      <c r="D37" s="124">
        <v>0</v>
      </c>
      <c r="E37" s="36">
        <v>0</v>
      </c>
      <c r="F37" s="133">
        <f t="shared" si="4"/>
        <v>0</v>
      </c>
      <c r="G37" s="41">
        <f t="shared" si="5"/>
        <v>0</v>
      </c>
      <c r="H37" s="114">
        <v>0</v>
      </c>
      <c r="I37" s="39">
        <v>0</v>
      </c>
      <c r="J37" s="124">
        <v>0</v>
      </c>
      <c r="K37" s="40">
        <v>0</v>
      </c>
      <c r="L37" s="133">
        <f t="shared" si="6"/>
        <v>0</v>
      </c>
      <c r="M37" s="41">
        <f t="shared" si="7"/>
        <v>0</v>
      </c>
    </row>
    <row r="38" spans="1:13" ht="15" customHeight="1" x14ac:dyDescent="0.2">
      <c r="A38" s="171" t="s">
        <v>187</v>
      </c>
      <c r="B38" s="114">
        <v>0</v>
      </c>
      <c r="C38" s="39">
        <v>0</v>
      </c>
      <c r="D38" s="124">
        <v>0</v>
      </c>
      <c r="E38" s="36">
        <v>0</v>
      </c>
      <c r="F38" s="133">
        <f t="shared" ref="F38" si="8">D38+B38</f>
        <v>0</v>
      </c>
      <c r="G38" s="41">
        <f>IF(ISBLANK(F38),"  ",IF(F86&gt;0,F38/F86,IF(F38&gt;0,1,0)))</f>
        <v>0</v>
      </c>
      <c r="H38" s="114">
        <v>0</v>
      </c>
      <c r="I38" s="39">
        <v>0</v>
      </c>
      <c r="J38" s="124">
        <v>0</v>
      </c>
      <c r="K38" s="40">
        <v>0</v>
      </c>
      <c r="L38" s="133">
        <f t="shared" ref="L38" si="9">J38+H38</f>
        <v>0</v>
      </c>
      <c r="M38" s="41">
        <f>IF(ISBLANK(L38),"  ",IF(L86&gt;0,L38/L86,IF(L38&gt;0,1,0)))</f>
        <v>0</v>
      </c>
    </row>
    <row r="39" spans="1:13" ht="15" customHeight="1" x14ac:dyDescent="0.2">
      <c r="A39" s="171" t="s">
        <v>192</v>
      </c>
      <c r="B39" s="114">
        <v>0</v>
      </c>
      <c r="C39" s="39">
        <v>0</v>
      </c>
      <c r="D39" s="124">
        <v>0</v>
      </c>
      <c r="E39" s="36">
        <v>0</v>
      </c>
      <c r="F39" s="133">
        <f t="shared" ref="F39" si="10">D39+B39</f>
        <v>0</v>
      </c>
      <c r="G39" s="41">
        <f>IF(ISBLANK(F39),"  ",IF(F87&gt;0,F39/F87,IF(F39&gt;0,1,0)))</f>
        <v>0</v>
      </c>
      <c r="H39" s="114">
        <v>0</v>
      </c>
      <c r="I39" s="39">
        <v>0</v>
      </c>
      <c r="J39" s="124">
        <v>0</v>
      </c>
      <c r="K39" s="40">
        <v>0</v>
      </c>
      <c r="L39" s="133">
        <f t="shared" ref="L39" si="11">J39+H39</f>
        <v>0</v>
      </c>
      <c r="M39" s="41">
        <f>IF(ISBLANK(L39),"  ",IF(L87&gt;0,L39/L87,IF(L39&gt;0,1,0)))</f>
        <v>0</v>
      </c>
    </row>
    <row r="40" spans="1:13" ht="15" customHeight="1" x14ac:dyDescent="0.2">
      <c r="A40" s="171" t="s">
        <v>188</v>
      </c>
      <c r="B40" s="114">
        <v>10000000</v>
      </c>
      <c r="C40" s="39">
        <v>1</v>
      </c>
      <c r="D40" s="124">
        <v>0</v>
      </c>
      <c r="E40" s="36">
        <v>0</v>
      </c>
      <c r="F40" s="133">
        <f t="shared" ref="F40" si="12">D40+B40</f>
        <v>10000000</v>
      </c>
      <c r="G40" s="41">
        <f>IF(ISBLANK(F40),"  ",IF(F87&gt;0,F40/F87,IF(F40&gt;0,1,0)))</f>
        <v>1</v>
      </c>
      <c r="H40" s="114">
        <v>0</v>
      </c>
      <c r="I40" s="39">
        <v>0</v>
      </c>
      <c r="J40" s="124">
        <v>0</v>
      </c>
      <c r="K40" s="40">
        <v>0</v>
      </c>
      <c r="L40" s="133">
        <f t="shared" ref="L40" si="13">J40+H40</f>
        <v>0</v>
      </c>
      <c r="M40" s="41">
        <f>IF(ISBLANK(L40),"  ",IF(L87&gt;0,L40/L87,IF(L40&gt;0,1,0)))</f>
        <v>0</v>
      </c>
    </row>
    <row r="41" spans="1:13" ht="15" customHeight="1" x14ac:dyDescent="0.2">
      <c r="A41" s="171" t="s">
        <v>189</v>
      </c>
      <c r="B41" s="114">
        <v>390000</v>
      </c>
      <c r="C41" s="39">
        <v>1</v>
      </c>
      <c r="D41" s="124">
        <v>0</v>
      </c>
      <c r="E41" s="36">
        <v>0</v>
      </c>
      <c r="F41" s="133">
        <f t="shared" ref="F41" si="14">D41+B41</f>
        <v>390000</v>
      </c>
      <c r="G41" s="41">
        <f>IF(ISBLANK(F41),"  ",IF(F88&gt;0,F41/F88,IF(F41&gt;0,1,0)))</f>
        <v>1</v>
      </c>
      <c r="H41" s="114">
        <v>1000000</v>
      </c>
      <c r="I41" s="39">
        <v>1</v>
      </c>
      <c r="J41" s="124">
        <v>0</v>
      </c>
      <c r="K41" s="40">
        <v>0</v>
      </c>
      <c r="L41" s="133">
        <f t="shared" ref="L41" si="15">J41+H41</f>
        <v>1000000</v>
      </c>
      <c r="M41" s="41">
        <f>IF(ISBLANK(L41),"  ",IF(L88&gt;0,L41/L88,IF(L41&gt;0,1,0)))</f>
        <v>1</v>
      </c>
    </row>
    <row r="42" spans="1:13" ht="15" customHeight="1" x14ac:dyDescent="0.25">
      <c r="A42" s="47" t="s">
        <v>29</v>
      </c>
      <c r="B42" s="143"/>
      <c r="C42" s="48"/>
      <c r="D42" s="124"/>
      <c r="E42" s="49"/>
      <c r="F42" s="133"/>
      <c r="G42" s="50" t="s">
        <v>4</v>
      </c>
      <c r="H42" s="143"/>
      <c r="I42" s="48"/>
      <c r="J42" s="124"/>
      <c r="K42" s="49"/>
      <c r="L42" s="133"/>
      <c r="M42" s="50" t="s">
        <v>4</v>
      </c>
    </row>
    <row r="43" spans="1:13" ht="15" customHeight="1" x14ac:dyDescent="0.2">
      <c r="A43" s="45" t="s">
        <v>30</v>
      </c>
      <c r="B43" s="142">
        <v>0</v>
      </c>
      <c r="C43" s="35">
        <v>0</v>
      </c>
      <c r="D43" s="127">
        <v>0</v>
      </c>
      <c r="E43" s="36">
        <v>0</v>
      </c>
      <c r="F43" s="132">
        <f t="shared" si="1"/>
        <v>0</v>
      </c>
      <c r="G43" s="37">
        <f>IF(ISBLANK(F43),"  ",IF(F84&gt;0,F43/F84,IF(F43&gt;0,1,0)))</f>
        <v>0</v>
      </c>
      <c r="H43" s="142">
        <v>0</v>
      </c>
      <c r="I43" s="35">
        <v>0</v>
      </c>
      <c r="J43" s="127">
        <v>0</v>
      </c>
      <c r="K43" s="36">
        <v>0</v>
      </c>
      <c r="L43" s="132">
        <f>J43+H43</f>
        <v>0</v>
      </c>
      <c r="M43" s="37">
        <f>IF(ISBLANK(L43),"  ",IF(L84&gt;0,L43/L84,IF(L43&gt;0,1,0)))</f>
        <v>0</v>
      </c>
    </row>
    <row r="44" spans="1:13" ht="15" customHeight="1" x14ac:dyDescent="0.25">
      <c r="A44" s="47" t="s">
        <v>31</v>
      </c>
      <c r="B44" s="143"/>
      <c r="C44" s="48" t="s">
        <v>4</v>
      </c>
      <c r="D44" s="124"/>
      <c r="E44" s="49"/>
      <c r="F44" s="133"/>
      <c r="G44" s="50" t="s">
        <v>4</v>
      </c>
      <c r="H44" s="143"/>
      <c r="I44" s="48" t="s">
        <v>4</v>
      </c>
      <c r="J44" s="124"/>
      <c r="K44" s="49" t="s">
        <v>4</v>
      </c>
      <c r="L44" s="133"/>
      <c r="M44" s="50" t="s">
        <v>4</v>
      </c>
    </row>
    <row r="45" spans="1:13" ht="15" customHeight="1" x14ac:dyDescent="0.2">
      <c r="A45" s="45" t="s">
        <v>30</v>
      </c>
      <c r="B45" s="142">
        <v>0</v>
      </c>
      <c r="C45" s="35">
        <v>0</v>
      </c>
      <c r="D45" s="127">
        <v>0</v>
      </c>
      <c r="E45" s="36">
        <v>0</v>
      </c>
      <c r="F45" s="132">
        <f t="shared" si="1"/>
        <v>0</v>
      </c>
      <c r="G45" s="37">
        <f>IF(ISBLANK(F45),"  ",IF(F84&gt;0,F45/F84,IF(F45&gt;0,1,0)))</f>
        <v>0</v>
      </c>
      <c r="H45" s="142">
        <v>0</v>
      </c>
      <c r="I45" s="35">
        <v>0</v>
      </c>
      <c r="J45" s="127">
        <v>0</v>
      </c>
      <c r="K45" s="36">
        <v>0</v>
      </c>
      <c r="L45" s="132">
        <f>J45+H45</f>
        <v>0</v>
      </c>
      <c r="M45" s="37">
        <f>IF(ISBLANK(L45),"  ",IF(L84&gt;0,L45/L84,IF(L45&gt;0,1,0)))</f>
        <v>0</v>
      </c>
    </row>
    <row r="46" spans="1:13" ht="15" customHeight="1" x14ac:dyDescent="0.2">
      <c r="A46" s="46" t="s">
        <v>101</v>
      </c>
      <c r="B46" s="114"/>
      <c r="C46" s="39" t="s">
        <v>10</v>
      </c>
      <c r="D46" s="124"/>
      <c r="E46" s="36"/>
      <c r="F46" s="133"/>
      <c r="G46" s="41"/>
      <c r="H46" s="114"/>
      <c r="I46" s="39" t="s">
        <v>10</v>
      </c>
      <c r="J46" s="124"/>
      <c r="K46" s="40" t="s">
        <v>10</v>
      </c>
      <c r="L46" s="133">
        <f>J46+H46</f>
        <v>0</v>
      </c>
      <c r="M46" s="41">
        <f>IF(ISBLANK(L46),"  ",IF(L84&gt;0,L46/L84,IF(L46&gt;0,1,0)))</f>
        <v>0</v>
      </c>
    </row>
    <row r="47" spans="1:13" s="55" customFormat="1" ht="15" customHeight="1" x14ac:dyDescent="0.25">
      <c r="A47" s="47" t="s">
        <v>33</v>
      </c>
      <c r="B47" s="115">
        <v>84999934</v>
      </c>
      <c r="C47" s="59">
        <v>1</v>
      </c>
      <c r="D47" s="128">
        <v>0</v>
      </c>
      <c r="E47" s="52">
        <v>0</v>
      </c>
      <c r="F47" s="115">
        <f>F46+F45+F43+F34+F29+F28+F26+F27+F25+F24+F23+F22+F21+F20+F19+F18+F17+F16+F14+F13+F30+F31+F32+F33</f>
        <v>74609934</v>
      </c>
      <c r="G47" s="53">
        <f>IF(ISBLANK(F47),"  ",IF(F84&gt;0,F47/F84,IF(F47&gt;0,1,0)))</f>
        <v>0.71264373810540094</v>
      </c>
      <c r="H47" s="115">
        <v>55436568</v>
      </c>
      <c r="I47" s="59">
        <v>1</v>
      </c>
      <c r="J47" s="128">
        <v>0</v>
      </c>
      <c r="K47" s="54">
        <v>0</v>
      </c>
      <c r="L47" s="115">
        <f>H47+J47</f>
        <v>55436568</v>
      </c>
      <c r="M47" s="53">
        <f>IF(ISBLANK(L47),"  ",IF(L84&gt;0,L47/L84,IF(L47&gt;0,1,0)))</f>
        <v>0.60941039346054249</v>
      </c>
    </row>
    <row r="48" spans="1:13" ht="15" customHeight="1" x14ac:dyDescent="0.25">
      <c r="A48" s="56" t="s">
        <v>34</v>
      </c>
      <c r="B48" s="116"/>
      <c r="C48" s="48" t="s">
        <v>4</v>
      </c>
      <c r="D48" s="124"/>
      <c r="E48" s="49" t="s">
        <v>4</v>
      </c>
      <c r="F48" s="133"/>
      <c r="G48" s="50" t="s">
        <v>4</v>
      </c>
      <c r="H48" s="116"/>
      <c r="I48" s="48" t="s">
        <v>4</v>
      </c>
      <c r="J48" s="124"/>
      <c r="K48" s="49" t="s">
        <v>4</v>
      </c>
      <c r="L48" s="133"/>
      <c r="M48" s="50" t="s">
        <v>4</v>
      </c>
    </row>
    <row r="49" spans="1:13" ht="15" customHeight="1" x14ac:dyDescent="0.2">
      <c r="A49" s="7" t="s">
        <v>35</v>
      </c>
      <c r="B49" s="142">
        <v>0</v>
      </c>
      <c r="C49" s="35">
        <v>0</v>
      </c>
      <c r="D49" s="127">
        <v>0</v>
      </c>
      <c r="E49" s="36">
        <v>0</v>
      </c>
      <c r="F49" s="132">
        <f>D49+B49</f>
        <v>0</v>
      </c>
      <c r="G49" s="37">
        <f>IF(ISBLANK(F49),"  ",IF(D84&gt;0,F49/D84,IF(F49&gt;0,1,0)))</f>
        <v>0</v>
      </c>
      <c r="H49" s="142">
        <v>0</v>
      </c>
      <c r="I49" s="35">
        <v>0</v>
      </c>
      <c r="J49" s="127">
        <v>0</v>
      </c>
      <c r="K49" s="36">
        <v>0</v>
      </c>
      <c r="L49" s="132">
        <f>J49+H49</f>
        <v>0</v>
      </c>
      <c r="M49" s="37">
        <f>IF(ISBLANK(L49),"  ",IF(J84&gt;0,L49/J84,IF(L49&gt;0,1,0)))</f>
        <v>0</v>
      </c>
    </row>
    <row r="50" spans="1:13" ht="15" customHeight="1" x14ac:dyDescent="0.2">
      <c r="A50" s="58" t="s">
        <v>36</v>
      </c>
      <c r="B50" s="114">
        <v>0</v>
      </c>
      <c r="C50" s="39">
        <v>0</v>
      </c>
      <c r="D50" s="124">
        <v>0</v>
      </c>
      <c r="E50" s="40">
        <v>0</v>
      </c>
      <c r="F50" s="133">
        <f>D50+B50</f>
        <v>0</v>
      </c>
      <c r="G50" s="41">
        <f>IF(ISBLANK(F50),"  ",IF(D84&gt;0,F50/D84,IF(F50&gt;0,1,0)))</f>
        <v>0</v>
      </c>
      <c r="H50" s="114">
        <v>0</v>
      </c>
      <c r="I50" s="39">
        <v>0</v>
      </c>
      <c r="J50" s="124">
        <v>0</v>
      </c>
      <c r="K50" s="40">
        <v>0</v>
      </c>
      <c r="L50" s="133">
        <f>J50+H50</f>
        <v>0</v>
      </c>
      <c r="M50" s="41">
        <f>IF(ISBLANK(L50),"  ",IF(J84&gt;0,L50/J84,IF(L50&gt;0,1,0)))</f>
        <v>0</v>
      </c>
    </row>
    <row r="51" spans="1:13" ht="15" customHeight="1" x14ac:dyDescent="0.2">
      <c r="A51" s="7" t="s">
        <v>37</v>
      </c>
      <c r="B51" s="114">
        <v>0</v>
      </c>
      <c r="C51" s="39">
        <v>0</v>
      </c>
      <c r="D51" s="124">
        <v>0</v>
      </c>
      <c r="E51" s="40">
        <v>0</v>
      </c>
      <c r="F51" s="133">
        <f>D51+B51</f>
        <v>0</v>
      </c>
      <c r="G51" s="41">
        <f>IF(ISBLANK(F51),"  ",IF(D84&gt;0,F51/D84,IF(F51&gt;0,1,0)))</f>
        <v>0</v>
      </c>
      <c r="H51" s="114">
        <v>0</v>
      </c>
      <c r="I51" s="39">
        <v>0</v>
      </c>
      <c r="J51" s="124">
        <v>0</v>
      </c>
      <c r="K51" s="40">
        <v>0</v>
      </c>
      <c r="L51" s="133">
        <f>J51+H51</f>
        <v>0</v>
      </c>
      <c r="M51" s="41">
        <f>IF(ISBLANK(L51),"  ",IF(J84&gt;0,L51/J84,IF(L51&gt;0,1,0)))</f>
        <v>0</v>
      </c>
    </row>
    <row r="52" spans="1:13" ht="15" customHeight="1" x14ac:dyDescent="0.2">
      <c r="A52" s="25" t="s">
        <v>38</v>
      </c>
      <c r="B52" s="114">
        <v>0</v>
      </c>
      <c r="C52" s="39">
        <v>0</v>
      </c>
      <c r="D52" s="124">
        <v>0</v>
      </c>
      <c r="E52" s="40">
        <v>0</v>
      </c>
      <c r="F52" s="133">
        <f>D52+B52</f>
        <v>0</v>
      </c>
      <c r="G52" s="41">
        <f>IF(ISBLANK(F52),"  ",IF(D84&gt;0,F52/D84,IF(F52&gt;0,1,0)))</f>
        <v>0</v>
      </c>
      <c r="H52" s="114">
        <v>0</v>
      </c>
      <c r="I52" s="39">
        <v>0</v>
      </c>
      <c r="J52" s="124">
        <v>0</v>
      </c>
      <c r="K52" s="40">
        <v>0</v>
      </c>
      <c r="L52" s="133">
        <f>J52+H52</f>
        <v>0</v>
      </c>
      <c r="M52" s="41">
        <f>IF(ISBLANK(L52),"  ",IF(J84&gt;0,L52/J84,IF(L52&gt;0,1,0)))</f>
        <v>0</v>
      </c>
    </row>
    <row r="53" spans="1:13" ht="15" customHeight="1" x14ac:dyDescent="0.2">
      <c r="A53" s="58" t="s">
        <v>39</v>
      </c>
      <c r="B53" s="114">
        <v>22950850</v>
      </c>
      <c r="C53" s="39">
        <v>1</v>
      </c>
      <c r="D53" s="124">
        <v>0</v>
      </c>
      <c r="E53" s="40">
        <v>0</v>
      </c>
      <c r="F53" s="133">
        <f>D53+B53</f>
        <v>22950850</v>
      </c>
      <c r="G53" s="41">
        <f>IF(ISBLANK(F53),"  ",IF(F84&gt;0,F53/F84,IF(F53&gt;0,1,0)))</f>
        <v>0.21921718275070906</v>
      </c>
      <c r="H53" s="114">
        <v>13178365</v>
      </c>
      <c r="I53" s="39">
        <v>1</v>
      </c>
      <c r="J53" s="124">
        <v>0</v>
      </c>
      <c r="K53" s="40">
        <v>0</v>
      </c>
      <c r="L53" s="133">
        <f>J53+H53</f>
        <v>13178365</v>
      </c>
      <c r="M53" s="41">
        <f>IF(ISBLANK(L53),"  ",IF(L84&gt;0,L53/L84,IF(L53&gt;0,1,0)))</f>
        <v>0.14486886345158745</v>
      </c>
    </row>
    <row r="54" spans="1:13" s="55" customFormat="1" ht="15" customHeight="1" x14ac:dyDescent="0.25">
      <c r="A54" s="56" t="s">
        <v>40</v>
      </c>
      <c r="B54" s="115">
        <v>22950850</v>
      </c>
      <c r="C54" s="59">
        <v>1</v>
      </c>
      <c r="D54" s="128">
        <v>0</v>
      </c>
      <c r="E54" s="54">
        <v>0</v>
      </c>
      <c r="F54" s="134">
        <f>F53+F52+F51+F50+F49</f>
        <v>22950850</v>
      </c>
      <c r="G54" s="53">
        <f>IF(ISBLANK(F54),"  ",IF(F84&gt;0,F54/F84,IF(F54&gt;0,1,0)))</f>
        <v>0.21921718275070906</v>
      </c>
      <c r="H54" s="115">
        <v>13178365</v>
      </c>
      <c r="I54" s="59">
        <v>1</v>
      </c>
      <c r="J54" s="128">
        <v>0</v>
      </c>
      <c r="K54" s="54">
        <v>0</v>
      </c>
      <c r="L54" s="134">
        <f>L53+L52+L51+L50+L49</f>
        <v>13178365</v>
      </c>
      <c r="M54" s="53">
        <f>IF(ISBLANK(L54),"  ",IF(L84&gt;0,L54/L84,IF(L54&gt;0,1,0)))</f>
        <v>0.14486886345158745</v>
      </c>
    </row>
    <row r="55" spans="1:13" s="55" customFormat="1" ht="15" customHeight="1" x14ac:dyDescent="0.25">
      <c r="A55" s="60" t="s">
        <v>82</v>
      </c>
      <c r="B55" s="144">
        <v>0</v>
      </c>
      <c r="C55" s="59">
        <v>0</v>
      </c>
      <c r="D55" s="129">
        <v>0</v>
      </c>
      <c r="E55" s="54">
        <v>0</v>
      </c>
      <c r="F55" s="135">
        <f>D55+B55</f>
        <v>0</v>
      </c>
      <c r="G55" s="53">
        <f>IF(ISBLANK(F55),"  ",IF(F84&gt;0,F55/F84,IF(F55&gt;0,1,0)))</f>
        <v>0</v>
      </c>
      <c r="H55" s="144">
        <v>0</v>
      </c>
      <c r="I55" s="59">
        <v>0</v>
      </c>
      <c r="J55" s="129">
        <v>0</v>
      </c>
      <c r="K55" s="54">
        <v>0</v>
      </c>
      <c r="L55" s="135">
        <f>J55+H55</f>
        <v>0</v>
      </c>
      <c r="M55" s="53">
        <f>IF(ISBLANK(L55),"  ",IF(L84&gt;0,L55/L84,IF(L55&gt;0,1,0)))</f>
        <v>0</v>
      </c>
    </row>
    <row r="56" spans="1:13" ht="15" customHeight="1" x14ac:dyDescent="0.25">
      <c r="A56" s="9" t="s">
        <v>42</v>
      </c>
      <c r="B56" s="119"/>
      <c r="C56" s="61" t="s">
        <v>4</v>
      </c>
      <c r="D56" s="127"/>
      <c r="E56" s="62" t="s">
        <v>4</v>
      </c>
      <c r="F56" s="132"/>
      <c r="G56" s="63" t="s">
        <v>4</v>
      </c>
      <c r="H56" s="119"/>
      <c r="I56" s="61" t="s">
        <v>4</v>
      </c>
      <c r="J56" s="127"/>
      <c r="K56" s="62" t="s">
        <v>4</v>
      </c>
      <c r="L56" s="132"/>
      <c r="M56" s="63" t="s">
        <v>4</v>
      </c>
    </row>
    <row r="57" spans="1:13" ht="15" customHeight="1" x14ac:dyDescent="0.2">
      <c r="A57" s="7" t="s">
        <v>43</v>
      </c>
      <c r="B57" s="119">
        <v>0</v>
      </c>
      <c r="C57" s="35">
        <v>0</v>
      </c>
      <c r="D57" s="127">
        <v>0</v>
      </c>
      <c r="E57" s="36">
        <v>0</v>
      </c>
      <c r="F57" s="136">
        <f t="shared" ref="F57:F62" si="16">D57+B57</f>
        <v>0</v>
      </c>
      <c r="G57" s="37">
        <f>IF(ISBLANK(F57),"  ",IF(F84&gt;0,F57/F84,IF(F57&gt;0,1,0)))</f>
        <v>0</v>
      </c>
      <c r="H57" s="119">
        <v>0</v>
      </c>
      <c r="I57" s="35">
        <v>0</v>
      </c>
      <c r="J57" s="127">
        <v>0</v>
      </c>
      <c r="K57" s="36">
        <v>0</v>
      </c>
      <c r="L57" s="136">
        <f t="shared" ref="L57:L73" si="17">J57+H57</f>
        <v>0</v>
      </c>
      <c r="M57" s="37">
        <f>IF(ISBLANK(L57),"  ",IF(L84&gt;0,L57/L84,IF(L57&gt;0,1,0)))</f>
        <v>0</v>
      </c>
    </row>
    <row r="58" spans="1:13" ht="15" customHeight="1" x14ac:dyDescent="0.2">
      <c r="A58" s="25" t="s">
        <v>44</v>
      </c>
      <c r="B58" s="116">
        <v>0</v>
      </c>
      <c r="C58" s="39">
        <v>0</v>
      </c>
      <c r="D58" s="124">
        <v>0</v>
      </c>
      <c r="E58" s="40">
        <v>0</v>
      </c>
      <c r="F58" s="137">
        <f t="shared" si="16"/>
        <v>0</v>
      </c>
      <c r="G58" s="41">
        <f>IF(ISBLANK(F58),"  ",IF(F84&gt;0,F58/F84,IF(F58&gt;0,1,0)))</f>
        <v>0</v>
      </c>
      <c r="H58" s="116">
        <v>0</v>
      </c>
      <c r="I58" s="39">
        <v>0</v>
      </c>
      <c r="J58" s="124">
        <v>0</v>
      </c>
      <c r="K58" s="40">
        <v>0</v>
      </c>
      <c r="L58" s="137">
        <f t="shared" si="17"/>
        <v>0</v>
      </c>
      <c r="M58" s="41">
        <f>IF(ISBLANK(L58),"  ",IF(L84&gt;0,L58/L84,IF(L58&gt;0,1,0)))</f>
        <v>0</v>
      </c>
    </row>
    <row r="59" spans="1:13" ht="15" customHeight="1" x14ac:dyDescent="0.2">
      <c r="A59" s="64" t="s">
        <v>45</v>
      </c>
      <c r="B59" s="145">
        <v>0</v>
      </c>
      <c r="C59" s="39">
        <v>0</v>
      </c>
      <c r="D59" s="123">
        <v>0</v>
      </c>
      <c r="E59" s="40">
        <v>0</v>
      </c>
      <c r="F59" s="138">
        <f t="shared" si="16"/>
        <v>0</v>
      </c>
      <c r="G59" s="41">
        <f>IF(ISBLANK(F59),"  ",IF(F84&gt;0,F59/F84,IF(F59&gt;0,1,0)))</f>
        <v>0</v>
      </c>
      <c r="H59" s="145">
        <v>0</v>
      </c>
      <c r="I59" s="39">
        <v>0</v>
      </c>
      <c r="J59" s="123">
        <v>0</v>
      </c>
      <c r="K59" s="40">
        <v>0</v>
      </c>
      <c r="L59" s="138">
        <f t="shared" si="17"/>
        <v>0</v>
      </c>
      <c r="M59" s="41">
        <f>IF(ISBLANK(L59),"  ",IF(L84&gt;0,L59/L84,IF(L59&gt;0,1,0)))</f>
        <v>0</v>
      </c>
    </row>
    <row r="60" spans="1:13" ht="15" customHeight="1" x14ac:dyDescent="0.2">
      <c r="A60" s="64" t="s">
        <v>46</v>
      </c>
      <c r="B60" s="145">
        <v>0</v>
      </c>
      <c r="C60" s="39">
        <v>0</v>
      </c>
      <c r="D60" s="123">
        <v>0</v>
      </c>
      <c r="E60" s="40">
        <v>0</v>
      </c>
      <c r="F60" s="138">
        <f t="shared" si="16"/>
        <v>0</v>
      </c>
      <c r="G60" s="41">
        <f>IF(ISBLANK(F60),"  ",IF(F84&gt;0,F60/F84,IF(F60&gt;0,1,0)))</f>
        <v>0</v>
      </c>
      <c r="H60" s="145">
        <v>0</v>
      </c>
      <c r="I60" s="39">
        <v>0</v>
      </c>
      <c r="J60" s="123">
        <v>0</v>
      </c>
      <c r="K60" s="40">
        <v>0</v>
      </c>
      <c r="L60" s="138">
        <f t="shared" si="17"/>
        <v>0</v>
      </c>
      <c r="M60" s="41">
        <f>IF(ISBLANK(L60),"  ",IF(L84&gt;0,L60/L84,IF(L60&gt;0,1,0)))</f>
        <v>0</v>
      </c>
    </row>
    <row r="61" spans="1:13" ht="15" customHeight="1" x14ac:dyDescent="0.2">
      <c r="A61" s="64" t="s">
        <v>47</v>
      </c>
      <c r="B61" s="145">
        <v>0</v>
      </c>
      <c r="C61" s="39">
        <v>0</v>
      </c>
      <c r="D61" s="123">
        <v>0</v>
      </c>
      <c r="E61" s="40">
        <v>0</v>
      </c>
      <c r="F61" s="138">
        <f t="shared" si="16"/>
        <v>0</v>
      </c>
      <c r="G61" s="41">
        <f>IF(ISBLANK(F61),"  ",IF(F84&gt;0,F61/F84,IF(F61&gt;0,1,0)))</f>
        <v>0</v>
      </c>
      <c r="H61" s="145">
        <v>0</v>
      </c>
      <c r="I61" s="39">
        <v>0</v>
      </c>
      <c r="J61" s="123">
        <v>0</v>
      </c>
      <c r="K61" s="40">
        <v>0</v>
      </c>
      <c r="L61" s="138">
        <f t="shared" si="17"/>
        <v>0</v>
      </c>
      <c r="M61" s="41">
        <f>IF(ISBLANK(L61),"  ",IF(L84&gt;0,L61/L84,IF(L61&gt;0,1,0)))</f>
        <v>0</v>
      </c>
    </row>
    <row r="62" spans="1:13" ht="15" customHeight="1" x14ac:dyDescent="0.2">
      <c r="A62" s="25" t="s">
        <v>48</v>
      </c>
      <c r="B62" s="116">
        <v>0</v>
      </c>
      <c r="C62" s="39">
        <v>0</v>
      </c>
      <c r="D62" s="124">
        <v>0</v>
      </c>
      <c r="E62" s="40">
        <v>0</v>
      </c>
      <c r="F62" s="137">
        <f t="shared" si="16"/>
        <v>0</v>
      </c>
      <c r="G62" s="41">
        <f>IF(ISBLANK(F62),"  ",IF(F84&gt;0,F62/F84,IF(F62&gt;0,1,0)))</f>
        <v>0</v>
      </c>
      <c r="H62" s="116">
        <v>0</v>
      </c>
      <c r="I62" s="39">
        <v>0</v>
      </c>
      <c r="J62" s="124">
        <v>0</v>
      </c>
      <c r="K62" s="40">
        <v>0</v>
      </c>
      <c r="L62" s="137">
        <f t="shared" si="17"/>
        <v>0</v>
      </c>
      <c r="M62" s="41">
        <f>IF(ISBLANK(L62),"  ",IF(L84&gt;0,L62/L84,IF(L62&gt;0,1,0)))</f>
        <v>0</v>
      </c>
    </row>
    <row r="63" spans="1:13" s="55" customFormat="1" ht="15" customHeight="1" x14ac:dyDescent="0.25">
      <c r="A63" s="60" t="s">
        <v>49</v>
      </c>
      <c r="B63" s="146">
        <v>0</v>
      </c>
      <c r="C63" s="59">
        <v>0</v>
      </c>
      <c r="D63" s="128">
        <v>0</v>
      </c>
      <c r="E63" s="54">
        <v>0</v>
      </c>
      <c r="F63" s="139">
        <f>F62+F60+F59+F58+F57+F61</f>
        <v>0</v>
      </c>
      <c r="G63" s="53">
        <f>IF(ISBLANK(F63),"  ",IF(F84&gt;0,F63/F84,IF(F63&gt;0,1,0)))</f>
        <v>0</v>
      </c>
      <c r="H63" s="146">
        <v>0</v>
      </c>
      <c r="I63" s="59">
        <v>0</v>
      </c>
      <c r="J63" s="128">
        <v>0</v>
      </c>
      <c r="K63" s="54">
        <v>0</v>
      </c>
      <c r="L63" s="137">
        <f t="shared" si="17"/>
        <v>0</v>
      </c>
      <c r="M63" s="53">
        <f>IF(ISBLANK(L63),"  ",IF(L84&gt;0,L63/L84,IF(L63&gt;0,1,0)))</f>
        <v>0</v>
      </c>
    </row>
    <row r="64" spans="1:13" ht="15" customHeight="1" x14ac:dyDescent="0.2">
      <c r="A64" s="34" t="s">
        <v>50</v>
      </c>
      <c r="B64" s="147">
        <v>0</v>
      </c>
      <c r="C64" s="39">
        <v>0</v>
      </c>
      <c r="D64" s="148">
        <v>0</v>
      </c>
      <c r="E64" s="40">
        <v>0</v>
      </c>
      <c r="F64" s="140">
        <f t="shared" ref="F64:F73" si="18">D64+B64</f>
        <v>0</v>
      </c>
      <c r="G64" s="41">
        <f>IF(ISBLANK(F64),"  ",IF(F84&gt;0,F64/F84,IF(F64&gt;0,1,0)))</f>
        <v>0</v>
      </c>
      <c r="H64" s="147">
        <v>0</v>
      </c>
      <c r="I64" s="39">
        <v>0</v>
      </c>
      <c r="J64" s="148">
        <v>0</v>
      </c>
      <c r="K64" s="40">
        <v>0</v>
      </c>
      <c r="L64" s="140">
        <f t="shared" si="17"/>
        <v>0</v>
      </c>
      <c r="M64" s="41">
        <f>IF(ISBLANK(L64),"  ",IF(L84&gt;0,L64/L84,IF(L64&gt;0,1,0)))</f>
        <v>0</v>
      </c>
    </row>
    <row r="65" spans="1:13" ht="15" customHeight="1" x14ac:dyDescent="0.2">
      <c r="A65" s="65" t="s">
        <v>51</v>
      </c>
      <c r="B65" s="114">
        <v>0</v>
      </c>
      <c r="C65" s="39">
        <v>0</v>
      </c>
      <c r="D65" s="124">
        <v>0</v>
      </c>
      <c r="E65" s="40">
        <v>0</v>
      </c>
      <c r="F65" s="133">
        <f t="shared" si="18"/>
        <v>0</v>
      </c>
      <c r="G65" s="41">
        <f>IF(ISBLANK(F65),"  ",IF(F84&gt;0,F65/F84,IF(F65&gt;0,1,0)))</f>
        <v>0</v>
      </c>
      <c r="H65" s="114">
        <v>0</v>
      </c>
      <c r="I65" s="39">
        <v>0</v>
      </c>
      <c r="J65" s="124">
        <v>0</v>
      </c>
      <c r="K65" s="40">
        <v>0</v>
      </c>
      <c r="L65" s="133">
        <f t="shared" si="17"/>
        <v>0</v>
      </c>
      <c r="M65" s="41">
        <f>IF(ISBLANK(L65),"  ",IF(L84&gt;0,L65/L84,IF(L65&gt;0,1,0)))</f>
        <v>0</v>
      </c>
    </row>
    <row r="66" spans="1:13" ht="15" customHeight="1" x14ac:dyDescent="0.2">
      <c r="A66" s="7" t="s">
        <v>52</v>
      </c>
      <c r="B66" s="114">
        <v>0</v>
      </c>
      <c r="C66" s="39">
        <v>0</v>
      </c>
      <c r="D66" s="124">
        <v>0</v>
      </c>
      <c r="E66" s="40">
        <v>0</v>
      </c>
      <c r="F66" s="133">
        <f t="shared" si="18"/>
        <v>0</v>
      </c>
      <c r="G66" s="41">
        <f>IF(ISBLANK(F66),"  ",IF(F84&gt;0,F66/F84,IF(F66&gt;0,1,0)))</f>
        <v>0</v>
      </c>
      <c r="H66" s="114">
        <v>0</v>
      </c>
      <c r="I66" s="39">
        <v>0</v>
      </c>
      <c r="J66" s="124">
        <v>0</v>
      </c>
      <c r="K66" s="40">
        <v>0</v>
      </c>
      <c r="L66" s="133">
        <f t="shared" si="17"/>
        <v>0</v>
      </c>
      <c r="M66" s="41">
        <f>IF(ISBLANK(L66),"  ",IF(L84&gt;0,L66/L84,IF(L66&gt;0,1,0)))</f>
        <v>0</v>
      </c>
    </row>
    <row r="67" spans="1:13" ht="15" customHeight="1" x14ac:dyDescent="0.2">
      <c r="A67" s="58" t="s">
        <v>53</v>
      </c>
      <c r="B67" s="114">
        <v>0</v>
      </c>
      <c r="C67" s="39">
        <v>0</v>
      </c>
      <c r="D67" s="124">
        <v>0</v>
      </c>
      <c r="E67" s="40">
        <v>0</v>
      </c>
      <c r="F67" s="133">
        <f t="shared" si="18"/>
        <v>0</v>
      </c>
      <c r="G67" s="41">
        <f>IF(ISBLANK(F67),"  ",IF(F84&gt;0,F67/F84,IF(F67&gt;0,1,0)))</f>
        <v>0</v>
      </c>
      <c r="H67" s="114">
        <v>0</v>
      </c>
      <c r="I67" s="39">
        <v>0</v>
      </c>
      <c r="J67" s="124">
        <v>0</v>
      </c>
      <c r="K67" s="40">
        <v>0</v>
      </c>
      <c r="L67" s="133">
        <f t="shared" si="17"/>
        <v>0</v>
      </c>
      <c r="M67" s="41">
        <f>IF(ISBLANK(L67),"  ",IF(L84&gt;0,L67/L84,IF(L67&gt;0,1,0)))</f>
        <v>0</v>
      </c>
    </row>
    <row r="68" spans="1:13" ht="15" customHeight="1" x14ac:dyDescent="0.2">
      <c r="A68" s="65" t="s">
        <v>54</v>
      </c>
      <c r="B68" s="114">
        <v>0</v>
      </c>
      <c r="C68" s="39">
        <v>0</v>
      </c>
      <c r="D68" s="124">
        <v>0</v>
      </c>
      <c r="E68" s="40">
        <v>0</v>
      </c>
      <c r="F68" s="133">
        <f t="shared" si="18"/>
        <v>0</v>
      </c>
      <c r="G68" s="41">
        <f>IF(ISBLANK(F68),"  ",IF(F84&gt;0,F68/F84,IF(F68&gt;0,1,0)))</f>
        <v>0</v>
      </c>
      <c r="H68" s="114">
        <v>0</v>
      </c>
      <c r="I68" s="39">
        <v>0</v>
      </c>
      <c r="J68" s="124">
        <v>0</v>
      </c>
      <c r="K68" s="40">
        <v>0</v>
      </c>
      <c r="L68" s="133">
        <f t="shared" si="17"/>
        <v>0</v>
      </c>
      <c r="M68" s="41">
        <f>IF(ISBLANK(L68),"  ",IF(L84&gt;0,L68/L84,IF(L68&gt;0,1,0)))</f>
        <v>0</v>
      </c>
    </row>
    <row r="69" spans="1:13" ht="15" customHeight="1" x14ac:dyDescent="0.2">
      <c r="A69" s="65" t="s">
        <v>55</v>
      </c>
      <c r="B69" s="114">
        <v>0</v>
      </c>
      <c r="C69" s="39">
        <v>0</v>
      </c>
      <c r="D69" s="124">
        <v>0</v>
      </c>
      <c r="E69" s="40">
        <v>0</v>
      </c>
      <c r="F69" s="133">
        <f t="shared" si="18"/>
        <v>0</v>
      </c>
      <c r="G69" s="41">
        <f>IF(ISBLANK(F69),"  ",IF(F84&gt;0,F69/F84,IF(F69&gt;0,1,0)))</f>
        <v>0</v>
      </c>
      <c r="H69" s="114">
        <v>0</v>
      </c>
      <c r="I69" s="39">
        <v>0</v>
      </c>
      <c r="J69" s="124">
        <v>0</v>
      </c>
      <c r="K69" s="40">
        <v>0</v>
      </c>
      <c r="L69" s="133">
        <f t="shared" si="17"/>
        <v>0</v>
      </c>
      <c r="M69" s="41">
        <f>IF(ISBLANK(L69),"  ",IF(L84&gt;0,L69/L84,IF(L69&gt;0,1,0)))</f>
        <v>0</v>
      </c>
    </row>
    <row r="70" spans="1:13" ht="15" customHeight="1" x14ac:dyDescent="0.2">
      <c r="A70" s="34" t="s">
        <v>56</v>
      </c>
      <c r="B70" s="114">
        <v>0</v>
      </c>
      <c r="C70" s="39">
        <v>0</v>
      </c>
      <c r="D70" s="124">
        <v>0</v>
      </c>
      <c r="E70" s="40">
        <v>0</v>
      </c>
      <c r="F70" s="133">
        <f t="shared" si="18"/>
        <v>0</v>
      </c>
      <c r="G70" s="41">
        <f>IF(ISBLANK(F70),"  ",IF(F84&gt;0,F70/F84,IF(F70&gt;0,1,0)))</f>
        <v>0</v>
      </c>
      <c r="H70" s="114">
        <v>0</v>
      </c>
      <c r="I70" s="39">
        <v>0</v>
      </c>
      <c r="J70" s="124">
        <v>0</v>
      </c>
      <c r="K70" s="40">
        <v>0</v>
      </c>
      <c r="L70" s="133">
        <f t="shared" si="17"/>
        <v>0</v>
      </c>
      <c r="M70" s="41">
        <f>IF(ISBLANK(L70),"  ",IF(L84&gt;0,L70/L84,IF(L70&gt;0,1,0)))</f>
        <v>0</v>
      </c>
    </row>
    <row r="71" spans="1:13" ht="15" customHeight="1" x14ac:dyDescent="0.2">
      <c r="A71" s="34" t="s">
        <v>57</v>
      </c>
      <c r="B71" s="114">
        <v>0</v>
      </c>
      <c r="C71" s="39">
        <v>0</v>
      </c>
      <c r="D71" s="124">
        <v>0</v>
      </c>
      <c r="E71" s="40">
        <v>0</v>
      </c>
      <c r="F71" s="133">
        <f t="shared" si="18"/>
        <v>0</v>
      </c>
      <c r="G71" s="41">
        <f>IF(ISBLANK(F71),"  ",IF(F84&gt;0,F71/F84,IF(F71&gt;0,1,0)))</f>
        <v>0</v>
      </c>
      <c r="H71" s="114">
        <v>0</v>
      </c>
      <c r="I71" s="39">
        <v>0</v>
      </c>
      <c r="J71" s="124">
        <v>0</v>
      </c>
      <c r="K71" s="40">
        <v>0</v>
      </c>
      <c r="L71" s="133">
        <f t="shared" si="17"/>
        <v>0</v>
      </c>
      <c r="M71" s="41">
        <f>IF(ISBLANK(L71),"  ",IF(L84&gt;0,L71/L84,IF(L71&gt;0,1,0)))</f>
        <v>0</v>
      </c>
    </row>
    <row r="72" spans="1:13" ht="15" customHeight="1" x14ac:dyDescent="0.2">
      <c r="A72" s="7" t="s">
        <v>58</v>
      </c>
      <c r="B72" s="114">
        <v>0</v>
      </c>
      <c r="C72" s="39">
        <v>0</v>
      </c>
      <c r="D72" s="124">
        <v>0</v>
      </c>
      <c r="E72" s="40">
        <v>0</v>
      </c>
      <c r="F72" s="133">
        <f t="shared" si="18"/>
        <v>0</v>
      </c>
      <c r="G72" s="41">
        <f>IF(ISBLANK(F72),"  ",IF(F84&gt;0,F72/F84,IF(F72&gt;0,1,0)))</f>
        <v>0</v>
      </c>
      <c r="H72" s="114">
        <v>0</v>
      </c>
      <c r="I72" s="39">
        <v>0</v>
      </c>
      <c r="J72" s="124">
        <v>0</v>
      </c>
      <c r="K72" s="40">
        <v>0</v>
      </c>
      <c r="L72" s="133">
        <f t="shared" si="17"/>
        <v>0</v>
      </c>
      <c r="M72" s="41">
        <f>IF(ISBLANK(L72),"  ",IF(L84&gt;0,L72/L84,IF(L72&gt;0,1,0)))</f>
        <v>0</v>
      </c>
    </row>
    <row r="73" spans="1:13" ht="15" customHeight="1" x14ac:dyDescent="0.2">
      <c r="A73" s="58" t="s">
        <v>59</v>
      </c>
      <c r="B73" s="114">
        <v>1578271</v>
      </c>
      <c r="C73" s="39">
        <v>1</v>
      </c>
      <c r="D73" s="124">
        <v>0</v>
      </c>
      <c r="E73" s="40">
        <v>0</v>
      </c>
      <c r="F73" s="133">
        <f t="shared" si="18"/>
        <v>1578271</v>
      </c>
      <c r="G73" s="41">
        <f>IF(ISBLANK(F73),"  ",IF(F84&gt;0,F73/F84,IF(F73&gt;0,1,0)))</f>
        <v>1.5075002548365066E-2</v>
      </c>
      <c r="H73" s="114">
        <v>6730299</v>
      </c>
      <c r="I73" s="39">
        <v>1</v>
      </c>
      <c r="J73" s="124">
        <v>0</v>
      </c>
      <c r="K73" s="40">
        <v>0</v>
      </c>
      <c r="L73" s="133">
        <f t="shared" si="17"/>
        <v>6730299</v>
      </c>
      <c r="M73" s="41">
        <f>IF(ISBLANK(L73),"  ",IF(L84&gt;0,L73/L84,IF(L73&gt;0,1,0)))</f>
        <v>7.3985715740864336E-2</v>
      </c>
    </row>
    <row r="74" spans="1:13" ht="15" customHeight="1" x14ac:dyDescent="0.2">
      <c r="A74" s="34" t="s">
        <v>186</v>
      </c>
      <c r="B74" s="114">
        <v>7860</v>
      </c>
      <c r="C74" s="39">
        <v>1</v>
      </c>
      <c r="D74" s="124">
        <v>0</v>
      </c>
      <c r="E74" s="40">
        <v>0</v>
      </c>
      <c r="F74" s="133">
        <f t="shared" ref="F74" si="19">D74+B74</f>
        <v>7860</v>
      </c>
      <c r="G74" s="41">
        <f>IF(ISBLANK(F74),"  ",IF(F85&gt;0,F74/F85,IF(F74&gt;0,1,0)))</f>
        <v>1</v>
      </c>
      <c r="H74" s="114">
        <v>200000</v>
      </c>
      <c r="I74" s="39">
        <v>1</v>
      </c>
      <c r="J74" s="124">
        <v>0</v>
      </c>
      <c r="K74" s="40">
        <v>0</v>
      </c>
      <c r="L74" s="133">
        <f t="shared" ref="L74" si="20">J74+H74</f>
        <v>200000</v>
      </c>
      <c r="M74" s="41">
        <f>IF(ISBLANK(L74),"  ",IF(L85&gt;0,L74/L85,IF(L74&gt;0,1,0)))</f>
        <v>1</v>
      </c>
    </row>
    <row r="75" spans="1:13" s="55" customFormat="1" ht="15" customHeight="1" x14ac:dyDescent="0.25">
      <c r="A75" s="66" t="s">
        <v>60</v>
      </c>
      <c r="B75" s="115">
        <v>1586131</v>
      </c>
      <c r="C75" s="59">
        <v>1</v>
      </c>
      <c r="D75" s="128">
        <v>0</v>
      </c>
      <c r="E75" s="54">
        <v>0</v>
      </c>
      <c r="F75" s="115">
        <f>F74+F73+F72+F71+F70+F69+F68+F67+F66+F65+F64+F63</f>
        <v>1586131</v>
      </c>
      <c r="G75" s="53">
        <f>IF(ISBLANK(F75),"  ",IF(F84&gt;0,F75/F84,IF(F75&gt;0,1,0)))</f>
        <v>1.5150078070902163E-2</v>
      </c>
      <c r="H75" s="115">
        <v>6930299</v>
      </c>
      <c r="I75" s="59">
        <v>1</v>
      </c>
      <c r="J75" s="128">
        <v>0</v>
      </c>
      <c r="K75" s="54">
        <v>0</v>
      </c>
      <c r="L75" s="115">
        <f>L74+L73+L72+L71+L70+L69+L68+L67+L66+L65+L64+L63</f>
        <v>6930299</v>
      </c>
      <c r="M75" s="53">
        <f>IF(ISBLANK(L75),"  ",IF(L84&gt;0,L75/L84,IF(L75&gt;0,1,0)))</f>
        <v>7.6184302036684595E-2</v>
      </c>
    </row>
    <row r="76" spans="1:13" ht="15" customHeight="1" x14ac:dyDescent="0.25">
      <c r="A76" s="9" t="s">
        <v>61</v>
      </c>
      <c r="B76" s="116"/>
      <c r="C76" s="48" t="s">
        <v>4</v>
      </c>
      <c r="D76" s="124"/>
      <c r="E76" s="49" t="s">
        <v>10</v>
      </c>
      <c r="F76" s="133"/>
      <c r="G76" s="50" t="s">
        <v>4</v>
      </c>
      <c r="H76" s="116"/>
      <c r="I76" s="48" t="s">
        <v>4</v>
      </c>
      <c r="J76" s="124"/>
      <c r="K76" s="49" t="s">
        <v>4</v>
      </c>
      <c r="L76" s="133"/>
      <c r="M76" s="50" t="s">
        <v>4</v>
      </c>
    </row>
    <row r="77" spans="1:13" ht="15" customHeight="1" x14ac:dyDescent="0.2">
      <c r="A77" s="7" t="s">
        <v>62</v>
      </c>
      <c r="B77" s="142">
        <v>5547661</v>
      </c>
      <c r="C77" s="35">
        <v>1</v>
      </c>
      <c r="D77" s="127">
        <v>0</v>
      </c>
      <c r="E77" s="36">
        <v>0</v>
      </c>
      <c r="F77" s="132">
        <f>D77+B77</f>
        <v>5547661</v>
      </c>
      <c r="G77" s="37">
        <f>IF(ISBLANK(F77),"  ",IF(F84&gt;0,F77/F84,IF(F77&gt;0,1,0)))</f>
        <v>5.2989001072987776E-2</v>
      </c>
      <c r="H77" s="142">
        <v>15422314</v>
      </c>
      <c r="I77" s="35">
        <v>1</v>
      </c>
      <c r="J77" s="127">
        <v>0</v>
      </c>
      <c r="K77" s="36">
        <v>0</v>
      </c>
      <c r="L77" s="132">
        <f>J77+H77</f>
        <v>15422314</v>
      </c>
      <c r="M77" s="37">
        <f>IF(ISBLANK(L77),"  ",IF(L84&gt;0,L77/L84,IF(L77&gt;0,1,0)))</f>
        <v>0.16953644105118545</v>
      </c>
    </row>
    <row r="78" spans="1:13" ht="15" customHeight="1" x14ac:dyDescent="0.2">
      <c r="A78" s="25" t="s">
        <v>63</v>
      </c>
      <c r="B78" s="114">
        <v>0</v>
      </c>
      <c r="C78" s="39">
        <v>0</v>
      </c>
      <c r="D78" s="124">
        <v>0</v>
      </c>
      <c r="E78" s="40">
        <v>0</v>
      </c>
      <c r="F78" s="133">
        <f>D78+B78</f>
        <v>0</v>
      </c>
      <c r="G78" s="41">
        <f>IF(ISBLANK(F78),"  ",IF(F84&gt;0,F78/F84,IF(F78&gt;0,1,0)))</f>
        <v>0</v>
      </c>
      <c r="H78" s="114">
        <v>0</v>
      </c>
      <c r="I78" s="39">
        <v>0</v>
      </c>
      <c r="J78" s="124">
        <v>0</v>
      </c>
      <c r="K78" s="40">
        <v>0</v>
      </c>
      <c r="L78" s="133">
        <f>J78+H78</f>
        <v>0</v>
      </c>
      <c r="M78" s="41">
        <f>IF(ISBLANK(L78),"  ",IF(L84&gt;0,L78/L84,IF(L78&gt;0,1,0)))</f>
        <v>0</v>
      </c>
    </row>
    <row r="79" spans="1:13" ht="15" customHeight="1" x14ac:dyDescent="0.25">
      <c r="A79" s="56" t="s">
        <v>64</v>
      </c>
      <c r="B79" s="116"/>
      <c r="C79" s="48" t="s">
        <v>4</v>
      </c>
      <c r="D79" s="124"/>
      <c r="E79" s="49" t="s">
        <v>10</v>
      </c>
      <c r="F79" s="133"/>
      <c r="G79" s="50" t="s">
        <v>4</v>
      </c>
      <c r="H79" s="116"/>
      <c r="I79" s="48" t="s">
        <v>4</v>
      </c>
      <c r="J79" s="124"/>
      <c r="K79" s="49" t="s">
        <v>4</v>
      </c>
      <c r="L79" s="133"/>
      <c r="M79" s="50" t="s">
        <v>4</v>
      </c>
    </row>
    <row r="80" spans="1:13" ht="15" customHeight="1" x14ac:dyDescent="0.2">
      <c r="A80" s="7" t="s">
        <v>65</v>
      </c>
      <c r="B80" s="142">
        <v>0</v>
      </c>
      <c r="C80" s="35">
        <v>0</v>
      </c>
      <c r="D80" s="127">
        <v>0</v>
      </c>
      <c r="E80" s="36">
        <v>0</v>
      </c>
      <c r="F80" s="132">
        <f>D80+B80</f>
        <v>0</v>
      </c>
      <c r="G80" s="37">
        <f>IF(ISBLANK(F80),"  ",IF(F84&gt;0,F80/F84,IF(F80&gt;0,1,0)))</f>
        <v>0</v>
      </c>
      <c r="H80" s="142">
        <v>0</v>
      </c>
      <c r="I80" s="35">
        <v>0</v>
      </c>
      <c r="J80" s="127">
        <v>0</v>
      </c>
      <c r="K80" s="36">
        <v>0</v>
      </c>
      <c r="L80" s="132">
        <f>J80+H80</f>
        <v>0</v>
      </c>
      <c r="M80" s="37">
        <f>IF(ISBLANK(L80),"  ",IF(L84&gt;0,L80/L84,IF(L80&gt;0,1,0)))</f>
        <v>0</v>
      </c>
    </row>
    <row r="81" spans="1:13" ht="15" customHeight="1" x14ac:dyDescent="0.2">
      <c r="A81" s="25" t="s">
        <v>66</v>
      </c>
      <c r="B81" s="114">
        <v>0</v>
      </c>
      <c r="C81" s="39">
        <v>0</v>
      </c>
      <c r="D81" s="124">
        <v>0</v>
      </c>
      <c r="E81" s="40">
        <v>0</v>
      </c>
      <c r="F81" s="133">
        <f>D81+B81</f>
        <v>0</v>
      </c>
      <c r="G81" s="41">
        <f>IF(ISBLANK(F81),"  ",IF(F84&gt;0,F81/F84,IF(F81&gt;0,1,0)))</f>
        <v>0</v>
      </c>
      <c r="H81" s="114">
        <v>0</v>
      </c>
      <c r="I81" s="39">
        <v>0</v>
      </c>
      <c r="J81" s="124">
        <v>0</v>
      </c>
      <c r="K81" s="40">
        <v>0</v>
      </c>
      <c r="L81" s="133">
        <f>J81+H81</f>
        <v>0</v>
      </c>
      <c r="M81" s="41">
        <f>IF(ISBLANK(L81),"  ",IF(L84&gt;0,L81/L84,IF(L81&gt;0,1,0)))</f>
        <v>0</v>
      </c>
    </row>
    <row r="82" spans="1:13" s="55" customFormat="1" ht="15" customHeight="1" x14ac:dyDescent="0.25">
      <c r="A82" s="56" t="s">
        <v>67</v>
      </c>
      <c r="B82" s="120">
        <v>5547661</v>
      </c>
      <c r="C82" s="59">
        <v>1</v>
      </c>
      <c r="D82" s="129">
        <v>0</v>
      </c>
      <c r="E82" s="54">
        <v>0</v>
      </c>
      <c r="F82" s="134">
        <f>F81+F80+F79+F78+F77</f>
        <v>5547661</v>
      </c>
      <c r="G82" s="53">
        <f>IF(ISBLANK(F82),"  ",IF(F84&gt;0,F82/F84,IF(F82&gt;0,1,0)))</f>
        <v>5.2989001072987776E-2</v>
      </c>
      <c r="H82" s="120">
        <v>15422314</v>
      </c>
      <c r="I82" s="59">
        <v>1</v>
      </c>
      <c r="J82" s="129">
        <v>0</v>
      </c>
      <c r="K82" s="54">
        <v>0</v>
      </c>
      <c r="L82" s="134">
        <f>L81+L80+L79+L78+L77</f>
        <v>15422314</v>
      </c>
      <c r="M82" s="53">
        <f>IF(ISBLANK(L82),"  ",IF(L84&gt;0,L82/L84,IF(L82&gt;0,1,0)))</f>
        <v>0.16953644105118545</v>
      </c>
    </row>
    <row r="83" spans="1:13" s="55" customFormat="1" ht="15" customHeight="1" x14ac:dyDescent="0.25">
      <c r="A83" s="56" t="s">
        <v>68</v>
      </c>
      <c r="B83" s="120">
        <v>0</v>
      </c>
      <c r="C83" s="59">
        <v>0</v>
      </c>
      <c r="D83" s="129">
        <v>0</v>
      </c>
      <c r="E83" s="54">
        <v>0</v>
      </c>
      <c r="F83" s="141">
        <f>D83+B83</f>
        <v>0</v>
      </c>
      <c r="G83" s="53">
        <f>IF(ISBLANK(F83),"  ",IF(F84&gt;0,F83/F84,IF(F83&gt;0,1,0)))</f>
        <v>0</v>
      </c>
      <c r="H83" s="120">
        <v>0</v>
      </c>
      <c r="I83" s="59">
        <v>0</v>
      </c>
      <c r="J83" s="129">
        <v>0</v>
      </c>
      <c r="K83" s="54">
        <v>0</v>
      </c>
      <c r="L83" s="141">
        <f>J83+H83</f>
        <v>0</v>
      </c>
      <c r="M83" s="53">
        <f>IF(ISBLANK(L83),"  ",IF(L84&gt;0,L83/L84,IF(L83&gt;0,1,0)))</f>
        <v>0</v>
      </c>
    </row>
    <row r="84" spans="1:13" s="55" customFormat="1" ht="15" customHeight="1" thickBot="1" x14ac:dyDescent="0.3">
      <c r="A84" s="67" t="s">
        <v>69</v>
      </c>
      <c r="B84" s="121">
        <v>115084576</v>
      </c>
      <c r="C84" s="68">
        <v>1</v>
      </c>
      <c r="D84" s="121">
        <v>0</v>
      </c>
      <c r="E84" s="69">
        <v>0</v>
      </c>
      <c r="F84" s="121">
        <f>F82+F75+F54+F47+F55+F83</f>
        <v>104694576</v>
      </c>
      <c r="G84" s="70">
        <f>IF(ISBLANK(F84),"  ",IF(F84&gt;0,F84/F84,IF(F84&gt;0,1,0)))</f>
        <v>1</v>
      </c>
      <c r="H84" s="121">
        <v>90967546</v>
      </c>
      <c r="I84" s="68">
        <v>1</v>
      </c>
      <c r="J84" s="121">
        <v>0</v>
      </c>
      <c r="K84" s="69">
        <v>0</v>
      </c>
      <c r="L84" s="121">
        <f>L82+L75+L54+L47+L55+L83</f>
        <v>90967546</v>
      </c>
      <c r="M84" s="70">
        <f>IF(ISBLANK(L84),"  ",IF(L84&gt;0,L84/L84,IF(L84&gt;0,1,0)))</f>
        <v>1</v>
      </c>
    </row>
    <row r="85" spans="1:13" ht="15" thickTop="1" x14ac:dyDescent="0.2"/>
    <row r="86" spans="1:13" ht="16.5" customHeight="1" x14ac:dyDescent="0.2">
      <c r="A86" s="2" t="s">
        <v>4</v>
      </c>
    </row>
    <row r="87" spans="1:13" x14ac:dyDescent="0.2">
      <c r="A87" s="2" t="s">
        <v>70</v>
      </c>
    </row>
  </sheetData>
  <hyperlinks>
    <hyperlink ref="O2" location="Home!A1" tooltip="Home" display="Home" xr:uid="{00000000-0004-0000-0800-000000000000}"/>
  </hyperlinks>
  <printOptions horizontalCentered="1" verticalCentered="1"/>
  <pageMargins left="0.25" right="0.25" top="0.75" bottom="0.75" header="0.3" footer="0.3"/>
  <pageSetup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55</vt:i4>
      </vt:variant>
      <vt:variant>
        <vt:lpstr>Named Ranges</vt:lpstr>
      </vt:variant>
      <vt:variant>
        <vt:i4>54</vt:i4>
      </vt:variant>
    </vt:vector>
  </HeadingPairs>
  <TitlesOfParts>
    <vt:vector size="109" baseType="lpstr">
      <vt:lpstr>Home</vt:lpstr>
      <vt:lpstr>HESummary</vt:lpstr>
      <vt:lpstr>2Year</vt:lpstr>
      <vt:lpstr>4Year</vt:lpstr>
      <vt:lpstr>2&amp;4Year</vt:lpstr>
      <vt:lpstr>Boards</vt:lpstr>
      <vt:lpstr>Specialized</vt:lpstr>
      <vt:lpstr>BORSummary</vt:lpstr>
      <vt:lpstr>BOR</vt:lpstr>
      <vt:lpstr>LUMCON</vt:lpstr>
      <vt:lpstr>LOSFA</vt:lpstr>
      <vt:lpstr>ULS Summary</vt:lpstr>
      <vt:lpstr>ULSBoard</vt:lpstr>
      <vt:lpstr>Grambling</vt:lpstr>
      <vt:lpstr>LATech</vt:lpstr>
      <vt:lpstr>McNeese</vt:lpstr>
      <vt:lpstr>Nicholls</vt:lpstr>
      <vt:lpstr>NwSU</vt:lpstr>
      <vt:lpstr>SLU</vt:lpstr>
      <vt:lpstr>ULL</vt:lpstr>
      <vt:lpstr>ULM</vt:lpstr>
      <vt:lpstr>UNO</vt:lpstr>
      <vt:lpstr>LSU Summary</vt:lpstr>
      <vt:lpstr>LSU</vt:lpstr>
      <vt:lpstr>LSUA</vt:lpstr>
      <vt:lpstr>LSUS</vt:lpstr>
      <vt:lpstr>LSUE</vt:lpstr>
      <vt:lpstr>HSCS</vt:lpstr>
      <vt:lpstr>HSCNO</vt:lpstr>
      <vt:lpstr>LSUAg</vt:lpstr>
      <vt:lpstr>PBRC</vt:lpstr>
      <vt:lpstr>SUSummary</vt:lpstr>
      <vt:lpstr>SUBoard</vt:lpstr>
      <vt:lpstr>SUBR</vt:lpstr>
      <vt:lpstr>SUNO</vt:lpstr>
      <vt:lpstr>SUSLA</vt:lpstr>
      <vt:lpstr>SULaw</vt:lpstr>
      <vt:lpstr>SUAg</vt:lpstr>
      <vt:lpstr>LCTCSummary</vt:lpstr>
      <vt:lpstr>LCTCBoard</vt:lpstr>
      <vt:lpstr>Online</vt:lpstr>
      <vt:lpstr>AE</vt:lpstr>
      <vt:lpstr>RR</vt:lpstr>
      <vt:lpstr>BRCC</vt:lpstr>
      <vt:lpstr>BPCC</vt:lpstr>
      <vt:lpstr>Delgado</vt:lpstr>
      <vt:lpstr>CentLATCC</vt:lpstr>
      <vt:lpstr>Fletcher</vt:lpstr>
      <vt:lpstr>LDCC</vt:lpstr>
      <vt:lpstr>Northshore</vt:lpstr>
      <vt:lpstr>Nunez</vt:lpstr>
      <vt:lpstr>RPCC</vt:lpstr>
      <vt:lpstr>SLCC</vt:lpstr>
      <vt:lpstr>SOWELA</vt:lpstr>
      <vt:lpstr>NWLTC</vt:lpstr>
      <vt:lpstr>'2&amp;4Year'!Print_Area</vt:lpstr>
      <vt:lpstr>'2Year'!Print_Area</vt:lpstr>
      <vt:lpstr>'4Year'!Print_Area</vt:lpstr>
      <vt:lpstr>AE!Print_Area</vt:lpstr>
      <vt:lpstr>Boards!Print_Area</vt:lpstr>
      <vt:lpstr>BOR!Print_Area</vt:lpstr>
      <vt:lpstr>BORSummary!Print_Area</vt:lpstr>
      <vt:lpstr>BPCC!Print_Area</vt:lpstr>
      <vt:lpstr>BRCC!Print_Area</vt:lpstr>
      <vt:lpstr>CentLATCC!Print_Area</vt:lpstr>
      <vt:lpstr>Delgado!Print_Area</vt:lpstr>
      <vt:lpstr>Fletcher!Print_Area</vt:lpstr>
      <vt:lpstr>Grambling!Print_Area</vt:lpstr>
      <vt:lpstr>HESummary!Print_Area</vt:lpstr>
      <vt:lpstr>HSCNO!Print_Area</vt:lpstr>
      <vt:lpstr>HSCS!Print_Area</vt:lpstr>
      <vt:lpstr>LATech!Print_Area</vt:lpstr>
      <vt:lpstr>LCTCBoard!Print_Area</vt:lpstr>
      <vt:lpstr>LCTCSummary!Print_Area</vt:lpstr>
      <vt:lpstr>LDCC!Print_Area</vt:lpstr>
      <vt:lpstr>LOSFA!Print_Area</vt:lpstr>
      <vt:lpstr>LSU!Print_Area</vt:lpstr>
      <vt:lpstr>'LSU Summary'!Print_Area</vt:lpstr>
      <vt:lpstr>LSUA!Print_Area</vt:lpstr>
      <vt:lpstr>LSUAg!Print_Area</vt:lpstr>
      <vt:lpstr>LSUE!Print_Area</vt:lpstr>
      <vt:lpstr>LSUS!Print_Area</vt:lpstr>
      <vt:lpstr>LUMCON!Print_Area</vt:lpstr>
      <vt:lpstr>McNeese!Print_Area</vt:lpstr>
      <vt:lpstr>Nicholls!Print_Area</vt:lpstr>
      <vt:lpstr>Northshore!Print_Area</vt:lpstr>
      <vt:lpstr>Nunez!Print_Area</vt:lpstr>
      <vt:lpstr>NWLTC!Print_Area</vt:lpstr>
      <vt:lpstr>NwSU!Print_Area</vt:lpstr>
      <vt:lpstr>Online!Print_Area</vt:lpstr>
      <vt:lpstr>PBRC!Print_Area</vt:lpstr>
      <vt:lpstr>RPCC!Print_Area</vt:lpstr>
      <vt:lpstr>RR!Print_Area</vt:lpstr>
      <vt:lpstr>SLCC!Print_Area</vt:lpstr>
      <vt:lpstr>SLU!Print_Area</vt:lpstr>
      <vt:lpstr>SOWELA!Print_Area</vt:lpstr>
      <vt:lpstr>Specialized!Print_Area</vt:lpstr>
      <vt:lpstr>SUAg!Print_Area</vt:lpstr>
      <vt:lpstr>SUBoard!Print_Area</vt:lpstr>
      <vt:lpstr>SUBR!Print_Area</vt:lpstr>
      <vt:lpstr>SULaw!Print_Area</vt:lpstr>
      <vt:lpstr>SUNO!Print_Area</vt:lpstr>
      <vt:lpstr>SUSLA!Print_Area</vt:lpstr>
      <vt:lpstr>SUSummary!Print_Area</vt:lpstr>
      <vt:lpstr>ULL!Print_Area</vt:lpstr>
      <vt:lpstr>ULM!Print_Area</vt:lpstr>
      <vt:lpstr>'ULS Summary'!Print_Area</vt:lpstr>
      <vt:lpstr>ULSBoard!Print_Area</vt:lpstr>
      <vt:lpstr>UNO!Print_Area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Lori.Parker</dc:creator>
  <cp:lastModifiedBy>Dawn Melancon</cp:lastModifiedBy>
  <cp:lastPrinted>2019-09-16T18:47:43Z</cp:lastPrinted>
  <dcterms:created xsi:type="dcterms:W3CDTF">2013-09-10T15:35:53Z</dcterms:created>
  <dcterms:modified xsi:type="dcterms:W3CDTF">2024-10-16T14:30:56Z</dcterms:modified>
</cp:coreProperties>
</file>