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Budget_Analyst\Budget 2026\WebForms\"/>
    </mc:Choice>
  </mc:AlternateContent>
  <xr:revisionPtr revIDLastSave="0" documentId="13_ncr:1_{11AE9B3D-26CB-4599-9B78-01566151FB81}" xr6:coauthVersionLast="47" xr6:coauthVersionMax="47" xr10:uidLastSave="{00000000-0000-0000-0000-000000000000}"/>
  <bookViews>
    <workbookView xWindow="28680" yWindow="-120" windowWidth="29040" windowHeight="15720" tabRatio="732" xr2:uid="{00000000-000D-0000-FFFF-FFFF00000000}"/>
  </bookViews>
  <sheets>
    <sheet name="Mandated Costs" sheetId="28" r:id="rId1"/>
    <sheet name="Revenue" sheetId="1" r:id="rId2"/>
    <sheet name="Instruction" sheetId="2" r:id="rId3"/>
    <sheet name="Research" sheetId="3" r:id="rId4"/>
    <sheet name="Public Service" sheetId="4" r:id="rId5"/>
    <sheet name="Academic Supp" sheetId="5" r:id="rId6"/>
    <sheet name="Student Services" sheetId="6" r:id="rId7"/>
    <sheet name="Institutional Supp" sheetId="7" r:id="rId8"/>
    <sheet name="Scholarships" sheetId="8" r:id="rId9"/>
    <sheet name="OP&amp;M" sheetId="9" r:id="rId10"/>
    <sheet name="Hospitals" sheetId="10" r:id="rId11"/>
    <sheet name="Transfers" sheetId="11" r:id="rId12"/>
    <sheet name="Athletics" sheetId="12" r:id="rId13"/>
    <sheet name="Other" sheetId="13" r:id="rId14"/>
    <sheet name="NOTES" sheetId="20" r:id="rId15"/>
    <sheet name="BOR-1" sheetId="14" r:id="rId16"/>
    <sheet name="BOR-2" sheetId="15" r:id="rId17"/>
    <sheet name="BOR-3 Budgeted" sheetId="16" r:id="rId18"/>
    <sheet name="BOR-3 Actual" sheetId="17" r:id="rId19"/>
    <sheet name="BOR-3A Other Rev" sheetId="27" r:id="rId20"/>
    <sheet name="BOR-4" sheetId="18" r:id="rId21"/>
    <sheet name="BOR-5" sheetId="29" r:id="rId22"/>
    <sheet name="BOR-5A" sheetId="30" r:id="rId23"/>
    <sheet name="BOR-6" sheetId="19" r:id="rId24"/>
    <sheet name="ATH-1 Actual" sheetId="21" r:id="rId25"/>
    <sheet name="ATH-2-Actual" sheetId="22" r:id="rId26"/>
    <sheet name="ATH-1 24-25 Bgt" sheetId="23" r:id="rId27"/>
    <sheet name="ATH-2 24-25 Bgt" sheetId="24" r:id="rId28"/>
    <sheet name="ATH-1 25-26 Bgt" sheetId="25" r:id="rId29"/>
    <sheet name="ATH-2 25-26 Bgt" sheetId="26" r:id="rId30"/>
  </sheets>
  <definedNames>
    <definedName name="_xlnm.Print_Area" localSheetId="5">'Academic Supp'!$A$1:$K$43</definedName>
    <definedName name="_xlnm.Print_Area" localSheetId="24">'ATH-1 Actual'!$A$1:$I$26</definedName>
    <definedName name="_xlnm.Print_Area" localSheetId="27">'ATH-2 24-25 Bgt'!$A$1:$J$39</definedName>
    <definedName name="_xlnm.Print_Area" localSheetId="29">'ATH-2 25-26 Bgt'!$A$1:$J$39</definedName>
    <definedName name="_xlnm.Print_Area" localSheetId="25">'ATH-2-Actual'!$A$1:$J$26</definedName>
    <definedName name="_xlnm.Print_Area" localSheetId="12">Athletics!$A$1:$AC$49</definedName>
    <definedName name="_xlnm.Print_Area" localSheetId="15">'BOR-1'!$A$1:$F$102</definedName>
    <definedName name="_xlnm.Print_Area" localSheetId="16">'BOR-2'!$A$1:$E$96</definedName>
    <definedName name="_xlnm.Print_Area" localSheetId="18">'BOR-3 Actual'!$A$1:$M$86</definedName>
    <definedName name="_xlnm.Print_Area" localSheetId="17">'BOR-3 Budgeted'!$A$1:$M$86</definedName>
    <definedName name="_xlnm.Print_Area" localSheetId="19">'BOR-3A Other Rev'!$A$1:$G$65</definedName>
    <definedName name="_xlnm.Print_Area" localSheetId="20">'BOR-4'!$A$1:$E$326</definedName>
    <definedName name="_xlnm.Print_Area" localSheetId="22">'BOR-5A'!$A$1:$H$37</definedName>
    <definedName name="_xlnm.Print_Area" localSheetId="23">'BOR-6'!$A$1:$D$19</definedName>
    <definedName name="_xlnm.Print_Area" localSheetId="10">Hospitals!$A$1:$K$43</definedName>
    <definedName name="_xlnm.Print_Area" localSheetId="7">'Institutional Supp'!$A$1:$K$43</definedName>
    <definedName name="_xlnm.Print_Area" localSheetId="2">Instruction!$A$1:$K$44</definedName>
    <definedName name="_xlnm.Print_Area" localSheetId="0">'Mandated Costs'!$A$1:$D$47</definedName>
    <definedName name="_xlnm.Print_Area" localSheetId="14">NOTES!$A$1:$E$64</definedName>
    <definedName name="_xlnm.Print_Area" localSheetId="9">'OP&amp;M'!$A$1:$K$43</definedName>
    <definedName name="_xlnm.Print_Area" localSheetId="13">Other!$A$1:$K$44</definedName>
    <definedName name="_xlnm.Print_Area" localSheetId="4">'Public Service'!$A$1:$K$44</definedName>
    <definedName name="_xlnm.Print_Area" localSheetId="8">Scholarships!$A$1:$K$43</definedName>
    <definedName name="_xlnm.Print_Area" localSheetId="6">'Student Services'!$A$1:$K$43</definedName>
    <definedName name="_xlnm.Print_Area" localSheetId="11">Transfers!$A$1:$K$43</definedName>
    <definedName name="_xlnm.Print_Area">'BOR-5'!$A$1:$H$52</definedName>
    <definedName name="_xlnm.Print_Titles" localSheetId="5">'Academic Supp'!$1:$6</definedName>
    <definedName name="_xlnm.Print_Titles" localSheetId="12">Athletics!$A:$B,Athletics!$1:$7</definedName>
    <definedName name="_xlnm.Print_Titles" localSheetId="19">'BOR-3A Other Rev'!$1:$10</definedName>
    <definedName name="_xlnm.Print_Titles" localSheetId="21">'BOR-5'!$1:$5</definedName>
    <definedName name="_xlnm.Print_Titles" localSheetId="10">Hospitals!$1:$6</definedName>
    <definedName name="_xlnm.Print_Titles" localSheetId="7">'Institutional Supp'!$1:$6</definedName>
    <definedName name="_xlnm.Print_Titles" localSheetId="2">Instruction!$1:$6</definedName>
    <definedName name="_xlnm.Print_Titles" localSheetId="14">NOTES!$1:$4</definedName>
    <definedName name="_xlnm.Print_Titles" localSheetId="9">'OP&amp;M'!$1:$6</definedName>
    <definedName name="_xlnm.Print_Titles" localSheetId="13">Other!$1:$6</definedName>
    <definedName name="_xlnm.Print_Titles" localSheetId="4">'Public Service'!$1:$6</definedName>
    <definedName name="_xlnm.Print_Titles" localSheetId="3">Research!$1:$6</definedName>
    <definedName name="_xlnm.Print_Titles" localSheetId="1">Revenue!$1:$6</definedName>
    <definedName name="_xlnm.Print_Titles" localSheetId="8">Scholarships!$1:$6</definedName>
    <definedName name="_xlnm.Print_Titles" localSheetId="6">'Student Services'!$1:$6</definedName>
    <definedName name="_xlnm.Print_Titles" localSheetId="11">Transfers!$1:$6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7" l="1"/>
  <c r="H15" i="17"/>
  <c r="D15" i="17"/>
  <c r="B15" i="17"/>
  <c r="J15" i="16"/>
  <c r="L15" i="16" s="1"/>
  <c r="H15" i="16"/>
  <c r="H14" i="16"/>
  <c r="D15" i="16"/>
  <c r="B15" i="16"/>
  <c r="B42" i="14"/>
  <c r="D10" i="14"/>
  <c r="C10" i="14"/>
  <c r="B10" i="14"/>
  <c r="B40" i="16"/>
  <c r="D40" i="16"/>
  <c r="F40" i="16"/>
  <c r="C40" i="16" s="1"/>
  <c r="G40" i="16"/>
  <c r="H40" i="16"/>
  <c r="J40" i="16"/>
  <c r="L40" i="16"/>
  <c r="K40" i="16" s="1"/>
  <c r="B41" i="16"/>
  <c r="D41" i="16"/>
  <c r="F41" i="16"/>
  <c r="C41" i="16" s="1"/>
  <c r="G41" i="16"/>
  <c r="H41" i="16"/>
  <c r="J41" i="16"/>
  <c r="L41" i="16"/>
  <c r="I41" i="16" s="1"/>
  <c r="H40" i="17"/>
  <c r="L40" i="17" s="1"/>
  <c r="J40" i="17"/>
  <c r="H41" i="17"/>
  <c r="J41" i="17"/>
  <c r="L41" i="17"/>
  <c r="I41" i="17" s="1"/>
  <c r="B40" i="17"/>
  <c r="D40" i="17"/>
  <c r="B41" i="17"/>
  <c r="D41" i="17"/>
  <c r="E41" i="17"/>
  <c r="F41" i="17"/>
  <c r="C41" i="17" s="1"/>
  <c r="G41" i="17"/>
  <c r="F35" i="14"/>
  <c r="F36" i="14"/>
  <c r="E35" i="14"/>
  <c r="E36" i="14"/>
  <c r="B35" i="14"/>
  <c r="C35" i="14"/>
  <c r="D35" i="14"/>
  <c r="B36" i="14"/>
  <c r="C36" i="14"/>
  <c r="D36" i="14"/>
  <c r="C23" i="21"/>
  <c r="I22" i="24"/>
  <c r="H22" i="24"/>
  <c r="G22" i="24"/>
  <c r="F22" i="24"/>
  <c r="E22" i="24"/>
  <c r="D22" i="24"/>
  <c r="J23" i="22"/>
  <c r="I22" i="22"/>
  <c r="H22" i="22"/>
  <c r="G22" i="22"/>
  <c r="F22" i="22"/>
  <c r="E22" i="22"/>
  <c r="D22" i="22"/>
  <c r="C22" i="22"/>
  <c r="B22" i="22"/>
  <c r="B23" i="22"/>
  <c r="C23" i="22"/>
  <c r="G23" i="22"/>
  <c r="I23" i="22"/>
  <c r="E23" i="22"/>
  <c r="D23" i="22"/>
  <c r="F23" i="22"/>
  <c r="H23" i="22"/>
  <c r="J22" i="24"/>
  <c r="J23" i="24" s="1"/>
  <c r="D23" i="24"/>
  <c r="E23" i="24"/>
  <c r="F23" i="24"/>
  <c r="G23" i="24"/>
  <c r="H23" i="24"/>
  <c r="I23" i="24"/>
  <c r="C23" i="24"/>
  <c r="B23" i="24"/>
  <c r="C22" i="24"/>
  <c r="B22" i="24"/>
  <c r="D23" i="26"/>
  <c r="E23" i="26"/>
  <c r="F23" i="26"/>
  <c r="G23" i="26"/>
  <c r="H23" i="26"/>
  <c r="I23" i="26"/>
  <c r="J23" i="26"/>
  <c r="C23" i="26"/>
  <c r="B23" i="26"/>
  <c r="C22" i="26"/>
  <c r="D22" i="26"/>
  <c r="E22" i="26"/>
  <c r="F22" i="26"/>
  <c r="G22" i="26"/>
  <c r="H22" i="26"/>
  <c r="I22" i="26"/>
  <c r="B22" i="26"/>
  <c r="AC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D46" i="12"/>
  <c r="E46" i="12"/>
  <c r="C46" i="12"/>
  <c r="AA45" i="12"/>
  <c r="AA44" i="12"/>
  <c r="AB45" i="12"/>
  <c r="AC45" i="12"/>
  <c r="H37" i="17"/>
  <c r="J37" i="17"/>
  <c r="L37" i="17"/>
  <c r="M37" i="17" s="1"/>
  <c r="B37" i="17"/>
  <c r="C37" i="17" s="1"/>
  <c r="D37" i="17"/>
  <c r="F37" i="17" s="1"/>
  <c r="H37" i="16"/>
  <c r="J37" i="16"/>
  <c r="K37" i="16" s="1"/>
  <c r="L37" i="16"/>
  <c r="M37" i="16" s="1"/>
  <c r="D37" i="16"/>
  <c r="B37" i="16"/>
  <c r="D32" i="14"/>
  <c r="C32" i="14"/>
  <c r="B32" i="14"/>
  <c r="E20" i="26"/>
  <c r="E21" i="26"/>
  <c r="E19" i="26"/>
  <c r="E12" i="26"/>
  <c r="E13" i="26"/>
  <c r="E14" i="26"/>
  <c r="E15" i="26"/>
  <c r="E16" i="26"/>
  <c r="E17" i="26"/>
  <c r="E11" i="26"/>
  <c r="E8" i="26"/>
  <c r="E9" i="26"/>
  <c r="E7" i="26"/>
  <c r="E20" i="24"/>
  <c r="E21" i="24"/>
  <c r="E19" i="24"/>
  <c r="E17" i="24"/>
  <c r="E16" i="24"/>
  <c r="E15" i="24"/>
  <c r="E14" i="24"/>
  <c r="E13" i="24"/>
  <c r="E12" i="24"/>
  <c r="E11" i="24"/>
  <c r="E9" i="24"/>
  <c r="E8" i="24"/>
  <c r="E7" i="24"/>
  <c r="E20" i="22"/>
  <c r="E21" i="22"/>
  <c r="E19" i="22"/>
  <c r="E12" i="22"/>
  <c r="E13" i="22"/>
  <c r="E14" i="22"/>
  <c r="E15" i="22"/>
  <c r="E16" i="22"/>
  <c r="E17" i="22"/>
  <c r="E11" i="22"/>
  <c r="E9" i="22"/>
  <c r="E8" i="22"/>
  <c r="E7" i="22"/>
  <c r="H36" i="17"/>
  <c r="J36" i="17"/>
  <c r="H38" i="17"/>
  <c r="J38" i="17"/>
  <c r="H39" i="17"/>
  <c r="J39" i="17"/>
  <c r="L39" i="17" s="1"/>
  <c r="B36" i="17"/>
  <c r="D36" i="17"/>
  <c r="B38" i="17"/>
  <c r="D38" i="17"/>
  <c r="F38" i="17" s="1"/>
  <c r="B39" i="17"/>
  <c r="D39" i="17"/>
  <c r="H36" i="16"/>
  <c r="J36" i="16"/>
  <c r="H38" i="16"/>
  <c r="J38" i="16"/>
  <c r="H39" i="16"/>
  <c r="J39" i="16"/>
  <c r="B36" i="16"/>
  <c r="D36" i="16"/>
  <c r="B38" i="16"/>
  <c r="D38" i="16"/>
  <c r="B39" i="16"/>
  <c r="D39" i="16"/>
  <c r="F39" i="16" s="1"/>
  <c r="E39" i="16" s="1"/>
  <c r="D31" i="14"/>
  <c r="D33" i="14"/>
  <c r="D34" i="14"/>
  <c r="C31" i="14"/>
  <c r="C33" i="14"/>
  <c r="C34" i="14"/>
  <c r="B31" i="14"/>
  <c r="B33" i="14"/>
  <c r="B34" i="14"/>
  <c r="A62" i="1"/>
  <c r="A61" i="1"/>
  <c r="A59" i="1"/>
  <c r="M41" i="16" l="1"/>
  <c r="M40" i="16"/>
  <c r="E40" i="16"/>
  <c r="K41" i="16"/>
  <c r="I40" i="16"/>
  <c r="E41" i="16"/>
  <c r="M40" i="17"/>
  <c r="I40" i="17"/>
  <c r="K40" i="17"/>
  <c r="M41" i="17"/>
  <c r="K41" i="17"/>
  <c r="C40" i="17"/>
  <c r="F40" i="17"/>
  <c r="I37" i="17"/>
  <c r="K37" i="17"/>
  <c r="F37" i="16"/>
  <c r="G37" i="16" s="1"/>
  <c r="I37" i="16"/>
  <c r="E34" i="14"/>
  <c r="F34" i="14" s="1"/>
  <c r="E32" i="14"/>
  <c r="F32" i="14" s="1"/>
  <c r="C37" i="16"/>
  <c r="E37" i="16"/>
  <c r="C39" i="16"/>
  <c r="F36" i="16"/>
  <c r="E36" i="16" s="1"/>
  <c r="J22" i="22"/>
  <c r="J22" i="26"/>
  <c r="E37" i="17"/>
  <c r="G37" i="17"/>
  <c r="F39" i="17"/>
  <c r="G39" i="17" s="1"/>
  <c r="L38" i="17"/>
  <c r="K38" i="17" s="1"/>
  <c r="E33" i="14"/>
  <c r="F33" i="14" s="1"/>
  <c r="E31" i="14"/>
  <c r="F31" i="14" s="1"/>
  <c r="K39" i="17"/>
  <c r="M39" i="17"/>
  <c r="L36" i="17"/>
  <c r="I36" i="17" s="1"/>
  <c r="G39" i="16"/>
  <c r="F38" i="16"/>
  <c r="C38" i="16" s="1"/>
  <c r="L39" i="16"/>
  <c r="I39" i="16" s="1"/>
  <c r="I39" i="17"/>
  <c r="G38" i="17"/>
  <c r="E38" i="17"/>
  <c r="C38" i="17"/>
  <c r="F36" i="17"/>
  <c r="E36" i="17" s="1"/>
  <c r="L36" i="16"/>
  <c r="M36" i="16" s="1"/>
  <c r="L38" i="16"/>
  <c r="C36" i="16"/>
  <c r="G36" i="16"/>
  <c r="E38" i="16"/>
  <c r="B3" i="13"/>
  <c r="B2" i="13"/>
  <c r="B3" i="12"/>
  <c r="B2" i="12"/>
  <c r="B3" i="11"/>
  <c r="B2" i="11"/>
  <c r="B3" i="10"/>
  <c r="B2" i="10"/>
  <c r="B3" i="9"/>
  <c r="B2" i="9"/>
  <c r="B3" i="8"/>
  <c r="B2" i="8"/>
  <c r="B3" i="7"/>
  <c r="B2" i="7"/>
  <c r="B3" i="6"/>
  <c r="B2" i="6"/>
  <c r="B3" i="5"/>
  <c r="B2" i="5"/>
  <c r="B3" i="4"/>
  <c r="B2" i="4"/>
  <c r="B3" i="3"/>
  <c r="B2" i="3"/>
  <c r="B2" i="2"/>
  <c r="F32" i="1"/>
  <c r="H74" i="17"/>
  <c r="J74" i="17"/>
  <c r="B74" i="17"/>
  <c r="D74" i="17"/>
  <c r="J74" i="16"/>
  <c r="H74" i="16"/>
  <c r="D74" i="16"/>
  <c r="B74" i="16"/>
  <c r="B16" i="16"/>
  <c r="B37" i="15"/>
  <c r="D37" i="15"/>
  <c r="C37" i="15"/>
  <c r="G40" i="17" l="1"/>
  <c r="E40" i="17"/>
  <c r="M36" i="17"/>
  <c r="C39" i="17"/>
  <c r="M38" i="17"/>
  <c r="I38" i="17"/>
  <c r="E39" i="17"/>
  <c r="G38" i="16"/>
  <c r="M39" i="16"/>
  <c r="K39" i="16"/>
  <c r="K36" i="17"/>
  <c r="C36" i="17"/>
  <c r="G36" i="17"/>
  <c r="L74" i="17"/>
  <c r="K74" i="17" s="1"/>
  <c r="M38" i="16"/>
  <c r="I38" i="16"/>
  <c r="I36" i="16"/>
  <c r="K36" i="16"/>
  <c r="K38" i="16"/>
  <c r="E37" i="15"/>
  <c r="F74" i="16"/>
  <c r="E74" i="16" s="1"/>
  <c r="C74" i="16"/>
  <c r="F74" i="17"/>
  <c r="G74" i="17" s="1"/>
  <c r="L74" i="16"/>
  <c r="K74" i="16" s="1"/>
  <c r="F79" i="1"/>
  <c r="K65" i="1"/>
  <c r="J65" i="1"/>
  <c r="I65" i="1"/>
  <c r="H65" i="1"/>
  <c r="G65" i="1"/>
  <c r="F65" i="1"/>
  <c r="K32" i="1"/>
  <c r="J32" i="1"/>
  <c r="I32" i="1"/>
  <c r="H32" i="1"/>
  <c r="G32" i="1"/>
  <c r="H52" i="29"/>
  <c r="B52" i="29"/>
  <c r="H51" i="29"/>
  <c r="F51" i="29"/>
  <c r="F52" i="29" s="1"/>
  <c r="E51" i="29"/>
  <c r="D51" i="29"/>
  <c r="D52" i="29" s="1"/>
  <c r="C52" i="29" s="1"/>
  <c r="B51" i="29"/>
  <c r="H29" i="29"/>
  <c r="F29" i="29"/>
  <c r="G29" i="29" s="1"/>
  <c r="E29" i="29"/>
  <c r="E52" i="29" s="1"/>
  <c r="D29" i="29"/>
  <c r="C29" i="29"/>
  <c r="B29" i="29"/>
  <c r="M74" i="17" l="1"/>
  <c r="I74" i="17"/>
  <c r="C74" i="17"/>
  <c r="G74" i="16"/>
  <c r="E74" i="17"/>
  <c r="I74" i="16"/>
  <c r="G52" i="29"/>
  <c r="G51" i="29"/>
  <c r="C51" i="29"/>
  <c r="J31" i="17"/>
  <c r="J32" i="17"/>
  <c r="J33" i="17"/>
  <c r="J34" i="17"/>
  <c r="J35" i="17"/>
  <c r="H31" i="17"/>
  <c r="H32" i="17"/>
  <c r="H33" i="17"/>
  <c r="H34" i="17"/>
  <c r="H35" i="17"/>
  <c r="E76" i="17"/>
  <c r="E79" i="17"/>
  <c r="L35" i="17" l="1"/>
  <c r="K35" i="17" s="1"/>
  <c r="L34" i="17"/>
  <c r="M34" i="17" s="1"/>
  <c r="L32" i="17"/>
  <c r="M32" i="17" s="1"/>
  <c r="L33" i="17"/>
  <c r="M33" i="17" s="1"/>
  <c r="I34" i="17"/>
  <c r="D31" i="17"/>
  <c r="D32" i="17"/>
  <c r="D33" i="17"/>
  <c r="D34" i="17"/>
  <c r="D35" i="17"/>
  <c r="B31" i="17"/>
  <c r="B32" i="17"/>
  <c r="B33" i="17"/>
  <c r="B34" i="17"/>
  <c r="B35" i="17"/>
  <c r="J31" i="16"/>
  <c r="J32" i="16"/>
  <c r="J33" i="16"/>
  <c r="J34" i="16"/>
  <c r="J35" i="16"/>
  <c r="H31" i="16"/>
  <c r="H32" i="16"/>
  <c r="H33" i="16"/>
  <c r="H34" i="16"/>
  <c r="H35" i="16"/>
  <c r="D31" i="16"/>
  <c r="D32" i="16"/>
  <c r="D33" i="16"/>
  <c r="D34" i="16"/>
  <c r="D35" i="16"/>
  <c r="B31" i="16"/>
  <c r="B32" i="16"/>
  <c r="B33" i="16"/>
  <c r="B34" i="16"/>
  <c r="B35" i="16"/>
  <c r="K34" i="17" l="1"/>
  <c r="I35" i="17"/>
  <c r="M35" i="17"/>
  <c r="F34" i="16"/>
  <c r="G34" i="16" s="1"/>
  <c r="F33" i="16"/>
  <c r="C33" i="16" s="1"/>
  <c r="L35" i="16"/>
  <c r="M35" i="16" s="1"/>
  <c r="L34" i="16"/>
  <c r="I34" i="16" s="1"/>
  <c r="F32" i="16"/>
  <c r="G32" i="16" s="1"/>
  <c r="I32" i="17"/>
  <c r="K32" i="17"/>
  <c r="F34" i="17"/>
  <c r="C34" i="17" s="1"/>
  <c r="L33" i="16"/>
  <c r="K33" i="16" s="1"/>
  <c r="F35" i="16"/>
  <c r="C35" i="16" s="1"/>
  <c r="L32" i="16"/>
  <c r="K32" i="16" s="1"/>
  <c r="F33" i="17"/>
  <c r="C33" i="17" s="1"/>
  <c r="I33" i="17"/>
  <c r="K33" i="17"/>
  <c r="F35" i="17"/>
  <c r="G35" i="17" s="1"/>
  <c r="F32" i="17"/>
  <c r="E32" i="17" s="1"/>
  <c r="C32" i="16" l="1"/>
  <c r="K34" i="16"/>
  <c r="I35" i="16"/>
  <c r="M34" i="16"/>
  <c r="K35" i="16"/>
  <c r="G33" i="16"/>
  <c r="E33" i="16"/>
  <c r="E34" i="16"/>
  <c r="C34" i="16"/>
  <c r="E32" i="16"/>
  <c r="E33" i="17"/>
  <c r="I32" i="16"/>
  <c r="M32" i="16"/>
  <c r="E35" i="16"/>
  <c r="E34" i="17"/>
  <c r="G35" i="16"/>
  <c r="G33" i="17"/>
  <c r="I33" i="16"/>
  <c r="M33" i="16"/>
  <c r="G34" i="17"/>
  <c r="E35" i="17"/>
  <c r="C35" i="17"/>
  <c r="C32" i="17"/>
  <c r="G32" i="17"/>
  <c r="C27" i="14"/>
  <c r="D27" i="14"/>
  <c r="C28" i="14"/>
  <c r="D28" i="14"/>
  <c r="C29" i="14"/>
  <c r="D29" i="14"/>
  <c r="C30" i="14"/>
  <c r="D30" i="14"/>
  <c r="D26" i="14"/>
  <c r="C26" i="14"/>
  <c r="B27" i="14"/>
  <c r="B28" i="14"/>
  <c r="B29" i="14"/>
  <c r="B30" i="14"/>
  <c r="B26" i="14"/>
  <c r="A55" i="1"/>
  <c r="A56" i="1"/>
  <c r="A57" i="1"/>
  <c r="A58" i="1"/>
  <c r="A54" i="1"/>
  <c r="A53" i="1"/>
  <c r="E29" i="14" l="1"/>
  <c r="F29" i="14" s="1"/>
  <c r="E27" i="14"/>
  <c r="F27" i="14" s="1"/>
  <c r="E28" i="14"/>
  <c r="F28" i="14" s="1"/>
  <c r="E30" i="14"/>
  <c r="F30" i="14" s="1"/>
  <c r="D98" i="14"/>
  <c r="D96" i="14"/>
  <c r="D95" i="14"/>
  <c r="D94" i="14"/>
  <c r="D92" i="14"/>
  <c r="D91" i="14"/>
  <c r="D87" i="14"/>
  <c r="D86" i="14"/>
  <c r="D85" i="14"/>
  <c r="D83" i="14"/>
  <c r="D82" i="14"/>
  <c r="D81" i="14"/>
  <c r="C98" i="14"/>
  <c r="C96" i="14"/>
  <c r="C95" i="14"/>
  <c r="C94" i="14"/>
  <c r="C92" i="14"/>
  <c r="C91" i="14"/>
  <c r="C87" i="14"/>
  <c r="C86" i="14"/>
  <c r="C85" i="14"/>
  <c r="C83" i="14"/>
  <c r="C82" i="14"/>
  <c r="C81" i="14"/>
  <c r="B98" i="14"/>
  <c r="B96" i="14"/>
  <c r="B95" i="14"/>
  <c r="B94" i="14"/>
  <c r="B92" i="14"/>
  <c r="B91" i="14"/>
  <c r="B87" i="14"/>
  <c r="B86" i="14"/>
  <c r="B85" i="14"/>
  <c r="B83" i="14"/>
  <c r="B82" i="14"/>
  <c r="B81" i="14"/>
  <c r="G10" i="3" l="1"/>
  <c r="H10" i="3"/>
  <c r="I10" i="3"/>
  <c r="J10" i="3"/>
  <c r="K10" i="3"/>
  <c r="G10" i="4"/>
  <c r="H10" i="4"/>
  <c r="I10" i="4"/>
  <c r="J10" i="4"/>
  <c r="K10" i="4"/>
  <c r="G10" i="5"/>
  <c r="H10" i="5"/>
  <c r="I10" i="5"/>
  <c r="J10" i="5"/>
  <c r="K10" i="5"/>
  <c r="G10" i="6"/>
  <c r="H10" i="6"/>
  <c r="I10" i="6"/>
  <c r="J10" i="6"/>
  <c r="K10" i="6"/>
  <c r="G10" i="7"/>
  <c r="H10" i="7"/>
  <c r="I10" i="7"/>
  <c r="J10" i="7"/>
  <c r="K10" i="7"/>
  <c r="G10" i="8"/>
  <c r="H10" i="8"/>
  <c r="I10" i="8"/>
  <c r="J10" i="8"/>
  <c r="K10" i="8"/>
  <c r="G10" i="9"/>
  <c r="H10" i="9"/>
  <c r="I10" i="9"/>
  <c r="J10" i="9"/>
  <c r="K10" i="9"/>
  <c r="G10" i="10"/>
  <c r="H10" i="10"/>
  <c r="I10" i="10"/>
  <c r="J10" i="10"/>
  <c r="K10" i="10"/>
  <c r="G10" i="11"/>
  <c r="H10" i="11"/>
  <c r="I10" i="11"/>
  <c r="J10" i="11"/>
  <c r="K10" i="11"/>
  <c r="G10" i="13"/>
  <c r="H10" i="13"/>
  <c r="I10" i="13"/>
  <c r="J10" i="13"/>
  <c r="K10" i="13"/>
  <c r="G10" i="2"/>
  <c r="H10" i="2"/>
  <c r="I10" i="2"/>
  <c r="J10" i="2"/>
  <c r="K10" i="2"/>
  <c r="F10" i="3"/>
  <c r="F10" i="4"/>
  <c r="F10" i="5"/>
  <c r="F10" i="6"/>
  <c r="F10" i="7"/>
  <c r="F10" i="8"/>
  <c r="F10" i="9"/>
  <c r="F10" i="10"/>
  <c r="F10" i="11"/>
  <c r="F10" i="13"/>
  <c r="F10" i="2"/>
  <c r="D40" i="18" l="1"/>
  <c r="C40" i="18"/>
  <c r="E40" i="18" s="1"/>
  <c r="B40" i="18"/>
  <c r="B32" i="27"/>
  <c r="B45" i="27"/>
  <c r="B50" i="27"/>
  <c r="B35" i="27"/>
  <c r="B32" i="28"/>
  <c r="B24" i="28" s="1"/>
  <c r="B25" i="28" s="1"/>
  <c r="B3" i="28"/>
  <c r="B2" i="28"/>
  <c r="G35" i="27"/>
  <c r="F35" i="27"/>
  <c r="E35" i="27"/>
  <c r="D35" i="27"/>
  <c r="C35" i="27"/>
  <c r="G34" i="27"/>
  <c r="F34" i="27"/>
  <c r="E34" i="27"/>
  <c r="D34" i="27"/>
  <c r="C34" i="27"/>
  <c r="B34" i="27"/>
  <c r="J62" i="17"/>
  <c r="H62" i="17"/>
  <c r="D62" i="17"/>
  <c r="B62" i="17"/>
  <c r="J62" i="16"/>
  <c r="H62" i="16"/>
  <c r="D62" i="16"/>
  <c r="B62" i="16"/>
  <c r="D23" i="15"/>
  <c r="C23" i="15"/>
  <c r="B23" i="15"/>
  <c r="D22" i="15"/>
  <c r="C22" i="15"/>
  <c r="B22" i="15"/>
  <c r="A13" i="1"/>
  <c r="J30" i="17"/>
  <c r="H30" i="17"/>
  <c r="D30" i="17"/>
  <c r="B30" i="17"/>
  <c r="J30" i="16"/>
  <c r="H30" i="16"/>
  <c r="D30" i="16"/>
  <c r="B30" i="16"/>
  <c r="D25" i="14"/>
  <c r="C25" i="14"/>
  <c r="B25" i="14"/>
  <c r="J55" i="17"/>
  <c r="H55" i="17"/>
  <c r="D55" i="17"/>
  <c r="B55" i="17"/>
  <c r="J55" i="16"/>
  <c r="H55" i="16"/>
  <c r="D55" i="16"/>
  <c r="B55" i="16"/>
  <c r="D13" i="15"/>
  <c r="C13" i="15"/>
  <c r="B13" i="15"/>
  <c r="D53" i="14"/>
  <c r="C53" i="14"/>
  <c r="B53" i="14"/>
  <c r="A111" i="1"/>
  <c r="B37" i="27"/>
  <c r="C13" i="19"/>
  <c r="D289" i="18"/>
  <c r="A41" i="13"/>
  <c r="A42" i="11"/>
  <c r="A42" i="10"/>
  <c r="A42" i="9"/>
  <c r="A42" i="8"/>
  <c r="A42" i="7"/>
  <c r="A42" i="6"/>
  <c r="K35" i="11"/>
  <c r="J35" i="11"/>
  <c r="I35" i="11"/>
  <c r="H35" i="11"/>
  <c r="G35" i="11"/>
  <c r="F35" i="11"/>
  <c r="K27" i="11"/>
  <c r="K44" i="11" s="1"/>
  <c r="J27" i="11"/>
  <c r="I27" i="11"/>
  <c r="H27" i="11"/>
  <c r="C244" i="18" s="1"/>
  <c r="G27" i="11"/>
  <c r="F27" i="11"/>
  <c r="B244" i="18" s="1"/>
  <c r="K35" i="10"/>
  <c r="J35" i="10"/>
  <c r="I35" i="10"/>
  <c r="H35" i="10"/>
  <c r="G35" i="10"/>
  <c r="F35" i="10"/>
  <c r="K27" i="10"/>
  <c r="J27" i="10"/>
  <c r="I27" i="10"/>
  <c r="H27" i="10"/>
  <c r="G27" i="10"/>
  <c r="F27" i="10"/>
  <c r="B222" i="18" s="1"/>
  <c r="K35" i="9"/>
  <c r="J35" i="9"/>
  <c r="I35" i="9"/>
  <c r="H35" i="9"/>
  <c r="G35" i="9"/>
  <c r="F35" i="9"/>
  <c r="K27" i="9"/>
  <c r="J27" i="9"/>
  <c r="D175" i="18" s="1"/>
  <c r="I27" i="9"/>
  <c r="H27" i="9"/>
  <c r="G27" i="9"/>
  <c r="F27" i="9"/>
  <c r="B175" i="18" s="1"/>
  <c r="K35" i="8"/>
  <c r="J35" i="8"/>
  <c r="I35" i="8"/>
  <c r="H35" i="8"/>
  <c r="H44" i="8" s="1"/>
  <c r="G35" i="8"/>
  <c r="F35" i="8"/>
  <c r="K27" i="8"/>
  <c r="J27" i="8"/>
  <c r="I27" i="8"/>
  <c r="H27" i="8"/>
  <c r="C153" i="18" s="1"/>
  <c r="G27" i="8"/>
  <c r="G44" i="8" s="1"/>
  <c r="F27" i="8"/>
  <c r="B153" i="18" s="1"/>
  <c r="K35" i="7"/>
  <c r="J35" i="7"/>
  <c r="I35" i="7"/>
  <c r="H35" i="7"/>
  <c r="G35" i="7"/>
  <c r="F35" i="7"/>
  <c r="K27" i="7"/>
  <c r="J27" i="7"/>
  <c r="D128" i="18" s="1"/>
  <c r="I27" i="7"/>
  <c r="H27" i="7"/>
  <c r="C128" i="18" s="1"/>
  <c r="G27" i="7"/>
  <c r="F27" i="7"/>
  <c r="K35" i="6"/>
  <c r="J35" i="6"/>
  <c r="I35" i="6"/>
  <c r="H35" i="6"/>
  <c r="G35" i="6"/>
  <c r="F35" i="6"/>
  <c r="K27" i="6"/>
  <c r="J27" i="6"/>
  <c r="I27" i="6"/>
  <c r="H27" i="6"/>
  <c r="C106" i="18" s="1"/>
  <c r="G27" i="6"/>
  <c r="F27" i="6"/>
  <c r="K35" i="5"/>
  <c r="J35" i="5"/>
  <c r="I35" i="5"/>
  <c r="H35" i="5"/>
  <c r="G35" i="5"/>
  <c r="F35" i="5"/>
  <c r="K27" i="5"/>
  <c r="J27" i="5"/>
  <c r="D84" i="18" s="1"/>
  <c r="I27" i="5"/>
  <c r="H27" i="5"/>
  <c r="C84" i="18" s="1"/>
  <c r="E84" i="18" s="1"/>
  <c r="G27" i="5"/>
  <c r="F27" i="5"/>
  <c r="K35" i="4"/>
  <c r="J35" i="4"/>
  <c r="I35" i="4"/>
  <c r="I44" i="4" s="1"/>
  <c r="H35" i="4"/>
  <c r="G35" i="4"/>
  <c r="F35" i="4"/>
  <c r="K27" i="4"/>
  <c r="K44" i="4" s="1"/>
  <c r="J27" i="4"/>
  <c r="I27" i="4"/>
  <c r="H27" i="4"/>
  <c r="C59" i="18" s="1"/>
  <c r="G27" i="4"/>
  <c r="F27" i="4"/>
  <c r="K35" i="3"/>
  <c r="J35" i="3"/>
  <c r="I35" i="3"/>
  <c r="H35" i="3"/>
  <c r="G35" i="3"/>
  <c r="F35" i="3"/>
  <c r="F44" i="3" s="1"/>
  <c r="B66" i="14" s="1"/>
  <c r="K27" i="3"/>
  <c r="J27" i="3"/>
  <c r="I27" i="3"/>
  <c r="H27" i="3"/>
  <c r="C37" i="18" s="1"/>
  <c r="G27" i="3"/>
  <c r="F27" i="3"/>
  <c r="K35" i="2"/>
  <c r="K27" i="2"/>
  <c r="J35" i="2"/>
  <c r="J27" i="2"/>
  <c r="I35" i="2"/>
  <c r="I27" i="2"/>
  <c r="H35" i="2"/>
  <c r="H27" i="2"/>
  <c r="G35" i="2"/>
  <c r="G27" i="2"/>
  <c r="K109" i="1"/>
  <c r="J109" i="1"/>
  <c r="K100" i="1"/>
  <c r="J100" i="1"/>
  <c r="K95" i="1"/>
  <c r="J95" i="1"/>
  <c r="K87" i="1"/>
  <c r="J87" i="1"/>
  <c r="H70" i="16" s="1"/>
  <c r="K79" i="1"/>
  <c r="J79" i="1"/>
  <c r="K71" i="1"/>
  <c r="J71" i="1"/>
  <c r="D57" i="14" s="1"/>
  <c r="K37" i="1"/>
  <c r="J37" i="1"/>
  <c r="K24" i="1"/>
  <c r="J24" i="1"/>
  <c r="K20" i="1"/>
  <c r="J20" i="1"/>
  <c r="I109" i="1"/>
  <c r="H109" i="1"/>
  <c r="I100" i="1"/>
  <c r="H100" i="1"/>
  <c r="I95" i="1"/>
  <c r="H95" i="1"/>
  <c r="C51" i="14" s="1"/>
  <c r="I87" i="1"/>
  <c r="D70" i="16" s="1"/>
  <c r="H87" i="1"/>
  <c r="B70" i="16" s="1"/>
  <c r="I79" i="1"/>
  <c r="H79" i="1"/>
  <c r="I71" i="1"/>
  <c r="H71" i="1"/>
  <c r="C57" i="14" s="1"/>
  <c r="I37" i="1"/>
  <c r="H37" i="1"/>
  <c r="I24" i="1"/>
  <c r="H24" i="1"/>
  <c r="I20" i="1"/>
  <c r="H20" i="1"/>
  <c r="G109" i="1"/>
  <c r="G100" i="1"/>
  <c r="G95" i="1"/>
  <c r="G87" i="1"/>
  <c r="D70" i="17" s="1"/>
  <c r="G79" i="1"/>
  <c r="G71" i="1"/>
  <c r="G37" i="1"/>
  <c r="G24" i="1"/>
  <c r="G20" i="1"/>
  <c r="J45" i="17"/>
  <c r="J43" i="17"/>
  <c r="H45" i="17"/>
  <c r="H43" i="17"/>
  <c r="D45" i="17"/>
  <c r="D43" i="17"/>
  <c r="B45" i="17"/>
  <c r="B43" i="17"/>
  <c r="J45" i="16"/>
  <c r="J43" i="16"/>
  <c r="H45" i="16"/>
  <c r="H43" i="16"/>
  <c r="D45" i="16"/>
  <c r="D43" i="16"/>
  <c r="B45" i="16"/>
  <c r="B43" i="16"/>
  <c r="D40" i="14"/>
  <c r="D38" i="14"/>
  <c r="C40" i="14"/>
  <c r="C38" i="14"/>
  <c r="B40" i="14"/>
  <c r="B38" i="14"/>
  <c r="G39" i="27"/>
  <c r="F39" i="27"/>
  <c r="G38" i="27"/>
  <c r="F38" i="27"/>
  <c r="G37" i="27"/>
  <c r="F37" i="27"/>
  <c r="G36" i="27"/>
  <c r="F36" i="27"/>
  <c r="G33" i="27"/>
  <c r="F33" i="27"/>
  <c r="G32" i="27"/>
  <c r="F32" i="27"/>
  <c r="E39" i="27"/>
  <c r="D39" i="27"/>
  <c r="E38" i="27"/>
  <c r="D38" i="27"/>
  <c r="E37" i="27"/>
  <c r="D37" i="27"/>
  <c r="E36" i="27"/>
  <c r="D36" i="27"/>
  <c r="E33" i="27"/>
  <c r="D33" i="27"/>
  <c r="E32" i="27"/>
  <c r="D32" i="27"/>
  <c r="C39" i="27"/>
  <c r="C38" i="27"/>
  <c r="C37" i="27"/>
  <c r="C36" i="27"/>
  <c r="C33" i="27"/>
  <c r="C32" i="27"/>
  <c r="B39" i="27"/>
  <c r="B38" i="27"/>
  <c r="B36" i="27"/>
  <c r="B33" i="27"/>
  <c r="F1" i="27"/>
  <c r="G65" i="27"/>
  <c r="F65" i="27"/>
  <c r="G57" i="27"/>
  <c r="F57" i="27"/>
  <c r="G50" i="27"/>
  <c r="F50" i="27"/>
  <c r="G45" i="27"/>
  <c r="F45" i="27"/>
  <c r="G29" i="27"/>
  <c r="F29" i="27"/>
  <c r="G24" i="27"/>
  <c r="F24" i="27"/>
  <c r="G17" i="27"/>
  <c r="F17" i="27"/>
  <c r="E65" i="27"/>
  <c r="D65" i="27"/>
  <c r="E57" i="27"/>
  <c r="D57" i="27"/>
  <c r="E50" i="27"/>
  <c r="D50" i="27"/>
  <c r="E45" i="27"/>
  <c r="D45" i="27"/>
  <c r="E29" i="27"/>
  <c r="D29" i="27"/>
  <c r="E24" i="27"/>
  <c r="D24" i="27"/>
  <c r="E17" i="27"/>
  <c r="D17" i="27"/>
  <c r="C65" i="27"/>
  <c r="C57" i="27"/>
  <c r="C45" i="27"/>
  <c r="C50" i="27"/>
  <c r="B65" i="27"/>
  <c r="B57" i="27"/>
  <c r="C29" i="27"/>
  <c r="B29" i="27"/>
  <c r="C24" i="27"/>
  <c r="B24" i="27"/>
  <c r="K1" i="17"/>
  <c r="D44" i="15"/>
  <c r="C44" i="15"/>
  <c r="E44" i="15" s="1"/>
  <c r="B44" i="15"/>
  <c r="J81" i="17"/>
  <c r="J72" i="17"/>
  <c r="H81" i="17"/>
  <c r="H72" i="17"/>
  <c r="D81" i="17"/>
  <c r="D72" i="17"/>
  <c r="B81" i="17"/>
  <c r="B72" i="17"/>
  <c r="J81" i="16"/>
  <c r="H81" i="16"/>
  <c r="J72" i="16"/>
  <c r="H72" i="16"/>
  <c r="D72" i="16"/>
  <c r="B72" i="16"/>
  <c r="D81" i="16"/>
  <c r="B81" i="16"/>
  <c r="J29" i="17"/>
  <c r="J28" i="17"/>
  <c r="J27" i="17"/>
  <c r="H29" i="17"/>
  <c r="H28" i="17"/>
  <c r="H27" i="17"/>
  <c r="D29" i="17"/>
  <c r="D28" i="17"/>
  <c r="D27" i="17"/>
  <c r="B29" i="17"/>
  <c r="B28" i="17"/>
  <c r="D29" i="16"/>
  <c r="D28" i="16"/>
  <c r="D27" i="16"/>
  <c r="B29" i="16"/>
  <c r="B28" i="16"/>
  <c r="B27" i="16"/>
  <c r="B27" i="17"/>
  <c r="J29" i="16"/>
  <c r="J28" i="16"/>
  <c r="J27" i="16"/>
  <c r="H29" i="16"/>
  <c r="H28" i="16"/>
  <c r="H27" i="16"/>
  <c r="D24" i="14"/>
  <c r="D23" i="14"/>
  <c r="D22" i="14"/>
  <c r="C24" i="14"/>
  <c r="C23" i="14"/>
  <c r="C22" i="14"/>
  <c r="B24" i="14"/>
  <c r="B23" i="14"/>
  <c r="B22" i="14"/>
  <c r="D48" i="14"/>
  <c r="D47" i="14"/>
  <c r="D46" i="14"/>
  <c r="D45" i="14"/>
  <c r="D44" i="14"/>
  <c r="C48" i="14"/>
  <c r="C47" i="14"/>
  <c r="C46" i="14"/>
  <c r="C45" i="14"/>
  <c r="C44" i="14"/>
  <c r="B48" i="14"/>
  <c r="B47" i="14"/>
  <c r="B46" i="14"/>
  <c r="B45" i="14"/>
  <c r="B44" i="14"/>
  <c r="C17" i="27"/>
  <c r="B17" i="27"/>
  <c r="F109" i="1"/>
  <c r="F71" i="1"/>
  <c r="B57" i="14" s="1"/>
  <c r="A52" i="1"/>
  <c r="A51" i="1"/>
  <c r="A50" i="1"/>
  <c r="A49" i="1"/>
  <c r="C7" i="25"/>
  <c r="H7" i="25"/>
  <c r="D29" i="15"/>
  <c r="D28" i="15"/>
  <c r="D27" i="15"/>
  <c r="D26" i="15"/>
  <c r="D25" i="15"/>
  <c r="D24" i="15"/>
  <c r="D21" i="15"/>
  <c r="D20" i="15"/>
  <c r="C29" i="15"/>
  <c r="C28" i="15"/>
  <c r="C27" i="15"/>
  <c r="C26" i="15"/>
  <c r="C25" i="15"/>
  <c r="C24" i="15"/>
  <c r="C21" i="15"/>
  <c r="C20" i="15"/>
  <c r="B29" i="15"/>
  <c r="B28" i="15"/>
  <c r="B27" i="15"/>
  <c r="B26" i="15"/>
  <c r="B25" i="15"/>
  <c r="B24" i="15"/>
  <c r="B21" i="15"/>
  <c r="B20" i="15"/>
  <c r="I21" i="26"/>
  <c r="I20" i="26"/>
  <c r="I19" i="26"/>
  <c r="I18" i="26"/>
  <c r="H21" i="26"/>
  <c r="H20" i="26"/>
  <c r="H19" i="26"/>
  <c r="G21" i="26"/>
  <c r="G20" i="26"/>
  <c r="G19" i="26"/>
  <c r="F21" i="26"/>
  <c r="F20" i="26"/>
  <c r="F19" i="26"/>
  <c r="D21" i="26"/>
  <c r="D20" i="26"/>
  <c r="D19" i="26"/>
  <c r="C21" i="26"/>
  <c r="C20" i="26"/>
  <c r="C19" i="26"/>
  <c r="B21" i="26"/>
  <c r="B20" i="26"/>
  <c r="B19" i="26"/>
  <c r="B18" i="26"/>
  <c r="I21" i="24"/>
  <c r="I20" i="24"/>
  <c r="I19" i="24"/>
  <c r="I18" i="24"/>
  <c r="H21" i="24"/>
  <c r="H20" i="24"/>
  <c r="H19" i="24"/>
  <c r="G21" i="24"/>
  <c r="G20" i="24"/>
  <c r="G19" i="24"/>
  <c r="F21" i="24"/>
  <c r="F20" i="24"/>
  <c r="F19" i="24"/>
  <c r="D21" i="24"/>
  <c r="D20" i="24"/>
  <c r="D19" i="24"/>
  <c r="C21" i="24"/>
  <c r="C20" i="24"/>
  <c r="C19" i="24"/>
  <c r="B21" i="24"/>
  <c r="B20" i="24"/>
  <c r="B19" i="24"/>
  <c r="B18" i="24"/>
  <c r="I21" i="22"/>
  <c r="I20" i="22"/>
  <c r="I19" i="22"/>
  <c r="H21" i="22"/>
  <c r="H20" i="22"/>
  <c r="H19" i="22"/>
  <c r="G21" i="22"/>
  <c r="G20" i="22"/>
  <c r="G19" i="22"/>
  <c r="F21" i="22"/>
  <c r="F20" i="22"/>
  <c r="F19" i="22"/>
  <c r="D21" i="22"/>
  <c r="D20" i="22"/>
  <c r="D19" i="22"/>
  <c r="C21" i="22"/>
  <c r="C20" i="22"/>
  <c r="C19" i="22"/>
  <c r="I18" i="22"/>
  <c r="B21" i="22"/>
  <c r="B20" i="22"/>
  <c r="B19" i="22"/>
  <c r="B18" i="22"/>
  <c r="AC43" i="12"/>
  <c r="AB43" i="12"/>
  <c r="AA43" i="12"/>
  <c r="I17" i="26"/>
  <c r="I16" i="26"/>
  <c r="I15" i="26"/>
  <c r="I14" i="26"/>
  <c r="I13" i="26"/>
  <c r="I12" i="26"/>
  <c r="I11" i="26"/>
  <c r="I10" i="26"/>
  <c r="I9" i="26"/>
  <c r="I8" i="26"/>
  <c r="I7" i="26"/>
  <c r="H17" i="26"/>
  <c r="H16" i="26"/>
  <c r="H15" i="26"/>
  <c r="H14" i="26"/>
  <c r="H13" i="26"/>
  <c r="H12" i="26"/>
  <c r="H11" i="26"/>
  <c r="H9" i="26"/>
  <c r="H8" i="26"/>
  <c r="H7" i="26"/>
  <c r="G17" i="26"/>
  <c r="G16" i="26"/>
  <c r="G15" i="26"/>
  <c r="G14" i="26"/>
  <c r="G13" i="26"/>
  <c r="G12" i="26"/>
  <c r="G11" i="26"/>
  <c r="G9" i="26"/>
  <c r="G8" i="26"/>
  <c r="G7" i="26"/>
  <c r="F17" i="26"/>
  <c r="F16" i="26"/>
  <c r="F15" i="26"/>
  <c r="F14" i="26"/>
  <c r="F13" i="26"/>
  <c r="F12" i="26"/>
  <c r="F11" i="26"/>
  <c r="F9" i="26"/>
  <c r="F8" i="26"/>
  <c r="F7" i="26"/>
  <c r="D17" i="26"/>
  <c r="D16" i="26"/>
  <c r="D15" i="26"/>
  <c r="D14" i="26"/>
  <c r="D13" i="26"/>
  <c r="D12" i="26"/>
  <c r="D11" i="26"/>
  <c r="D9" i="26"/>
  <c r="D8" i="26"/>
  <c r="D7" i="26"/>
  <c r="C17" i="26"/>
  <c r="C16" i="26"/>
  <c r="C15" i="26"/>
  <c r="C14" i="26"/>
  <c r="C13" i="26"/>
  <c r="C12" i="26"/>
  <c r="C11" i="26"/>
  <c r="C9" i="26"/>
  <c r="C8" i="26"/>
  <c r="C7" i="26"/>
  <c r="B17" i="26"/>
  <c r="B16" i="26"/>
  <c r="B15" i="26"/>
  <c r="B14" i="26"/>
  <c r="B13" i="26"/>
  <c r="B10" i="26"/>
  <c r="B9" i="26"/>
  <c r="B8" i="26"/>
  <c r="B7" i="26"/>
  <c r="H22" i="25"/>
  <c r="H21" i="25"/>
  <c r="H20" i="25"/>
  <c r="H19" i="25"/>
  <c r="H18" i="25"/>
  <c r="H17" i="25"/>
  <c r="H16" i="25"/>
  <c r="H15" i="25"/>
  <c r="H14" i="25"/>
  <c r="H13" i="25"/>
  <c r="H12" i="25"/>
  <c r="I12" i="25" s="1"/>
  <c r="H11" i="25"/>
  <c r="I11" i="25" s="1"/>
  <c r="H10" i="25"/>
  <c r="H9" i="25"/>
  <c r="H8" i="25"/>
  <c r="I8" i="25" s="1"/>
  <c r="G22" i="25"/>
  <c r="G17" i="25"/>
  <c r="G23" i="25" s="1"/>
  <c r="F22" i="25"/>
  <c r="F21" i="25"/>
  <c r="F20" i="25"/>
  <c r="F19" i="25"/>
  <c r="F18" i="25"/>
  <c r="F17" i="25"/>
  <c r="F16" i="25"/>
  <c r="F15" i="25"/>
  <c r="F14" i="25"/>
  <c r="F13" i="25"/>
  <c r="E13" i="25"/>
  <c r="F10" i="25"/>
  <c r="F9" i="25"/>
  <c r="F7" i="25"/>
  <c r="E22" i="25"/>
  <c r="E21" i="25"/>
  <c r="E20" i="25"/>
  <c r="E19" i="25"/>
  <c r="E18" i="25"/>
  <c r="E17" i="25"/>
  <c r="E16" i="25"/>
  <c r="E15" i="25"/>
  <c r="E14" i="25"/>
  <c r="E10" i="25"/>
  <c r="E9" i="25"/>
  <c r="E7" i="25"/>
  <c r="D22" i="25"/>
  <c r="D21" i="25"/>
  <c r="D20" i="25"/>
  <c r="D19" i="25"/>
  <c r="D18" i="25"/>
  <c r="D17" i="25"/>
  <c r="D16" i="25"/>
  <c r="D15" i="25"/>
  <c r="D14" i="25"/>
  <c r="D13" i="25"/>
  <c r="D10" i="25"/>
  <c r="D9" i="25"/>
  <c r="D7" i="25"/>
  <c r="C22" i="25"/>
  <c r="C21" i="25"/>
  <c r="C20" i="25"/>
  <c r="C19" i="25"/>
  <c r="C18" i="25"/>
  <c r="C17" i="25"/>
  <c r="C16" i="25"/>
  <c r="C15" i="25"/>
  <c r="C14" i="25"/>
  <c r="C13" i="25"/>
  <c r="C10" i="25"/>
  <c r="C9" i="25"/>
  <c r="I17" i="24"/>
  <c r="I16" i="24"/>
  <c r="I15" i="24"/>
  <c r="I14" i="24"/>
  <c r="I13" i="24"/>
  <c r="I12" i="24"/>
  <c r="I11" i="24"/>
  <c r="I10" i="24"/>
  <c r="I9" i="24"/>
  <c r="I8" i="24"/>
  <c r="I7" i="24"/>
  <c r="H17" i="24"/>
  <c r="H16" i="24"/>
  <c r="H15" i="24"/>
  <c r="H14" i="24"/>
  <c r="H13" i="24"/>
  <c r="H12" i="24"/>
  <c r="H11" i="24"/>
  <c r="H9" i="24"/>
  <c r="H8" i="24"/>
  <c r="H7" i="24"/>
  <c r="G17" i="24"/>
  <c r="G16" i="24"/>
  <c r="G15" i="24"/>
  <c r="G14" i="24"/>
  <c r="G13" i="24"/>
  <c r="G12" i="24"/>
  <c r="G11" i="24"/>
  <c r="G9" i="24"/>
  <c r="G8" i="24"/>
  <c r="G7" i="24"/>
  <c r="F17" i="24"/>
  <c r="F16" i="24"/>
  <c r="F15" i="24"/>
  <c r="F14" i="24"/>
  <c r="F13" i="24"/>
  <c r="F12" i="24"/>
  <c r="F11" i="24"/>
  <c r="F9" i="24"/>
  <c r="F8" i="24"/>
  <c r="F7" i="24"/>
  <c r="D17" i="24"/>
  <c r="D16" i="24"/>
  <c r="D15" i="24"/>
  <c r="D14" i="24"/>
  <c r="D13" i="24"/>
  <c r="D12" i="24"/>
  <c r="D11" i="24"/>
  <c r="D9" i="24"/>
  <c r="D8" i="24"/>
  <c r="D7" i="24"/>
  <c r="C17" i="24"/>
  <c r="C16" i="24"/>
  <c r="C15" i="24"/>
  <c r="C14" i="24"/>
  <c r="C13" i="24"/>
  <c r="C12" i="24"/>
  <c r="C11" i="24"/>
  <c r="C9" i="24"/>
  <c r="C8" i="24"/>
  <c r="C7" i="24"/>
  <c r="B17" i="24"/>
  <c r="B16" i="24"/>
  <c r="B15" i="24"/>
  <c r="B14" i="24"/>
  <c r="B13" i="24"/>
  <c r="B10" i="24"/>
  <c r="B9" i="24"/>
  <c r="B8" i="24"/>
  <c r="B7" i="24"/>
  <c r="H22" i="23"/>
  <c r="H21" i="23"/>
  <c r="H20" i="23"/>
  <c r="H19" i="23"/>
  <c r="H18" i="23"/>
  <c r="H17" i="23"/>
  <c r="H16" i="23"/>
  <c r="H15" i="23"/>
  <c r="H14" i="23"/>
  <c r="H13" i="23"/>
  <c r="H12" i="23"/>
  <c r="H11" i="23"/>
  <c r="I11" i="23" s="1"/>
  <c r="H10" i="23"/>
  <c r="H9" i="23"/>
  <c r="H8" i="23"/>
  <c r="I8" i="23" s="1"/>
  <c r="H7" i="23"/>
  <c r="G22" i="23"/>
  <c r="G17" i="23"/>
  <c r="F22" i="23"/>
  <c r="F21" i="23"/>
  <c r="F20" i="23"/>
  <c r="F19" i="23"/>
  <c r="F18" i="23"/>
  <c r="F17" i="23"/>
  <c r="F16" i="23"/>
  <c r="F15" i="23"/>
  <c r="F14" i="23"/>
  <c r="F13" i="23"/>
  <c r="F10" i="23"/>
  <c r="F9" i="23"/>
  <c r="F7" i="23"/>
  <c r="E22" i="23"/>
  <c r="E21" i="23"/>
  <c r="E20" i="23"/>
  <c r="E19" i="23"/>
  <c r="E18" i="23"/>
  <c r="E17" i="23"/>
  <c r="E16" i="23"/>
  <c r="E15" i="23"/>
  <c r="E14" i="23"/>
  <c r="E13" i="23"/>
  <c r="E10" i="23"/>
  <c r="E9" i="23"/>
  <c r="E7" i="23"/>
  <c r="D22" i="23"/>
  <c r="D21" i="23"/>
  <c r="D20" i="23"/>
  <c r="D19" i="23"/>
  <c r="D18" i="23"/>
  <c r="D17" i="23"/>
  <c r="D16" i="23"/>
  <c r="D15" i="23"/>
  <c r="D14" i="23"/>
  <c r="D13" i="23"/>
  <c r="D10" i="23"/>
  <c r="D9" i="23"/>
  <c r="D7" i="23"/>
  <c r="C22" i="23"/>
  <c r="C21" i="23"/>
  <c r="C20" i="23"/>
  <c r="C19" i="23"/>
  <c r="C18" i="23"/>
  <c r="C17" i="23"/>
  <c r="C16" i="23"/>
  <c r="C15" i="23"/>
  <c r="C14" i="23"/>
  <c r="C13" i="23"/>
  <c r="C10" i="23"/>
  <c r="C9" i="23"/>
  <c r="C7" i="23"/>
  <c r="G1" i="26"/>
  <c r="G1" i="24"/>
  <c r="H1" i="25"/>
  <c r="H1" i="23"/>
  <c r="G1" i="22"/>
  <c r="H1" i="21"/>
  <c r="D14" i="19"/>
  <c r="D13" i="19"/>
  <c r="D12" i="19"/>
  <c r="D11" i="19"/>
  <c r="D10" i="19"/>
  <c r="D9" i="19"/>
  <c r="D8" i="19"/>
  <c r="D7" i="19"/>
  <c r="D6" i="19"/>
  <c r="C14" i="19"/>
  <c r="C12" i="19"/>
  <c r="C11" i="19"/>
  <c r="C10" i="19"/>
  <c r="C9" i="19"/>
  <c r="C8" i="19"/>
  <c r="C7" i="19"/>
  <c r="C6" i="19"/>
  <c r="B14" i="19"/>
  <c r="B13" i="19"/>
  <c r="B12" i="19"/>
  <c r="B11" i="19"/>
  <c r="B10" i="19"/>
  <c r="B9" i="19"/>
  <c r="B8" i="19"/>
  <c r="B7" i="19"/>
  <c r="B6" i="19"/>
  <c r="D274" i="18"/>
  <c r="C274" i="18"/>
  <c r="D265" i="18"/>
  <c r="C265" i="18"/>
  <c r="D261" i="18"/>
  <c r="C261" i="18"/>
  <c r="I17" i="22"/>
  <c r="I16" i="22"/>
  <c r="I15" i="22"/>
  <c r="I14" i="22"/>
  <c r="I13" i="22"/>
  <c r="I12" i="22"/>
  <c r="I11" i="22"/>
  <c r="I10" i="22"/>
  <c r="I9" i="22"/>
  <c r="I8" i="22"/>
  <c r="I7" i="22"/>
  <c r="H17" i="22"/>
  <c r="H16" i="22"/>
  <c r="H15" i="22"/>
  <c r="H14" i="22"/>
  <c r="H13" i="22"/>
  <c r="H12" i="22"/>
  <c r="H11" i="22"/>
  <c r="H9" i="22"/>
  <c r="H8" i="22"/>
  <c r="H7" i="22"/>
  <c r="G17" i="22"/>
  <c r="G16" i="22"/>
  <c r="G15" i="22"/>
  <c r="G14" i="22"/>
  <c r="G13" i="22"/>
  <c r="G12" i="22"/>
  <c r="G11" i="22"/>
  <c r="G9" i="22"/>
  <c r="G8" i="22"/>
  <c r="G7" i="22"/>
  <c r="F17" i="22"/>
  <c r="F16" i="22"/>
  <c r="F15" i="22"/>
  <c r="F14" i="22"/>
  <c r="F13" i="22"/>
  <c r="F12" i="22"/>
  <c r="F11" i="22"/>
  <c r="F9" i="22"/>
  <c r="F8" i="22"/>
  <c r="F7" i="22"/>
  <c r="D17" i="22"/>
  <c r="D16" i="22"/>
  <c r="D15" i="22"/>
  <c r="D14" i="22"/>
  <c r="D13" i="22"/>
  <c r="D12" i="22"/>
  <c r="D11" i="22"/>
  <c r="D9" i="22"/>
  <c r="D8" i="22"/>
  <c r="D7" i="22"/>
  <c r="C17" i="22"/>
  <c r="C16" i="22"/>
  <c r="C15" i="22"/>
  <c r="C14" i="22"/>
  <c r="C13" i="22"/>
  <c r="C12" i="22"/>
  <c r="C11" i="22"/>
  <c r="C9" i="22"/>
  <c r="C8" i="22"/>
  <c r="C7" i="22"/>
  <c r="B17" i="22"/>
  <c r="B16" i="22"/>
  <c r="B15" i="22"/>
  <c r="B14" i="22"/>
  <c r="B13" i="22"/>
  <c r="B10" i="22"/>
  <c r="B9" i="22"/>
  <c r="B8" i="22"/>
  <c r="B7" i="22"/>
  <c r="G22" i="21"/>
  <c r="H22" i="21"/>
  <c r="H21" i="21"/>
  <c r="H20" i="21"/>
  <c r="H19" i="21"/>
  <c r="H18" i="21"/>
  <c r="H17" i="21"/>
  <c r="H16" i="21"/>
  <c r="H15" i="21"/>
  <c r="H14" i="21"/>
  <c r="H13" i="21"/>
  <c r="H12" i="21"/>
  <c r="I12" i="21" s="1"/>
  <c r="H11" i="21"/>
  <c r="I11" i="21" s="1"/>
  <c r="H10" i="21"/>
  <c r="H9" i="21"/>
  <c r="H8" i="21"/>
  <c r="I8" i="21" s="1"/>
  <c r="H7" i="21"/>
  <c r="G17" i="21"/>
  <c r="F22" i="21"/>
  <c r="F21" i="21"/>
  <c r="F20" i="21"/>
  <c r="F19" i="21"/>
  <c r="F18" i="21"/>
  <c r="F17" i="21"/>
  <c r="F16" i="21"/>
  <c r="F15" i="21"/>
  <c r="F14" i="21"/>
  <c r="F13" i="21"/>
  <c r="F10" i="21"/>
  <c r="F9" i="21"/>
  <c r="F7" i="21"/>
  <c r="E22" i="21"/>
  <c r="E21" i="21"/>
  <c r="E20" i="21"/>
  <c r="E19" i="21"/>
  <c r="E18" i="21"/>
  <c r="E17" i="21"/>
  <c r="E16" i="21"/>
  <c r="E15" i="21"/>
  <c r="E14" i="21"/>
  <c r="E13" i="21"/>
  <c r="E10" i="21"/>
  <c r="E9" i="21"/>
  <c r="E7" i="21"/>
  <c r="D22" i="21"/>
  <c r="D21" i="21"/>
  <c r="D20" i="21"/>
  <c r="D19" i="21"/>
  <c r="D18" i="21"/>
  <c r="D17" i="21"/>
  <c r="D16" i="21"/>
  <c r="D15" i="21"/>
  <c r="D14" i="21"/>
  <c r="D13" i="21"/>
  <c r="D10" i="21"/>
  <c r="D9" i="21"/>
  <c r="D7" i="21"/>
  <c r="C22" i="21"/>
  <c r="C21" i="21"/>
  <c r="C20" i="21"/>
  <c r="C19" i="21"/>
  <c r="C18" i="21"/>
  <c r="C17" i="21"/>
  <c r="C16" i="21"/>
  <c r="C15" i="21"/>
  <c r="C14" i="21"/>
  <c r="C13" i="21"/>
  <c r="C10" i="21"/>
  <c r="C9" i="21"/>
  <c r="C7" i="21"/>
  <c r="AC44" i="12"/>
  <c r="AC42" i="12"/>
  <c r="AC41" i="12"/>
  <c r="AC40" i="12"/>
  <c r="AC39" i="12"/>
  <c r="AC38" i="12"/>
  <c r="AC37" i="12"/>
  <c r="AC36" i="12"/>
  <c r="AC35" i="12"/>
  <c r="AC34" i="12"/>
  <c r="AC33" i="12"/>
  <c r="AC32" i="12"/>
  <c r="AC31" i="12"/>
  <c r="AC30" i="12"/>
  <c r="AB44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W23" i="12"/>
  <c r="W22" i="12"/>
  <c r="W21" i="12"/>
  <c r="D90" i="14" s="1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10" i="12"/>
  <c r="V9" i="12"/>
  <c r="V8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41" i="15"/>
  <c r="C2" i="19"/>
  <c r="D2" i="18"/>
  <c r="B11" i="14"/>
  <c r="B9" i="14"/>
  <c r="F41" i="14"/>
  <c r="E1" i="20"/>
  <c r="D300" i="18"/>
  <c r="C300" i="18"/>
  <c r="B300" i="18"/>
  <c r="D253" i="18"/>
  <c r="C253" i="18"/>
  <c r="B253" i="18"/>
  <c r="D231" i="18"/>
  <c r="C231" i="18"/>
  <c r="B231" i="18"/>
  <c r="D184" i="18"/>
  <c r="C184" i="18"/>
  <c r="B184" i="18"/>
  <c r="D162" i="18"/>
  <c r="C162" i="18"/>
  <c r="B162" i="18"/>
  <c r="D137" i="18"/>
  <c r="C137" i="18"/>
  <c r="B137" i="18"/>
  <c r="D115" i="18"/>
  <c r="C115" i="18"/>
  <c r="B115" i="18"/>
  <c r="D93" i="18"/>
  <c r="C93" i="18"/>
  <c r="B93" i="18"/>
  <c r="D68" i="18"/>
  <c r="C68" i="18"/>
  <c r="B68" i="18"/>
  <c r="D46" i="18"/>
  <c r="C46" i="18"/>
  <c r="B46" i="18"/>
  <c r="D24" i="18"/>
  <c r="C24" i="18"/>
  <c r="B24" i="18"/>
  <c r="E275" i="18"/>
  <c r="J35" i="13"/>
  <c r="J27" i="13"/>
  <c r="H35" i="13"/>
  <c r="H27" i="13"/>
  <c r="F35" i="13"/>
  <c r="F27" i="13"/>
  <c r="B291" i="18" s="1"/>
  <c r="F35" i="2"/>
  <c r="F27" i="2"/>
  <c r="B8" i="14"/>
  <c r="K35" i="13"/>
  <c r="I35" i="13"/>
  <c r="G35" i="13"/>
  <c r="K27" i="13"/>
  <c r="I27" i="13"/>
  <c r="G27" i="13"/>
  <c r="D112" i="18"/>
  <c r="E112" i="18" s="1"/>
  <c r="C112" i="18"/>
  <c r="C44" i="18"/>
  <c r="D298" i="18"/>
  <c r="C298" i="18"/>
  <c r="B298" i="18"/>
  <c r="D297" i="18"/>
  <c r="C297" i="18"/>
  <c r="B297" i="18"/>
  <c r="D296" i="18"/>
  <c r="C296" i="18"/>
  <c r="B296" i="18"/>
  <c r="D294" i="18"/>
  <c r="C294" i="18"/>
  <c r="B294" i="18"/>
  <c r="D293" i="18"/>
  <c r="C293" i="18"/>
  <c r="B293" i="18"/>
  <c r="D292" i="18"/>
  <c r="C292" i="18"/>
  <c r="E292" i="18" s="1"/>
  <c r="B292" i="18"/>
  <c r="D291" i="18"/>
  <c r="C289" i="18"/>
  <c r="E289" i="18" s="1"/>
  <c r="B289" i="18"/>
  <c r="D288" i="18"/>
  <c r="C288" i="18"/>
  <c r="B288" i="18"/>
  <c r="D287" i="18"/>
  <c r="C287" i="18"/>
  <c r="B287" i="18"/>
  <c r="D285" i="18"/>
  <c r="C285" i="18"/>
  <c r="B285" i="18"/>
  <c r="D284" i="18"/>
  <c r="C284" i="18"/>
  <c r="B284" i="18"/>
  <c r="D283" i="18"/>
  <c r="C283" i="18"/>
  <c r="B283" i="18"/>
  <c r="D251" i="18"/>
  <c r="C251" i="18"/>
  <c r="B251" i="18"/>
  <c r="D250" i="18"/>
  <c r="C250" i="18"/>
  <c r="B250" i="18"/>
  <c r="D249" i="18"/>
  <c r="C249" i="18"/>
  <c r="B249" i="18"/>
  <c r="D247" i="18"/>
  <c r="C247" i="18"/>
  <c r="B247" i="18"/>
  <c r="D246" i="18"/>
  <c r="C246" i="18"/>
  <c r="B246" i="18"/>
  <c r="D245" i="18"/>
  <c r="C245" i="18"/>
  <c r="B245" i="18"/>
  <c r="D242" i="18"/>
  <c r="C242" i="18"/>
  <c r="B242" i="18"/>
  <c r="D241" i="18"/>
  <c r="E241" i="18" s="1"/>
  <c r="C241" i="18"/>
  <c r="B241" i="18"/>
  <c r="D240" i="18"/>
  <c r="C240" i="18"/>
  <c r="B240" i="18"/>
  <c r="D238" i="18"/>
  <c r="D239" i="18" s="1"/>
  <c r="C238" i="18"/>
  <c r="B238" i="18"/>
  <c r="D237" i="18"/>
  <c r="C237" i="18"/>
  <c r="B237" i="18"/>
  <c r="D236" i="18"/>
  <c r="C236" i="18"/>
  <c r="B236" i="18"/>
  <c r="D229" i="18"/>
  <c r="D230" i="18" s="1"/>
  <c r="C229" i="18"/>
  <c r="B229" i="18"/>
  <c r="D228" i="18"/>
  <c r="C228" i="18"/>
  <c r="B228" i="18"/>
  <c r="D227" i="18"/>
  <c r="C227" i="18"/>
  <c r="B227" i="18"/>
  <c r="D225" i="18"/>
  <c r="C225" i="18"/>
  <c r="B225" i="18"/>
  <c r="D224" i="18"/>
  <c r="C224" i="18"/>
  <c r="B224" i="18"/>
  <c r="D223" i="18"/>
  <c r="C223" i="18"/>
  <c r="B223" i="18"/>
  <c r="D222" i="18"/>
  <c r="D220" i="18"/>
  <c r="C220" i="18"/>
  <c r="B220" i="18"/>
  <c r="D219" i="18"/>
  <c r="C219" i="18"/>
  <c r="B219" i="18"/>
  <c r="D218" i="18"/>
  <c r="C218" i="18"/>
  <c r="B218" i="18"/>
  <c r="D216" i="18"/>
  <c r="C216" i="18"/>
  <c r="B216" i="18"/>
  <c r="D215" i="18"/>
  <c r="C215" i="18"/>
  <c r="B215" i="18"/>
  <c r="C214" i="18"/>
  <c r="B214" i="18"/>
  <c r="D214" i="18"/>
  <c r="D182" i="18"/>
  <c r="C182" i="18"/>
  <c r="B182" i="18"/>
  <c r="D181" i="18"/>
  <c r="C181" i="18"/>
  <c r="B181" i="18"/>
  <c r="D180" i="18"/>
  <c r="C180" i="18"/>
  <c r="B180" i="18"/>
  <c r="D178" i="18"/>
  <c r="C178" i="18"/>
  <c r="B178" i="18"/>
  <c r="D177" i="18"/>
  <c r="C177" i="18"/>
  <c r="B177" i="18"/>
  <c r="D176" i="18"/>
  <c r="C176" i="18"/>
  <c r="B176" i="18"/>
  <c r="D173" i="18"/>
  <c r="C173" i="18"/>
  <c r="B173" i="18"/>
  <c r="D172" i="18"/>
  <c r="C172" i="18"/>
  <c r="B172" i="18"/>
  <c r="D171" i="18"/>
  <c r="C171" i="18"/>
  <c r="B171" i="18"/>
  <c r="D169" i="18"/>
  <c r="C169" i="18"/>
  <c r="B169" i="18"/>
  <c r="D168" i="18"/>
  <c r="C168" i="18"/>
  <c r="E168" i="18" s="1"/>
  <c r="B168" i="18"/>
  <c r="D167" i="18"/>
  <c r="C167" i="18"/>
  <c r="B167" i="18"/>
  <c r="D160" i="18"/>
  <c r="C160" i="18"/>
  <c r="B160" i="18"/>
  <c r="D159" i="18"/>
  <c r="C159" i="18"/>
  <c r="B159" i="18"/>
  <c r="D158" i="18"/>
  <c r="C158" i="18"/>
  <c r="B158" i="18"/>
  <c r="D156" i="18"/>
  <c r="C156" i="18"/>
  <c r="B156" i="18"/>
  <c r="D155" i="18"/>
  <c r="C155" i="18"/>
  <c r="B155" i="18"/>
  <c r="D154" i="18"/>
  <c r="C154" i="18"/>
  <c r="B154" i="18"/>
  <c r="D151" i="18"/>
  <c r="C151" i="18"/>
  <c r="B151" i="18"/>
  <c r="D150" i="18"/>
  <c r="C150" i="18"/>
  <c r="B150" i="18"/>
  <c r="D149" i="18"/>
  <c r="C149" i="18"/>
  <c r="B149" i="18"/>
  <c r="D147" i="18"/>
  <c r="C147" i="18"/>
  <c r="B147" i="18"/>
  <c r="D146" i="18"/>
  <c r="C146" i="18"/>
  <c r="B146" i="18"/>
  <c r="D145" i="18"/>
  <c r="D148" i="18" s="1"/>
  <c r="C145" i="18"/>
  <c r="B145" i="18"/>
  <c r="D135" i="18"/>
  <c r="C135" i="18"/>
  <c r="B135" i="18"/>
  <c r="D134" i="18"/>
  <c r="C134" i="18"/>
  <c r="B134" i="18"/>
  <c r="D133" i="18"/>
  <c r="C133" i="18"/>
  <c r="B133" i="18"/>
  <c r="D131" i="18"/>
  <c r="C131" i="18"/>
  <c r="B131" i="18"/>
  <c r="D130" i="18"/>
  <c r="C130" i="18"/>
  <c r="B130" i="18"/>
  <c r="D129" i="18"/>
  <c r="C129" i="18"/>
  <c r="B129" i="18"/>
  <c r="D126" i="18"/>
  <c r="C126" i="18"/>
  <c r="B126" i="18"/>
  <c r="D125" i="18"/>
  <c r="C125" i="18"/>
  <c r="B125" i="18"/>
  <c r="D124" i="18"/>
  <c r="C124" i="18"/>
  <c r="B124" i="18"/>
  <c r="D122" i="18"/>
  <c r="C122" i="18"/>
  <c r="B122" i="18"/>
  <c r="D121" i="18"/>
  <c r="C121" i="18"/>
  <c r="B121" i="18"/>
  <c r="D120" i="18"/>
  <c r="C120" i="18"/>
  <c r="B120" i="18"/>
  <c r="D113" i="18"/>
  <c r="C113" i="18"/>
  <c r="B113" i="18"/>
  <c r="B112" i="18"/>
  <c r="D111" i="18"/>
  <c r="C111" i="18"/>
  <c r="E111" i="18" s="1"/>
  <c r="B111" i="18"/>
  <c r="D109" i="18"/>
  <c r="C109" i="18"/>
  <c r="B109" i="18"/>
  <c r="D108" i="18"/>
  <c r="C108" i="18"/>
  <c r="B108" i="18"/>
  <c r="D107" i="18"/>
  <c r="C107" i="18"/>
  <c r="B107" i="18"/>
  <c r="B106" i="18"/>
  <c r="D104" i="18"/>
  <c r="C104" i="18"/>
  <c r="B104" i="18"/>
  <c r="D103" i="18"/>
  <c r="C103" i="18"/>
  <c r="B103" i="18"/>
  <c r="D102" i="18"/>
  <c r="C102" i="18"/>
  <c r="B102" i="18"/>
  <c r="D100" i="18"/>
  <c r="C100" i="18"/>
  <c r="B100" i="18"/>
  <c r="D99" i="18"/>
  <c r="C99" i="18"/>
  <c r="B99" i="18"/>
  <c r="D98" i="18"/>
  <c r="C98" i="18"/>
  <c r="B98" i="18"/>
  <c r="D91" i="18"/>
  <c r="C91" i="18"/>
  <c r="B91" i="18"/>
  <c r="D90" i="18"/>
  <c r="C90" i="18"/>
  <c r="B90" i="18"/>
  <c r="D89" i="18"/>
  <c r="C89" i="18"/>
  <c r="B89" i="18"/>
  <c r="D87" i="18"/>
  <c r="C87" i="18"/>
  <c r="B87" i="18"/>
  <c r="D86" i="18"/>
  <c r="C86" i="18"/>
  <c r="B86" i="18"/>
  <c r="D85" i="18"/>
  <c r="C85" i="18"/>
  <c r="B85" i="18"/>
  <c r="D82" i="18"/>
  <c r="C82" i="18"/>
  <c r="B82" i="18"/>
  <c r="D81" i="18"/>
  <c r="C81" i="18"/>
  <c r="B81" i="18"/>
  <c r="D80" i="18"/>
  <c r="C80" i="18"/>
  <c r="B80" i="18"/>
  <c r="D78" i="18"/>
  <c r="C78" i="18"/>
  <c r="B78" i="18"/>
  <c r="D77" i="18"/>
  <c r="C77" i="18"/>
  <c r="B77" i="18"/>
  <c r="D76" i="18"/>
  <c r="C76" i="18"/>
  <c r="B76" i="18"/>
  <c r="D71" i="18"/>
  <c r="D140" i="18"/>
  <c r="D209" i="18"/>
  <c r="D278" i="18"/>
  <c r="C66" i="18"/>
  <c r="D66" i="18"/>
  <c r="B66" i="18"/>
  <c r="D65" i="18"/>
  <c r="C65" i="18"/>
  <c r="B65" i="18"/>
  <c r="D64" i="18"/>
  <c r="C64" i="18"/>
  <c r="B64" i="18"/>
  <c r="D62" i="18"/>
  <c r="C62" i="18"/>
  <c r="B62" i="18"/>
  <c r="D61" i="18"/>
  <c r="C61" i="18"/>
  <c r="B61" i="18"/>
  <c r="D60" i="18"/>
  <c r="C60" i="18"/>
  <c r="B60" i="18"/>
  <c r="B59" i="18"/>
  <c r="D57" i="18"/>
  <c r="C57" i="18"/>
  <c r="B57" i="18"/>
  <c r="D56" i="18"/>
  <c r="C56" i="18"/>
  <c r="B56" i="18"/>
  <c r="D55" i="18"/>
  <c r="C55" i="18"/>
  <c r="B55" i="18"/>
  <c r="D53" i="18"/>
  <c r="C53" i="18"/>
  <c r="B53" i="18"/>
  <c r="D52" i="18"/>
  <c r="C52" i="18"/>
  <c r="E52" i="18" s="1"/>
  <c r="B52" i="18"/>
  <c r="D51" i="18"/>
  <c r="C51" i="18"/>
  <c r="B51" i="18"/>
  <c r="D44" i="18"/>
  <c r="B44" i="18"/>
  <c r="D43" i="18"/>
  <c r="C43" i="18"/>
  <c r="B43" i="18"/>
  <c r="D42" i="18"/>
  <c r="C42" i="18"/>
  <c r="B42" i="18"/>
  <c r="D39" i="18"/>
  <c r="C39" i="18"/>
  <c r="B39" i="18"/>
  <c r="D38" i="18"/>
  <c r="C38" i="18"/>
  <c r="B38" i="18"/>
  <c r="B37" i="18"/>
  <c r="D35" i="18"/>
  <c r="E35" i="18" s="1"/>
  <c r="C35" i="18"/>
  <c r="B35" i="18"/>
  <c r="D34" i="18"/>
  <c r="C34" i="18"/>
  <c r="B34" i="18"/>
  <c r="D33" i="18"/>
  <c r="C33" i="18"/>
  <c r="B33" i="18"/>
  <c r="D31" i="18"/>
  <c r="C31" i="18"/>
  <c r="B31" i="18"/>
  <c r="D30" i="18"/>
  <c r="E30" i="18" s="1"/>
  <c r="C30" i="18"/>
  <c r="B30" i="18"/>
  <c r="B29" i="18"/>
  <c r="D29" i="18"/>
  <c r="C29" i="18"/>
  <c r="D22" i="18"/>
  <c r="D21" i="18"/>
  <c r="D20" i="18"/>
  <c r="D18" i="18"/>
  <c r="D17" i="18"/>
  <c r="D16" i="18"/>
  <c r="D13" i="18"/>
  <c r="D12" i="18"/>
  <c r="D11" i="18"/>
  <c r="D9" i="18"/>
  <c r="D8" i="18"/>
  <c r="D7" i="18"/>
  <c r="C22" i="18"/>
  <c r="C21" i="18"/>
  <c r="C20" i="18"/>
  <c r="C18" i="18"/>
  <c r="C17" i="18"/>
  <c r="C16" i="18"/>
  <c r="C15" i="18"/>
  <c r="C13" i="18"/>
  <c r="C12" i="18"/>
  <c r="C11" i="18"/>
  <c r="C9" i="18"/>
  <c r="C8" i="18"/>
  <c r="C7" i="18"/>
  <c r="B20" i="18"/>
  <c r="B22" i="18"/>
  <c r="B21" i="18"/>
  <c r="B18" i="18"/>
  <c r="B17" i="18"/>
  <c r="B16" i="18"/>
  <c r="B13" i="18"/>
  <c r="B12" i="18"/>
  <c r="B11" i="18"/>
  <c r="B9" i="18"/>
  <c r="B8" i="18"/>
  <c r="B7" i="18"/>
  <c r="E28" i="18"/>
  <c r="E50" i="18" s="1"/>
  <c r="E75" i="18" s="1"/>
  <c r="E97" i="18" s="1"/>
  <c r="E119" i="18" s="1"/>
  <c r="E144" i="18" s="1"/>
  <c r="E166" i="18" s="1"/>
  <c r="E188" i="18" s="1"/>
  <c r="E213" i="18" s="1"/>
  <c r="E235" i="18" s="1"/>
  <c r="E257" i="18" s="1"/>
  <c r="E282" i="18" s="1"/>
  <c r="E304" i="18" s="1"/>
  <c r="D28" i="18"/>
  <c r="C28" i="18"/>
  <c r="B28" i="18"/>
  <c r="E27" i="18"/>
  <c r="E49" i="18" s="1"/>
  <c r="E74" i="18" s="1"/>
  <c r="E96" i="18" s="1"/>
  <c r="E118" i="18" s="1"/>
  <c r="E143" i="18" s="1"/>
  <c r="E165" i="18" s="1"/>
  <c r="E187" i="18" s="1"/>
  <c r="E212" i="18" s="1"/>
  <c r="E234" i="18" s="1"/>
  <c r="E256" i="18" s="1"/>
  <c r="E281" i="18" s="1"/>
  <c r="E303" i="18" s="1"/>
  <c r="B27" i="18"/>
  <c r="K1" i="16"/>
  <c r="D1" i="15"/>
  <c r="E1" i="14"/>
  <c r="D17" i="14"/>
  <c r="C17" i="14"/>
  <c r="B17" i="14"/>
  <c r="J22" i="16"/>
  <c r="H22" i="16"/>
  <c r="D22" i="16"/>
  <c r="B22" i="16"/>
  <c r="J22" i="17"/>
  <c r="H22" i="17"/>
  <c r="D22" i="17"/>
  <c r="B22" i="17"/>
  <c r="D83" i="17"/>
  <c r="D80" i="17"/>
  <c r="D78" i="17"/>
  <c r="D77" i="17"/>
  <c r="D73" i="17"/>
  <c r="D71" i="17"/>
  <c r="D68" i="17"/>
  <c r="D67" i="17"/>
  <c r="D66" i="17"/>
  <c r="D65" i="17"/>
  <c r="D64" i="17"/>
  <c r="D60" i="17"/>
  <c r="D59" i="17"/>
  <c r="D58" i="17"/>
  <c r="D57" i="17"/>
  <c r="D53" i="17"/>
  <c r="D52" i="17"/>
  <c r="D51" i="17"/>
  <c r="D50" i="17"/>
  <c r="D49" i="17"/>
  <c r="D26" i="17"/>
  <c r="D25" i="17"/>
  <c r="D24" i="17"/>
  <c r="D23" i="17"/>
  <c r="D21" i="17"/>
  <c r="D20" i="17"/>
  <c r="D19" i="17"/>
  <c r="D18" i="17"/>
  <c r="D17" i="17"/>
  <c r="D16" i="17"/>
  <c r="D14" i="17"/>
  <c r="D13" i="17"/>
  <c r="B83" i="17"/>
  <c r="B80" i="17"/>
  <c r="B78" i="17"/>
  <c r="B77" i="17"/>
  <c r="B73" i="17"/>
  <c r="B71" i="17"/>
  <c r="B68" i="17"/>
  <c r="B67" i="17"/>
  <c r="B66" i="17"/>
  <c r="B65" i="17"/>
  <c r="B64" i="17"/>
  <c r="B60" i="17"/>
  <c r="B59" i="17"/>
  <c r="B58" i="17"/>
  <c r="B57" i="17"/>
  <c r="B53" i="17"/>
  <c r="B52" i="17"/>
  <c r="B51" i="17"/>
  <c r="B50" i="17"/>
  <c r="B49" i="17"/>
  <c r="B26" i="17"/>
  <c r="B25" i="17"/>
  <c r="B24" i="17"/>
  <c r="B23" i="17"/>
  <c r="B21" i="17"/>
  <c r="B20" i="17"/>
  <c r="B19" i="17"/>
  <c r="B18" i="17"/>
  <c r="B17" i="17"/>
  <c r="B16" i="17"/>
  <c r="B14" i="17"/>
  <c r="B13" i="17"/>
  <c r="J83" i="17"/>
  <c r="H83" i="17"/>
  <c r="J80" i="17"/>
  <c r="H80" i="17"/>
  <c r="J78" i="17"/>
  <c r="H78" i="17"/>
  <c r="J77" i="17"/>
  <c r="H77" i="17"/>
  <c r="J73" i="17"/>
  <c r="H73" i="17"/>
  <c r="J71" i="17"/>
  <c r="H71" i="17"/>
  <c r="J68" i="17"/>
  <c r="H68" i="17"/>
  <c r="J67" i="17"/>
  <c r="H67" i="17"/>
  <c r="J66" i="17"/>
  <c r="H66" i="17"/>
  <c r="J65" i="17"/>
  <c r="H65" i="17"/>
  <c r="J64" i="17"/>
  <c r="H64" i="17"/>
  <c r="J60" i="17"/>
  <c r="H60" i="17"/>
  <c r="J59" i="17"/>
  <c r="H59" i="17"/>
  <c r="J58" i="17"/>
  <c r="H58" i="17"/>
  <c r="J57" i="17"/>
  <c r="H57" i="17"/>
  <c r="J53" i="17"/>
  <c r="H53" i="17"/>
  <c r="J52" i="17"/>
  <c r="H52" i="17"/>
  <c r="J51" i="17"/>
  <c r="H51" i="17"/>
  <c r="J50" i="17"/>
  <c r="H50" i="17"/>
  <c r="J49" i="17"/>
  <c r="H49" i="17"/>
  <c r="J26" i="17"/>
  <c r="H26" i="17"/>
  <c r="J25" i="17"/>
  <c r="H25" i="17"/>
  <c r="J24" i="17"/>
  <c r="H24" i="17"/>
  <c r="J23" i="17"/>
  <c r="H23" i="17"/>
  <c r="J21" i="17"/>
  <c r="H21" i="17"/>
  <c r="J20" i="17"/>
  <c r="H20" i="17"/>
  <c r="J19" i="17"/>
  <c r="H19" i="17"/>
  <c r="J18" i="17"/>
  <c r="H18" i="17"/>
  <c r="J17" i="17"/>
  <c r="H17" i="17"/>
  <c r="J16" i="17"/>
  <c r="H16" i="17"/>
  <c r="J14" i="17"/>
  <c r="H14" i="17"/>
  <c r="J13" i="17"/>
  <c r="H13" i="17"/>
  <c r="D83" i="16"/>
  <c r="J83" i="16"/>
  <c r="H83" i="16"/>
  <c r="B83" i="16"/>
  <c r="D46" i="15"/>
  <c r="C46" i="15"/>
  <c r="B46" i="15"/>
  <c r="D59" i="14"/>
  <c r="C59" i="14"/>
  <c r="B59" i="14"/>
  <c r="J80" i="16"/>
  <c r="J78" i="16"/>
  <c r="J77" i="16"/>
  <c r="J73" i="16"/>
  <c r="J71" i="16"/>
  <c r="J68" i="16"/>
  <c r="J67" i="16"/>
  <c r="J66" i="16"/>
  <c r="J65" i="16"/>
  <c r="J64" i="16"/>
  <c r="J60" i="16"/>
  <c r="J59" i="16"/>
  <c r="J58" i="16"/>
  <c r="J57" i="16"/>
  <c r="J53" i="16"/>
  <c r="J52" i="16"/>
  <c r="J51" i="16"/>
  <c r="J50" i="16"/>
  <c r="J49" i="16"/>
  <c r="J26" i="16"/>
  <c r="J25" i="16"/>
  <c r="J24" i="16"/>
  <c r="J23" i="16"/>
  <c r="J21" i="16"/>
  <c r="J20" i="16"/>
  <c r="J19" i="16"/>
  <c r="J18" i="16"/>
  <c r="J17" i="16"/>
  <c r="J16" i="16"/>
  <c r="J14" i="16"/>
  <c r="J13" i="16"/>
  <c r="H80" i="16"/>
  <c r="H78" i="16"/>
  <c r="H77" i="16"/>
  <c r="H73" i="16"/>
  <c r="H71" i="16"/>
  <c r="H68" i="16"/>
  <c r="H67" i="16"/>
  <c r="H66" i="16"/>
  <c r="H65" i="16"/>
  <c r="H64" i="16"/>
  <c r="H60" i="16"/>
  <c r="H59" i="16"/>
  <c r="H58" i="16"/>
  <c r="H57" i="16"/>
  <c r="H53" i="16"/>
  <c r="H52" i="16"/>
  <c r="H51" i="16"/>
  <c r="H50" i="16"/>
  <c r="H49" i="16"/>
  <c r="H26" i="16"/>
  <c r="H25" i="16"/>
  <c r="H24" i="16"/>
  <c r="H23" i="16"/>
  <c r="H21" i="16"/>
  <c r="H20" i="16"/>
  <c r="H19" i="16"/>
  <c r="H18" i="16"/>
  <c r="H17" i="16"/>
  <c r="H16" i="16"/>
  <c r="H13" i="16"/>
  <c r="D80" i="16"/>
  <c r="D78" i="16"/>
  <c r="D77" i="16"/>
  <c r="D73" i="16"/>
  <c r="D71" i="16"/>
  <c r="D68" i="16"/>
  <c r="D67" i="16"/>
  <c r="D66" i="16"/>
  <c r="D65" i="16"/>
  <c r="D64" i="16"/>
  <c r="D60" i="16"/>
  <c r="D59" i="16"/>
  <c r="D58" i="16"/>
  <c r="D57" i="16"/>
  <c r="D53" i="16"/>
  <c r="D52" i="16"/>
  <c r="D51" i="16"/>
  <c r="D50" i="16"/>
  <c r="D49" i="16"/>
  <c r="D26" i="16"/>
  <c r="D25" i="16"/>
  <c r="D24" i="16"/>
  <c r="D23" i="16"/>
  <c r="D21" i="16"/>
  <c r="D20" i="16"/>
  <c r="D19" i="16"/>
  <c r="D18" i="16"/>
  <c r="D17" i="16"/>
  <c r="D16" i="16"/>
  <c r="D14" i="16"/>
  <c r="D13" i="16"/>
  <c r="B80" i="16"/>
  <c r="B78" i="16"/>
  <c r="B77" i="16"/>
  <c r="B73" i="16"/>
  <c r="B71" i="16"/>
  <c r="B68" i="16"/>
  <c r="B67" i="16"/>
  <c r="B66" i="16"/>
  <c r="B65" i="16"/>
  <c r="B64" i="16"/>
  <c r="B60" i="16"/>
  <c r="B59" i="16"/>
  <c r="B58" i="16"/>
  <c r="B57" i="16"/>
  <c r="B53" i="16"/>
  <c r="B52" i="16"/>
  <c r="B51" i="16"/>
  <c r="B50" i="16"/>
  <c r="B49" i="16"/>
  <c r="B26" i="16"/>
  <c r="B25" i="16"/>
  <c r="B24" i="16"/>
  <c r="B21" i="16"/>
  <c r="B20" i="16"/>
  <c r="B23" i="16"/>
  <c r="B19" i="16"/>
  <c r="B18" i="16"/>
  <c r="B17" i="16"/>
  <c r="B14" i="16"/>
  <c r="B13" i="16"/>
  <c r="L46" i="17"/>
  <c r="B265" i="18"/>
  <c r="E259" i="18"/>
  <c r="E271" i="18"/>
  <c r="E258" i="18"/>
  <c r="B261" i="18"/>
  <c r="E262" i="18"/>
  <c r="E264" i="18"/>
  <c r="E266" i="18"/>
  <c r="E268" i="18"/>
  <c r="E269" i="18"/>
  <c r="B274" i="18"/>
  <c r="E273" i="18"/>
  <c r="E263" i="18"/>
  <c r="E260" i="18"/>
  <c r="E272" i="18"/>
  <c r="L46" i="16"/>
  <c r="K46" i="16"/>
  <c r="I46" i="17"/>
  <c r="C46" i="17"/>
  <c r="K46" i="17"/>
  <c r="E261" i="18"/>
  <c r="I46" i="16"/>
  <c r="D43" i="15"/>
  <c r="D41" i="15"/>
  <c r="D40" i="15"/>
  <c r="D36" i="15"/>
  <c r="D34" i="15"/>
  <c r="D33" i="15"/>
  <c r="D32" i="15"/>
  <c r="D31" i="15"/>
  <c r="D19" i="15"/>
  <c r="D18" i="15"/>
  <c r="D17" i="15"/>
  <c r="D16" i="15"/>
  <c r="D11" i="15"/>
  <c r="D10" i="15"/>
  <c r="D9" i="15"/>
  <c r="D8" i="15"/>
  <c r="D7" i="15"/>
  <c r="C43" i="15"/>
  <c r="C41" i="15"/>
  <c r="C40" i="15"/>
  <c r="C36" i="15"/>
  <c r="C34" i="15"/>
  <c r="C33" i="15"/>
  <c r="C32" i="15"/>
  <c r="C31" i="15"/>
  <c r="C19" i="15"/>
  <c r="C18" i="15"/>
  <c r="C17" i="15"/>
  <c r="C16" i="15"/>
  <c r="C11" i="15"/>
  <c r="C10" i="15"/>
  <c r="C9" i="15"/>
  <c r="C8" i="15"/>
  <c r="C7" i="15"/>
  <c r="B43" i="15"/>
  <c r="B40" i="15"/>
  <c r="B36" i="15"/>
  <c r="B34" i="15"/>
  <c r="B33" i="15"/>
  <c r="B32" i="15"/>
  <c r="B31" i="15"/>
  <c r="B19" i="15"/>
  <c r="B18" i="15"/>
  <c r="B17" i="15"/>
  <c r="B16" i="15"/>
  <c r="B11" i="15"/>
  <c r="B10" i="15"/>
  <c r="B9" i="15"/>
  <c r="B8" i="15"/>
  <c r="B7" i="15"/>
  <c r="D21" i="14"/>
  <c r="D20" i="14"/>
  <c r="D19" i="14"/>
  <c r="D18" i="14"/>
  <c r="D16" i="14"/>
  <c r="D15" i="14"/>
  <c r="D14" i="14"/>
  <c r="D13" i="14"/>
  <c r="D12" i="14"/>
  <c r="D11" i="14"/>
  <c r="D9" i="14"/>
  <c r="D8" i="14"/>
  <c r="E26" i="14"/>
  <c r="F26" i="14" s="1"/>
  <c r="C21" i="14"/>
  <c r="C20" i="14"/>
  <c r="C19" i="14"/>
  <c r="C18" i="14"/>
  <c r="C16" i="14"/>
  <c r="C15" i="14"/>
  <c r="C14" i="14"/>
  <c r="C13" i="14"/>
  <c r="C12" i="14"/>
  <c r="C11" i="14"/>
  <c r="C9" i="14"/>
  <c r="C8" i="14"/>
  <c r="A39" i="13"/>
  <c r="A37" i="13"/>
  <c r="A34" i="13"/>
  <c r="A33" i="13"/>
  <c r="A32" i="13"/>
  <c r="A31" i="13"/>
  <c r="A29" i="13"/>
  <c r="A26" i="13"/>
  <c r="A25" i="13"/>
  <c r="A24" i="13"/>
  <c r="A23" i="13"/>
  <c r="A22" i="13"/>
  <c r="A21" i="13"/>
  <c r="A20" i="13"/>
  <c r="A19" i="13"/>
  <c r="A18" i="13"/>
  <c r="A16" i="13"/>
  <c r="A14" i="13"/>
  <c r="A12" i="13"/>
  <c r="A9" i="13"/>
  <c r="A8" i="13"/>
  <c r="A7" i="13"/>
  <c r="A39" i="11"/>
  <c r="A37" i="11"/>
  <c r="A34" i="11"/>
  <c r="A33" i="11"/>
  <c r="A32" i="11"/>
  <c r="A31" i="11"/>
  <c r="A29" i="11"/>
  <c r="A26" i="11"/>
  <c r="A25" i="11"/>
  <c r="A24" i="11"/>
  <c r="A23" i="11"/>
  <c r="A22" i="11"/>
  <c r="A21" i="11"/>
  <c r="A20" i="11"/>
  <c r="A19" i="11"/>
  <c r="A18" i="11"/>
  <c r="A16" i="11"/>
  <c r="A14" i="11"/>
  <c r="A12" i="11"/>
  <c r="A9" i="11"/>
  <c r="A8" i="11"/>
  <c r="A7" i="11"/>
  <c r="A39" i="10"/>
  <c r="A37" i="10"/>
  <c r="A34" i="10"/>
  <c r="A33" i="10"/>
  <c r="A32" i="10"/>
  <c r="A31" i="10"/>
  <c r="A29" i="10"/>
  <c r="A26" i="10"/>
  <c r="A25" i="10"/>
  <c r="A24" i="10"/>
  <c r="A23" i="10"/>
  <c r="A22" i="10"/>
  <c r="A21" i="10"/>
  <c r="A20" i="10"/>
  <c r="A19" i="10"/>
  <c r="A18" i="10"/>
  <c r="A16" i="10"/>
  <c r="A14" i="10"/>
  <c r="A12" i="10"/>
  <c r="A9" i="10"/>
  <c r="A8" i="10"/>
  <c r="A7" i="10"/>
  <c r="A39" i="9"/>
  <c r="A37" i="9"/>
  <c r="A34" i="9"/>
  <c r="A33" i="9"/>
  <c r="A32" i="9"/>
  <c r="A31" i="9"/>
  <c r="A29" i="9"/>
  <c r="A26" i="9"/>
  <c r="A25" i="9"/>
  <c r="A24" i="9"/>
  <c r="A23" i="9"/>
  <c r="A22" i="9"/>
  <c r="A21" i="9"/>
  <c r="A20" i="9"/>
  <c r="A19" i="9"/>
  <c r="A18" i="9"/>
  <c r="A16" i="9"/>
  <c r="A14" i="9"/>
  <c r="A12" i="9"/>
  <c r="A9" i="9"/>
  <c r="A8" i="9"/>
  <c r="A7" i="9"/>
  <c r="A39" i="8"/>
  <c r="A37" i="8"/>
  <c r="A34" i="8"/>
  <c r="A33" i="8"/>
  <c r="A32" i="8"/>
  <c r="A31" i="8"/>
  <c r="A29" i="8"/>
  <c r="A26" i="8"/>
  <c r="A25" i="8"/>
  <c r="A24" i="8"/>
  <c r="A23" i="8"/>
  <c r="A22" i="8"/>
  <c r="A21" i="8"/>
  <c r="A20" i="8"/>
  <c r="A19" i="8"/>
  <c r="A18" i="8"/>
  <c r="A16" i="8"/>
  <c r="A14" i="8"/>
  <c r="A12" i="8"/>
  <c r="A9" i="8"/>
  <c r="A8" i="8"/>
  <c r="A7" i="8"/>
  <c r="A39" i="7"/>
  <c r="A37" i="7"/>
  <c r="A34" i="7"/>
  <c r="A33" i="7"/>
  <c r="A32" i="7"/>
  <c r="A31" i="7"/>
  <c r="A29" i="7"/>
  <c r="A26" i="7"/>
  <c r="A25" i="7"/>
  <c r="A24" i="7"/>
  <c r="A23" i="7"/>
  <c r="A22" i="7"/>
  <c r="A21" i="7"/>
  <c r="A20" i="7"/>
  <c r="A19" i="7"/>
  <c r="A18" i="7"/>
  <c r="A16" i="7"/>
  <c r="A14" i="7"/>
  <c r="A12" i="7"/>
  <c r="A9" i="7"/>
  <c r="A8" i="7"/>
  <c r="A7" i="7"/>
  <c r="A39" i="6"/>
  <c r="A37" i="6"/>
  <c r="A34" i="6"/>
  <c r="A33" i="6"/>
  <c r="A32" i="6"/>
  <c r="A31" i="6"/>
  <c r="A29" i="6"/>
  <c r="A26" i="6"/>
  <c r="A25" i="6"/>
  <c r="A24" i="6"/>
  <c r="A23" i="6"/>
  <c r="A22" i="6"/>
  <c r="A21" i="6"/>
  <c r="A20" i="6"/>
  <c r="A19" i="6"/>
  <c r="A18" i="6"/>
  <c r="A16" i="6"/>
  <c r="A14" i="6"/>
  <c r="A12" i="6"/>
  <c r="A9" i="6"/>
  <c r="A8" i="6"/>
  <c r="A7" i="6"/>
  <c r="A42" i="5"/>
  <c r="A39" i="5"/>
  <c r="A37" i="5"/>
  <c r="A34" i="5"/>
  <c r="A33" i="5"/>
  <c r="A32" i="5"/>
  <c r="A31" i="5"/>
  <c r="A29" i="5"/>
  <c r="A26" i="5"/>
  <c r="A25" i="5"/>
  <c r="A24" i="5"/>
  <c r="A23" i="5"/>
  <c r="A22" i="5"/>
  <c r="A21" i="5"/>
  <c r="A20" i="5"/>
  <c r="A19" i="5"/>
  <c r="A18" i="5"/>
  <c r="A16" i="5"/>
  <c r="A14" i="5"/>
  <c r="A12" i="5"/>
  <c r="A9" i="5"/>
  <c r="A8" i="5"/>
  <c r="A7" i="5"/>
  <c r="A42" i="4"/>
  <c r="A39" i="4"/>
  <c r="A37" i="4"/>
  <c r="A34" i="4"/>
  <c r="A33" i="4"/>
  <c r="A32" i="4"/>
  <c r="A31" i="4"/>
  <c r="A29" i="4"/>
  <c r="A26" i="4"/>
  <c r="A25" i="4"/>
  <c r="A24" i="4"/>
  <c r="A23" i="4"/>
  <c r="A22" i="4"/>
  <c r="A21" i="4"/>
  <c r="A20" i="4"/>
  <c r="A19" i="4"/>
  <c r="A18" i="4"/>
  <c r="A16" i="4"/>
  <c r="A14" i="4"/>
  <c r="A12" i="4"/>
  <c r="A9" i="4"/>
  <c r="A8" i="4"/>
  <c r="A7" i="4"/>
  <c r="A42" i="3"/>
  <c r="A39" i="3"/>
  <c r="A37" i="3"/>
  <c r="A34" i="3"/>
  <c r="A33" i="3"/>
  <c r="A32" i="3"/>
  <c r="A31" i="3"/>
  <c r="A29" i="3"/>
  <c r="A26" i="3"/>
  <c r="A25" i="3"/>
  <c r="A24" i="3"/>
  <c r="A23" i="3"/>
  <c r="A22" i="3"/>
  <c r="A21" i="3"/>
  <c r="A20" i="3"/>
  <c r="A19" i="3"/>
  <c r="A18" i="3"/>
  <c r="A16" i="3"/>
  <c r="A14" i="3"/>
  <c r="A12" i="3"/>
  <c r="A9" i="3"/>
  <c r="A8" i="3"/>
  <c r="A7" i="3"/>
  <c r="B21" i="14"/>
  <c r="B20" i="14"/>
  <c r="B19" i="14"/>
  <c r="B18" i="14"/>
  <c r="B16" i="14"/>
  <c r="B15" i="14"/>
  <c r="B14" i="14"/>
  <c r="B13" i="14"/>
  <c r="B12" i="14"/>
  <c r="A25" i="2"/>
  <c r="A24" i="2"/>
  <c r="F37" i="1"/>
  <c r="A36" i="1"/>
  <c r="F100" i="1"/>
  <c r="F95" i="1"/>
  <c r="F87" i="1"/>
  <c r="B70" i="17" s="1"/>
  <c r="F24" i="1"/>
  <c r="F20" i="1"/>
  <c r="B3" i="2"/>
  <c r="A42" i="2"/>
  <c r="A39" i="2"/>
  <c r="A37" i="2"/>
  <c r="A34" i="2"/>
  <c r="A33" i="2"/>
  <c r="A32" i="2"/>
  <c r="A31" i="2"/>
  <c r="A29" i="2"/>
  <c r="A26" i="2"/>
  <c r="A23" i="2"/>
  <c r="A22" i="2"/>
  <c r="A21" i="2"/>
  <c r="A20" i="2"/>
  <c r="A19" i="2"/>
  <c r="A18" i="2"/>
  <c r="A16" i="2"/>
  <c r="A14" i="2"/>
  <c r="A8" i="2"/>
  <c r="A12" i="2"/>
  <c r="A9" i="2"/>
  <c r="A7" i="2"/>
  <c r="A99" i="1"/>
  <c r="A98" i="1"/>
  <c r="A97" i="1"/>
  <c r="A94" i="1"/>
  <c r="A92" i="1"/>
  <c r="A91" i="1"/>
  <c r="A90" i="1"/>
  <c r="A89" i="1"/>
  <c r="A86" i="1"/>
  <c r="A85" i="1"/>
  <c r="A84" i="1"/>
  <c r="A83" i="1"/>
  <c r="A81" i="1"/>
  <c r="A78" i="1"/>
  <c r="A77" i="1"/>
  <c r="A76" i="1"/>
  <c r="A75" i="1"/>
  <c r="A73" i="1"/>
  <c r="A70" i="1"/>
  <c r="A69" i="1"/>
  <c r="A68" i="1"/>
  <c r="A67" i="1"/>
  <c r="A48" i="1"/>
  <c r="A47" i="1"/>
  <c r="A46" i="1"/>
  <c r="A45" i="1"/>
  <c r="A44" i="1"/>
  <c r="A43" i="1"/>
  <c r="A42" i="1"/>
  <c r="A41" i="1"/>
  <c r="A40" i="1"/>
  <c r="A39" i="1"/>
  <c r="A35" i="1"/>
  <c r="A34" i="1"/>
  <c r="A30" i="1"/>
  <c r="A29" i="1"/>
  <c r="A28" i="1"/>
  <c r="A27" i="1"/>
  <c r="A26" i="1"/>
  <c r="A23" i="1"/>
  <c r="A22" i="1"/>
  <c r="A19" i="1"/>
  <c r="A18" i="1"/>
  <c r="A17" i="1"/>
  <c r="A15" i="1"/>
  <c r="A14" i="1"/>
  <c r="A12" i="1"/>
  <c r="A11" i="1"/>
  <c r="A10" i="1"/>
  <c r="A9" i="1"/>
  <c r="A7" i="1"/>
  <c r="E46" i="16"/>
  <c r="E29" i="15"/>
  <c r="E35" i="15"/>
  <c r="C46" i="16"/>
  <c r="E86" i="18"/>
  <c r="E274" i="18"/>
  <c r="E91" i="18"/>
  <c r="B84" i="18"/>
  <c r="C267" i="18"/>
  <c r="C270" i="18" s="1"/>
  <c r="C276" i="18" s="1"/>
  <c r="F44" i="4"/>
  <c r="B67" i="14" s="1"/>
  <c r="F81" i="17"/>
  <c r="C81" i="17" s="1"/>
  <c r="D244" i="18"/>
  <c r="B128" i="18"/>
  <c r="F44" i="7"/>
  <c r="B70" i="14" s="1"/>
  <c r="C175" i="18"/>
  <c r="G44" i="5"/>
  <c r="D153" i="18"/>
  <c r="F80" i="17" l="1"/>
  <c r="C80" i="17" s="1"/>
  <c r="F65" i="17"/>
  <c r="C65" i="17" s="1"/>
  <c r="J18" i="22"/>
  <c r="D267" i="18"/>
  <c r="E267" i="18" s="1"/>
  <c r="B90" i="14"/>
  <c r="C90" i="14"/>
  <c r="H47" i="16"/>
  <c r="B47" i="17"/>
  <c r="D47" i="17"/>
  <c r="E13" i="15"/>
  <c r="D42" i="14"/>
  <c r="B47" i="16"/>
  <c r="J47" i="16"/>
  <c r="J47" i="17"/>
  <c r="J10" i="26"/>
  <c r="J7" i="26"/>
  <c r="J21" i="22"/>
  <c r="B49" i="14"/>
  <c r="L28" i="17"/>
  <c r="K28" i="17" s="1"/>
  <c r="F70" i="16"/>
  <c r="E70" i="16" s="1"/>
  <c r="E15" i="14"/>
  <c r="F15" i="14" s="1"/>
  <c r="L60" i="16"/>
  <c r="K60" i="16" s="1"/>
  <c r="J14" i="26"/>
  <c r="J21" i="26"/>
  <c r="D23" i="21"/>
  <c r="F81" i="16"/>
  <c r="C81" i="16" s="1"/>
  <c r="D47" i="16"/>
  <c r="C49" i="14"/>
  <c r="E20" i="15"/>
  <c r="H47" i="17"/>
  <c r="L45" i="16"/>
  <c r="K45" i="16" s="1"/>
  <c r="L13" i="16"/>
  <c r="L23" i="16"/>
  <c r="K23" i="16" s="1"/>
  <c r="B12" i="15"/>
  <c r="L77" i="16"/>
  <c r="I77" i="16" s="1"/>
  <c r="F72" i="16"/>
  <c r="E72" i="16" s="1"/>
  <c r="L30" i="17"/>
  <c r="M30" i="17" s="1"/>
  <c r="E21" i="14"/>
  <c r="F21" i="14" s="1"/>
  <c r="E9" i="15"/>
  <c r="L66" i="17"/>
  <c r="I66" i="17" s="1"/>
  <c r="E28" i="15"/>
  <c r="L29" i="16"/>
  <c r="I29" i="16" s="1"/>
  <c r="F23" i="16"/>
  <c r="C23" i="16" s="1"/>
  <c r="H102" i="1"/>
  <c r="H113" i="1" s="1"/>
  <c r="H70" i="17"/>
  <c r="F62" i="17"/>
  <c r="C62" i="17" s="1"/>
  <c r="K102" i="1"/>
  <c r="K113" i="1" s="1"/>
  <c r="F25" i="17"/>
  <c r="C25" i="17" s="1"/>
  <c r="E65" i="17"/>
  <c r="E80" i="17"/>
  <c r="F22" i="17"/>
  <c r="E22" i="17" s="1"/>
  <c r="F71" i="17"/>
  <c r="C71" i="17" s="1"/>
  <c r="F60" i="16"/>
  <c r="C60" i="16" s="1"/>
  <c r="E81" i="17"/>
  <c r="L20" i="17"/>
  <c r="K20" i="17" s="1"/>
  <c r="L22" i="17"/>
  <c r="I22" i="17" s="1"/>
  <c r="F26" i="17"/>
  <c r="C26" i="17" s="1"/>
  <c r="L73" i="17"/>
  <c r="K73" i="17" s="1"/>
  <c r="L83" i="17"/>
  <c r="K83" i="17" s="1"/>
  <c r="F72" i="17"/>
  <c r="C72" i="17" s="1"/>
  <c r="L45" i="17"/>
  <c r="K45" i="17" s="1"/>
  <c r="J70" i="17"/>
  <c r="D54" i="17"/>
  <c r="F22" i="16"/>
  <c r="C22" i="16" s="1"/>
  <c r="F13" i="17"/>
  <c r="F57" i="17"/>
  <c r="C57" i="17" s="1"/>
  <c r="L24" i="16"/>
  <c r="K24" i="16" s="1"/>
  <c r="F68" i="17"/>
  <c r="E68" i="17" s="1"/>
  <c r="F14" i="17"/>
  <c r="C14" i="17" s="1"/>
  <c r="E16" i="14"/>
  <c r="F16" i="14" s="1"/>
  <c r="F45" i="16"/>
  <c r="E45" i="16" s="1"/>
  <c r="F102" i="1"/>
  <c r="F113" i="1" s="1"/>
  <c r="J70" i="16"/>
  <c r="L70" i="16" s="1"/>
  <c r="I70" i="16" s="1"/>
  <c r="L62" i="17"/>
  <c r="I62" i="17" s="1"/>
  <c r="F28" i="16"/>
  <c r="G28" i="16" s="1"/>
  <c r="L18" i="17"/>
  <c r="K18" i="17" s="1"/>
  <c r="L25" i="17"/>
  <c r="I25" i="17" s="1"/>
  <c r="L67" i="17"/>
  <c r="K67" i="17" s="1"/>
  <c r="E27" i="15"/>
  <c r="F30" i="17"/>
  <c r="G30" i="17" s="1"/>
  <c r="F64" i="17"/>
  <c r="C64" i="17" s="1"/>
  <c r="F78" i="17"/>
  <c r="C78" i="17" s="1"/>
  <c r="L55" i="17"/>
  <c r="I55" i="17" s="1"/>
  <c r="F73" i="17"/>
  <c r="C73" i="17" s="1"/>
  <c r="L31" i="16"/>
  <c r="F44" i="13"/>
  <c r="B77" i="14" s="1"/>
  <c r="B286" i="18"/>
  <c r="E244" i="18"/>
  <c r="E218" i="18"/>
  <c r="E151" i="18"/>
  <c r="I44" i="8"/>
  <c r="K44" i="8"/>
  <c r="F44" i="8"/>
  <c r="B71" i="14" s="1"/>
  <c r="E145" i="18"/>
  <c r="E125" i="18"/>
  <c r="E130" i="18"/>
  <c r="E102" i="18"/>
  <c r="E109" i="18"/>
  <c r="D105" i="18"/>
  <c r="B89" i="14"/>
  <c r="E98" i="18"/>
  <c r="G44" i="3"/>
  <c r="K44" i="2"/>
  <c r="L80" i="17"/>
  <c r="K80" i="17" s="1"/>
  <c r="B63" i="16"/>
  <c r="B75" i="16" s="1"/>
  <c r="F16" i="16"/>
  <c r="F51" i="16"/>
  <c r="E51" i="16" s="1"/>
  <c r="F65" i="16"/>
  <c r="E65" i="16" s="1"/>
  <c r="F80" i="16"/>
  <c r="E80" i="16" s="1"/>
  <c r="L18" i="16"/>
  <c r="K18" i="16" s="1"/>
  <c r="L25" i="16"/>
  <c r="I25" i="16" s="1"/>
  <c r="L53" i="16"/>
  <c r="I53" i="16" s="1"/>
  <c r="L67" i="16"/>
  <c r="K67" i="16" s="1"/>
  <c r="D82" i="16"/>
  <c r="L28" i="16"/>
  <c r="K28" i="16" s="1"/>
  <c r="L83" i="16"/>
  <c r="I83" i="16" s="1"/>
  <c r="F17" i="16"/>
  <c r="E17" i="16" s="1"/>
  <c r="L22" i="16"/>
  <c r="I22" i="16" s="1"/>
  <c r="F31" i="16"/>
  <c r="F73" i="16"/>
  <c r="E73" i="16" s="1"/>
  <c r="F83" i="16"/>
  <c r="E83" i="16" s="1"/>
  <c r="E23" i="15"/>
  <c r="E8" i="14"/>
  <c r="F8" i="14" s="1"/>
  <c r="D50" i="18"/>
  <c r="D75" i="18" s="1"/>
  <c r="D97" i="18" s="1"/>
  <c r="D119" i="18" s="1"/>
  <c r="D144" i="18" s="1"/>
  <c r="D166" i="18" s="1"/>
  <c r="D188" i="18" s="1"/>
  <c r="D213" i="18" s="1"/>
  <c r="D235" i="18" s="1"/>
  <c r="D257" i="18" s="1"/>
  <c r="D282" i="18" s="1"/>
  <c r="D304" i="18" s="1"/>
  <c r="C50" i="18"/>
  <c r="C75" i="18" s="1"/>
  <c r="C97" i="18" s="1"/>
  <c r="C119" i="18" s="1"/>
  <c r="C144" i="18" s="1"/>
  <c r="C166" i="18" s="1"/>
  <c r="C188" i="18" s="1"/>
  <c r="C213" i="18" s="1"/>
  <c r="C235" i="18" s="1"/>
  <c r="C257" i="18" s="1"/>
  <c r="C282" i="18" s="1"/>
  <c r="C304" i="18" s="1"/>
  <c r="B50" i="18"/>
  <c r="B75" i="18" s="1"/>
  <c r="B97" i="18" s="1"/>
  <c r="B119" i="18" s="1"/>
  <c r="B144" i="18" s="1"/>
  <c r="B166" i="18" s="1"/>
  <c r="B188" i="18" s="1"/>
  <c r="B213" i="18" s="1"/>
  <c r="B235" i="18" s="1"/>
  <c r="B257" i="18" s="1"/>
  <c r="B282" i="18" s="1"/>
  <c r="B304" i="18" s="1"/>
  <c r="D89" i="14"/>
  <c r="E237" i="18"/>
  <c r="E250" i="18"/>
  <c r="G44" i="10"/>
  <c r="H44" i="9"/>
  <c r="I44" i="9"/>
  <c r="C71" i="14"/>
  <c r="E134" i="18"/>
  <c r="E120" i="18"/>
  <c r="D123" i="18"/>
  <c r="E126" i="18"/>
  <c r="E131" i="18"/>
  <c r="I44" i="7"/>
  <c r="D114" i="18"/>
  <c r="E93" i="18"/>
  <c r="E53" i="18"/>
  <c r="C54" i="18"/>
  <c r="B41" i="18"/>
  <c r="C89" i="14"/>
  <c r="E16" i="18"/>
  <c r="E21" i="18"/>
  <c r="E24" i="18"/>
  <c r="L49" i="17"/>
  <c r="K49" i="17" s="1"/>
  <c r="F59" i="17"/>
  <c r="C59" i="17" s="1"/>
  <c r="L71" i="17"/>
  <c r="I71" i="17" s="1"/>
  <c r="C45" i="15"/>
  <c r="E16" i="15"/>
  <c r="E31" i="15"/>
  <c r="E99" i="18"/>
  <c r="E150" i="18"/>
  <c r="D161" i="18"/>
  <c r="E173" i="18"/>
  <c r="I14" i="21"/>
  <c r="I13" i="21"/>
  <c r="D132" i="18"/>
  <c r="F66" i="17"/>
  <c r="C66" i="17" s="1"/>
  <c r="E33" i="15"/>
  <c r="B63" i="18"/>
  <c r="E66" i="18"/>
  <c r="E76" i="18"/>
  <c r="E219" i="18"/>
  <c r="E225" i="18"/>
  <c r="C243" i="18"/>
  <c r="E285" i="18"/>
  <c r="U24" i="12"/>
  <c r="D69" i="17" s="1"/>
  <c r="E34" i="18"/>
  <c r="E43" i="18"/>
  <c r="B174" i="18"/>
  <c r="J11" i="26"/>
  <c r="I7" i="25"/>
  <c r="D15" i="18"/>
  <c r="E15" i="18" s="1"/>
  <c r="H44" i="4"/>
  <c r="K44" i="5"/>
  <c r="G44" i="6"/>
  <c r="G44" i="7"/>
  <c r="J44" i="10"/>
  <c r="D74" i="14" s="1"/>
  <c r="F44" i="11"/>
  <c r="B75" i="14" s="1"/>
  <c r="E98" i="14"/>
  <c r="F98" i="14" s="1"/>
  <c r="E23" i="14"/>
  <c r="F23" i="14" s="1"/>
  <c r="E22" i="14"/>
  <c r="F22" i="14" s="1"/>
  <c r="E47" i="14"/>
  <c r="F47" i="14" s="1"/>
  <c r="E297" i="18"/>
  <c r="E294" i="18"/>
  <c r="I44" i="13"/>
  <c r="G44" i="13"/>
  <c r="E288" i="18"/>
  <c r="E245" i="18"/>
  <c r="E246" i="18"/>
  <c r="E236" i="18"/>
  <c r="E247" i="18"/>
  <c r="I44" i="10"/>
  <c r="D179" i="18"/>
  <c r="E158" i="18"/>
  <c r="E91" i="14"/>
  <c r="F91" i="14" s="1"/>
  <c r="K44" i="7"/>
  <c r="D127" i="18"/>
  <c r="E137" i="18"/>
  <c r="H44" i="7"/>
  <c r="E103" i="18"/>
  <c r="C105" i="18"/>
  <c r="E105" i="18" s="1"/>
  <c r="D83" i="18"/>
  <c r="B92" i="18"/>
  <c r="I44" i="5"/>
  <c r="G44" i="4"/>
  <c r="E33" i="18"/>
  <c r="K44" i="3"/>
  <c r="J44" i="2"/>
  <c r="D65" i="14" s="1"/>
  <c r="G44" i="2"/>
  <c r="J7" i="22"/>
  <c r="J14" i="22"/>
  <c r="J17" i="26"/>
  <c r="G23" i="21"/>
  <c r="I22" i="23"/>
  <c r="J12" i="24"/>
  <c r="I17" i="25"/>
  <c r="B76" i="14"/>
  <c r="B15" i="18"/>
  <c r="B197" i="18" s="1"/>
  <c r="B313" i="18" s="1"/>
  <c r="C222" i="18"/>
  <c r="E222" i="18" s="1"/>
  <c r="F59" i="16"/>
  <c r="C59" i="16" s="1"/>
  <c r="F21" i="17"/>
  <c r="C21" i="17" s="1"/>
  <c r="F24" i="17"/>
  <c r="C24" i="17" s="1"/>
  <c r="F31" i="17"/>
  <c r="E20" i="18"/>
  <c r="C286" i="18"/>
  <c r="E284" i="18"/>
  <c r="C45" i="18"/>
  <c r="H44" i="13"/>
  <c r="C77" i="14" s="1"/>
  <c r="C291" i="18"/>
  <c r="E291" i="18" s="1"/>
  <c r="J61" i="17"/>
  <c r="L61" i="17" s="1"/>
  <c r="M61" i="17" s="1"/>
  <c r="J61" i="16"/>
  <c r="L61" i="16" s="1"/>
  <c r="M61" i="16" s="1"/>
  <c r="B267" i="18"/>
  <c r="B270" i="18" s="1"/>
  <c r="B276" i="18" s="1"/>
  <c r="D12" i="15"/>
  <c r="J44" i="9"/>
  <c r="D72" i="14" s="1"/>
  <c r="F17" i="17"/>
  <c r="C17" i="17" s="1"/>
  <c r="F24" i="16"/>
  <c r="C24" i="16" s="1"/>
  <c r="F52" i="16"/>
  <c r="C52" i="16" s="1"/>
  <c r="F66" i="16"/>
  <c r="E66" i="16" s="1"/>
  <c r="E182" i="18"/>
  <c r="E40" i="27"/>
  <c r="D61" i="16"/>
  <c r="F61" i="16" s="1"/>
  <c r="E61" i="16" s="1"/>
  <c r="D37" i="18"/>
  <c r="E37" i="18" s="1"/>
  <c r="J44" i="3"/>
  <c r="D66" i="14" s="1"/>
  <c r="D30" i="15"/>
  <c r="D38" i="15" s="1"/>
  <c r="G40" i="27"/>
  <c r="G51" i="27" s="1"/>
  <c r="L14" i="16"/>
  <c r="K14" i="16" s="1"/>
  <c r="L65" i="17"/>
  <c r="K65" i="17" s="1"/>
  <c r="F44" i="2"/>
  <c r="B65" i="14" s="1"/>
  <c r="W24" i="12"/>
  <c r="E53" i="14"/>
  <c r="F53" i="14" s="1"/>
  <c r="F49" i="16"/>
  <c r="E49" i="16" s="1"/>
  <c r="F77" i="16"/>
  <c r="E77" i="16" s="1"/>
  <c r="F19" i="16"/>
  <c r="C19" i="16" s="1"/>
  <c r="F57" i="16"/>
  <c r="C57" i="16" s="1"/>
  <c r="F68" i="16"/>
  <c r="F78" i="16"/>
  <c r="E78" i="16" s="1"/>
  <c r="L26" i="16"/>
  <c r="I26" i="16" s="1"/>
  <c r="L58" i="16"/>
  <c r="L65" i="16"/>
  <c r="K65" i="16" s="1"/>
  <c r="L80" i="16"/>
  <c r="K80" i="16" s="1"/>
  <c r="L21" i="16"/>
  <c r="I21" i="16" s="1"/>
  <c r="B54" i="18"/>
  <c r="E104" i="18"/>
  <c r="E113" i="18"/>
  <c r="C127" i="18"/>
  <c r="E133" i="18"/>
  <c r="E176" i="18"/>
  <c r="C183" i="18"/>
  <c r="E181" i="18"/>
  <c r="E216" i="18"/>
  <c r="B221" i="18"/>
  <c r="E224" i="18"/>
  <c r="B230" i="18"/>
  <c r="E229" i="18"/>
  <c r="B239" i="18"/>
  <c r="C239" i="18"/>
  <c r="D243" i="18"/>
  <c r="E243" i="18" s="1"/>
  <c r="B243" i="18"/>
  <c r="B252" i="18"/>
  <c r="B254" i="18" s="1"/>
  <c r="E283" i="18"/>
  <c r="C290" i="18"/>
  <c r="D299" i="18"/>
  <c r="B299" i="18"/>
  <c r="E68" i="18"/>
  <c r="I9" i="21"/>
  <c r="E23" i="21"/>
  <c r="J11" i="22"/>
  <c r="I9" i="23"/>
  <c r="I15" i="23"/>
  <c r="I19" i="23"/>
  <c r="I7" i="23"/>
  <c r="J19" i="22"/>
  <c r="J18" i="26"/>
  <c r="E24" i="15"/>
  <c r="F27" i="16"/>
  <c r="G27" i="16" s="1"/>
  <c r="F44" i="9"/>
  <c r="B72" i="14" s="1"/>
  <c r="K44" i="10"/>
  <c r="E11" i="15"/>
  <c r="E19" i="15"/>
  <c r="E44" i="18"/>
  <c r="I21" i="21"/>
  <c r="I20" i="23"/>
  <c r="J7" i="24"/>
  <c r="D23" i="25"/>
  <c r="J19" i="26"/>
  <c r="E40" i="14"/>
  <c r="F40" i="14" s="1"/>
  <c r="D59" i="18"/>
  <c r="E59" i="18" s="1"/>
  <c r="J44" i="4"/>
  <c r="D67" i="14" s="1"/>
  <c r="L66" i="16"/>
  <c r="L14" i="17"/>
  <c r="L19" i="17"/>
  <c r="L50" i="17"/>
  <c r="I50" i="17" s="1"/>
  <c r="L52" i="17"/>
  <c r="K52" i="17" s="1"/>
  <c r="L59" i="17"/>
  <c r="K59" i="17" s="1"/>
  <c r="J82" i="17"/>
  <c r="B54" i="17"/>
  <c r="E17" i="14"/>
  <c r="F17" i="14" s="1"/>
  <c r="C19" i="18"/>
  <c r="E22" i="18"/>
  <c r="B32" i="18"/>
  <c r="C32" i="18"/>
  <c r="B36" i="18"/>
  <c r="E42" i="18"/>
  <c r="E51" i="18"/>
  <c r="B58" i="18"/>
  <c r="C58" i="18"/>
  <c r="E57" i="18"/>
  <c r="E64" i="18"/>
  <c r="B79" i="18"/>
  <c r="E77" i="18"/>
  <c r="E78" i="18"/>
  <c r="E82" i="18"/>
  <c r="E85" i="18"/>
  <c r="C92" i="18"/>
  <c r="D92" i="18"/>
  <c r="C101" i="18"/>
  <c r="D101" i="18"/>
  <c r="B105" i="18"/>
  <c r="B114" i="18"/>
  <c r="E121" i="18"/>
  <c r="E129" i="18"/>
  <c r="B148" i="18"/>
  <c r="C148" i="18"/>
  <c r="E148" i="18" s="1"/>
  <c r="C157" i="18"/>
  <c r="E156" i="18"/>
  <c r="B161" i="18"/>
  <c r="E160" i="18"/>
  <c r="E167" i="18"/>
  <c r="E172" i="18"/>
  <c r="B217" i="18"/>
  <c r="D252" i="18"/>
  <c r="D290" i="18"/>
  <c r="J44" i="13"/>
  <c r="D77" i="14" s="1"/>
  <c r="C76" i="14"/>
  <c r="I17" i="23"/>
  <c r="I21" i="23"/>
  <c r="F23" i="23"/>
  <c r="G23" i="23"/>
  <c r="J9" i="24"/>
  <c r="J13" i="24"/>
  <c r="J17" i="24"/>
  <c r="I20" i="25"/>
  <c r="F23" i="25"/>
  <c r="J15" i="26"/>
  <c r="J8" i="26"/>
  <c r="J13" i="26"/>
  <c r="J20" i="22"/>
  <c r="E21" i="15"/>
  <c r="F29" i="16"/>
  <c r="C29" i="16" s="1"/>
  <c r="F28" i="17"/>
  <c r="G28" i="17" s="1"/>
  <c r="L27" i="17"/>
  <c r="M27" i="17" s="1"/>
  <c r="C55" i="14"/>
  <c r="H44" i="5"/>
  <c r="E59" i="14"/>
  <c r="F59" i="14" s="1"/>
  <c r="E25" i="14"/>
  <c r="F25" i="14" s="1"/>
  <c r="E94" i="14"/>
  <c r="F94" i="14" s="1"/>
  <c r="D49" i="14"/>
  <c r="B14" i="18"/>
  <c r="E29" i="18"/>
  <c r="D32" i="18"/>
  <c r="C36" i="18"/>
  <c r="E81" i="18"/>
  <c r="E108" i="18"/>
  <c r="C136" i="18"/>
  <c r="E147" i="18"/>
  <c r="C152" i="18"/>
  <c r="B183" i="18"/>
  <c r="E238" i="18"/>
  <c r="E242" i="18"/>
  <c r="C299" i="18"/>
  <c r="E299" i="18" s="1"/>
  <c r="E17" i="18"/>
  <c r="D36" i="18"/>
  <c r="E36" i="18" s="1"/>
  <c r="E122" i="18"/>
  <c r="B127" i="18"/>
  <c r="E46" i="18"/>
  <c r="E287" i="18"/>
  <c r="E100" i="18"/>
  <c r="B88" i="18"/>
  <c r="E214" i="18"/>
  <c r="D248" i="18"/>
  <c r="C252" i="18"/>
  <c r="E252" i="18" s="1"/>
  <c r="C199" i="18"/>
  <c r="C315" i="18" s="1"/>
  <c r="E7" i="18"/>
  <c r="B45" i="18"/>
  <c r="E107" i="18"/>
  <c r="D136" i="18"/>
  <c r="E146" i="18"/>
  <c r="E228" i="18"/>
  <c r="E184" i="18"/>
  <c r="E300" i="18"/>
  <c r="C132" i="18"/>
  <c r="C67" i="18"/>
  <c r="C174" i="18"/>
  <c r="E177" i="18"/>
  <c r="C88" i="14"/>
  <c r="D97" i="14"/>
  <c r="B15" i="19"/>
  <c r="E298" i="18"/>
  <c r="E81" i="14"/>
  <c r="F81" i="14" s="1"/>
  <c r="E296" i="18"/>
  <c r="C15" i="19"/>
  <c r="B295" i="18"/>
  <c r="D286" i="18"/>
  <c r="I17" i="21"/>
  <c r="I20" i="21"/>
  <c r="J8" i="22"/>
  <c r="I10" i="23"/>
  <c r="J16" i="24"/>
  <c r="I22" i="25"/>
  <c r="C23" i="23"/>
  <c r="I22" i="21"/>
  <c r="I13" i="23"/>
  <c r="J11" i="24"/>
  <c r="I9" i="25"/>
  <c r="I19" i="25"/>
  <c r="H23" i="21"/>
  <c r="J10" i="22"/>
  <c r="J12" i="26"/>
  <c r="E251" i="18"/>
  <c r="E240" i="18"/>
  <c r="B248" i="18"/>
  <c r="E249" i="18"/>
  <c r="E253" i="18"/>
  <c r="E239" i="18"/>
  <c r="C248" i="18"/>
  <c r="C221" i="18"/>
  <c r="D226" i="18"/>
  <c r="C230" i="18"/>
  <c r="C217" i="18"/>
  <c r="E231" i="18"/>
  <c r="B191" i="18"/>
  <c r="B307" i="18" s="1"/>
  <c r="B179" i="18"/>
  <c r="D170" i="18"/>
  <c r="E162" i="18"/>
  <c r="E154" i="18"/>
  <c r="E159" i="18"/>
  <c r="E128" i="18"/>
  <c r="B200" i="18"/>
  <c r="B316" i="18" s="1"/>
  <c r="D203" i="18"/>
  <c r="D319" i="18" s="1"/>
  <c r="C123" i="18"/>
  <c r="B190" i="18"/>
  <c r="B306" i="18" s="1"/>
  <c r="D194" i="18"/>
  <c r="D310" i="18" s="1"/>
  <c r="C193" i="18"/>
  <c r="C309" i="18" s="1"/>
  <c r="E85" i="14"/>
  <c r="F85" i="14" s="1"/>
  <c r="E124" i="18"/>
  <c r="C206" i="18"/>
  <c r="C322" i="18" s="1"/>
  <c r="C191" i="18"/>
  <c r="C307" i="18" s="1"/>
  <c r="C110" i="18"/>
  <c r="E115" i="18"/>
  <c r="B198" i="18"/>
  <c r="C114" i="18"/>
  <c r="D88" i="18"/>
  <c r="E89" i="18"/>
  <c r="D79" i="18"/>
  <c r="C190" i="18"/>
  <c r="C306" i="18" s="1"/>
  <c r="E87" i="18"/>
  <c r="C195" i="18"/>
  <c r="C311" i="18" s="1"/>
  <c r="B189" i="18"/>
  <c r="B305" i="18" s="1"/>
  <c r="E90" i="18"/>
  <c r="D58" i="18"/>
  <c r="D67" i="18"/>
  <c r="D54" i="18"/>
  <c r="E54" i="18" s="1"/>
  <c r="E55" i="18"/>
  <c r="C202" i="18"/>
  <c r="C318" i="18" s="1"/>
  <c r="B202" i="18"/>
  <c r="B318" i="18" s="1"/>
  <c r="E61" i="18"/>
  <c r="E62" i="18"/>
  <c r="B67" i="18"/>
  <c r="E56" i="18"/>
  <c r="C189" i="18"/>
  <c r="C305" i="18" s="1"/>
  <c r="D204" i="18"/>
  <c r="D320" i="18" s="1"/>
  <c r="C194" i="18"/>
  <c r="C310" i="18" s="1"/>
  <c r="D45" i="18"/>
  <c r="D191" i="18"/>
  <c r="D307" i="18" s="1"/>
  <c r="B206" i="18"/>
  <c r="B322" i="18" s="1"/>
  <c r="E95" i="14"/>
  <c r="F95" i="14" s="1"/>
  <c r="C203" i="18"/>
  <c r="C319" i="18" s="1"/>
  <c r="B194" i="18"/>
  <c r="B310" i="18" s="1"/>
  <c r="E31" i="18"/>
  <c r="D14" i="18"/>
  <c r="C10" i="18"/>
  <c r="B10" i="18"/>
  <c r="E8" i="18"/>
  <c r="E13" i="18"/>
  <c r="D23" i="18"/>
  <c r="D189" i="18"/>
  <c r="E189" i="18" s="1"/>
  <c r="C14" i="18"/>
  <c r="E87" i="14"/>
  <c r="F87" i="14" s="1"/>
  <c r="D206" i="18"/>
  <c r="D322" i="18" s="1"/>
  <c r="E86" i="14"/>
  <c r="F86" i="14" s="1"/>
  <c r="C23" i="18"/>
  <c r="D195" i="18"/>
  <c r="E11" i="18"/>
  <c r="D198" i="18"/>
  <c r="D314" i="18" s="1"/>
  <c r="E12" i="18"/>
  <c r="D190" i="18"/>
  <c r="D306" i="18" s="1"/>
  <c r="D10" i="18"/>
  <c r="E9" i="18"/>
  <c r="B132" i="18"/>
  <c r="C88" i="18"/>
  <c r="D45" i="15"/>
  <c r="E43" i="15"/>
  <c r="F13" i="16"/>
  <c r="E60" i="18"/>
  <c r="C63" i="18"/>
  <c r="C170" i="18"/>
  <c r="E169" i="18"/>
  <c r="D174" i="18"/>
  <c r="E171" i="18"/>
  <c r="E178" i="18"/>
  <c r="C200" i="18"/>
  <c r="C316" i="18" s="1"/>
  <c r="C179" i="18"/>
  <c r="E180" i="18"/>
  <c r="D202" i="18"/>
  <c r="D183" i="18"/>
  <c r="D217" i="18"/>
  <c r="E215" i="18"/>
  <c r="E220" i="18"/>
  <c r="D221" i="18"/>
  <c r="B226" i="18"/>
  <c r="D76" i="14"/>
  <c r="D157" i="18"/>
  <c r="E153" i="18"/>
  <c r="L16" i="16"/>
  <c r="K16" i="16" s="1"/>
  <c r="J54" i="16"/>
  <c r="L52" i="16"/>
  <c r="I52" i="16" s="1"/>
  <c r="L59" i="16"/>
  <c r="I59" i="16" s="1"/>
  <c r="L64" i="17"/>
  <c r="D270" i="18"/>
  <c r="E57" i="14"/>
  <c r="F57" i="14" s="1"/>
  <c r="B30" i="15"/>
  <c r="B38" i="15" s="1"/>
  <c r="E7" i="15"/>
  <c r="C30" i="15"/>
  <c r="C38" i="15" s="1"/>
  <c r="E36" i="15"/>
  <c r="E227" i="18"/>
  <c r="B55" i="14"/>
  <c r="B51" i="14"/>
  <c r="E13" i="14"/>
  <c r="F13" i="14" s="1"/>
  <c r="E18" i="14"/>
  <c r="F18" i="14" s="1"/>
  <c r="E12" i="14"/>
  <c r="F12" i="14" s="1"/>
  <c r="E41" i="15"/>
  <c r="E17" i="15"/>
  <c r="E40" i="15"/>
  <c r="V24" i="12"/>
  <c r="D69" i="16" s="1"/>
  <c r="F69" i="16" s="1"/>
  <c r="E69" i="16" s="1"/>
  <c r="E9" i="14"/>
  <c r="F9" i="14" s="1"/>
  <c r="E34" i="15"/>
  <c r="F18" i="16"/>
  <c r="C18" i="16" s="1"/>
  <c r="F25" i="16"/>
  <c r="C25" i="16" s="1"/>
  <c r="D54" i="16"/>
  <c r="F52" i="17"/>
  <c r="C52" i="17" s="1"/>
  <c r="B101" i="18"/>
  <c r="B123" i="18"/>
  <c r="B152" i="18"/>
  <c r="C84" i="14"/>
  <c r="I10" i="21"/>
  <c r="I16" i="21"/>
  <c r="J12" i="22"/>
  <c r="J17" i="22"/>
  <c r="C23" i="25"/>
  <c r="J82" i="16"/>
  <c r="J102" i="1"/>
  <c r="J113" i="1" s="1"/>
  <c r="H44" i="2"/>
  <c r="F44" i="5"/>
  <c r="B68" i="14" s="1"/>
  <c r="J44" i="5"/>
  <c r="D68" i="14" s="1"/>
  <c r="H44" i="6"/>
  <c r="J44" i="8"/>
  <c r="D71" i="14" s="1"/>
  <c r="K44" i="9"/>
  <c r="J44" i="11"/>
  <c r="D75" i="14" s="1"/>
  <c r="I102" i="1"/>
  <c r="I113" i="1" s="1"/>
  <c r="L50" i="16"/>
  <c r="K50" i="16" s="1"/>
  <c r="L64" i="16"/>
  <c r="I64" i="16" s="1"/>
  <c r="L78" i="16"/>
  <c r="K78" i="16" s="1"/>
  <c r="L71" i="16"/>
  <c r="K71" i="16" s="1"/>
  <c r="L53" i="17"/>
  <c r="K53" i="17" s="1"/>
  <c r="L60" i="17"/>
  <c r="I60" i="17" s="1"/>
  <c r="B199" i="18"/>
  <c r="B315" i="18" s="1"/>
  <c r="B193" i="18"/>
  <c r="B309" i="18" s="1"/>
  <c r="C83" i="18"/>
  <c r="B136" i="18"/>
  <c r="B157" i="18"/>
  <c r="D88" i="14"/>
  <c r="I7" i="21"/>
  <c r="I15" i="21"/>
  <c r="I16" i="25"/>
  <c r="I15" i="25"/>
  <c r="J19" i="24"/>
  <c r="J20" i="24"/>
  <c r="L29" i="17"/>
  <c r="B45" i="15"/>
  <c r="D55" i="14"/>
  <c r="D51" i="14"/>
  <c r="E51" i="14" s="1"/>
  <c r="F51" i="14" s="1"/>
  <c r="I44" i="6"/>
  <c r="F44" i="10"/>
  <c r="B74" i="14" s="1"/>
  <c r="H44" i="11"/>
  <c r="I44" i="11"/>
  <c r="J16" i="26"/>
  <c r="H82" i="17"/>
  <c r="J44" i="7"/>
  <c r="D70" i="14" s="1"/>
  <c r="F14" i="16"/>
  <c r="C14" i="16" s="1"/>
  <c r="F21" i="16"/>
  <c r="C21" i="16" s="1"/>
  <c r="F20" i="16"/>
  <c r="G20" i="16" s="1"/>
  <c r="F26" i="16"/>
  <c r="E26" i="16" s="1"/>
  <c r="F71" i="16"/>
  <c r="C71" i="16" s="1"/>
  <c r="L17" i="16"/>
  <c r="I17" i="16" s="1"/>
  <c r="E46" i="15"/>
  <c r="L17" i="17"/>
  <c r="K17" i="17" s="1"/>
  <c r="L31" i="17"/>
  <c r="K31" i="17" s="1"/>
  <c r="B63" i="17"/>
  <c r="B75" i="17" s="1"/>
  <c r="B82" i="17"/>
  <c r="D82" i="17"/>
  <c r="B203" i="18"/>
  <c r="B319" i="18" s="1"/>
  <c r="D200" i="18"/>
  <c r="E38" i="18"/>
  <c r="E65" i="18"/>
  <c r="C79" i="18"/>
  <c r="E80" i="18"/>
  <c r="E155" i="18"/>
  <c r="B170" i="18"/>
  <c r="E223" i="18"/>
  <c r="B97" i="14"/>
  <c r="D84" i="14"/>
  <c r="E96" i="14"/>
  <c r="F96" i="14" s="1"/>
  <c r="I19" i="21"/>
  <c r="I18" i="21"/>
  <c r="J15" i="22"/>
  <c r="I16" i="23"/>
  <c r="I18" i="23"/>
  <c r="J15" i="24"/>
  <c r="J14" i="24"/>
  <c r="I14" i="25"/>
  <c r="I18" i="25"/>
  <c r="I10" i="25"/>
  <c r="J20" i="26"/>
  <c r="E46" i="14"/>
  <c r="F46" i="14" s="1"/>
  <c r="E45" i="14"/>
  <c r="F45" i="14" s="1"/>
  <c r="H82" i="16"/>
  <c r="L72" i="17"/>
  <c r="K72" i="17" s="1"/>
  <c r="I44" i="2"/>
  <c r="I44" i="3"/>
  <c r="K44" i="6"/>
  <c r="G44" i="9"/>
  <c r="G44" i="11"/>
  <c r="L55" i="16"/>
  <c r="K55" i="16" s="1"/>
  <c r="F30" i="16"/>
  <c r="G30" i="16" s="1"/>
  <c r="H63" i="16"/>
  <c r="H75" i="16" s="1"/>
  <c r="L21" i="17"/>
  <c r="I21" i="17" s="1"/>
  <c r="L68" i="17"/>
  <c r="K68" i="17" s="1"/>
  <c r="L77" i="17"/>
  <c r="I77" i="17" s="1"/>
  <c r="F70" i="17"/>
  <c r="C70" i="17" s="1"/>
  <c r="F29" i="17"/>
  <c r="G29" i="17" s="1"/>
  <c r="H54" i="17"/>
  <c r="F18" i="17"/>
  <c r="C18" i="17" s="1"/>
  <c r="L78" i="17"/>
  <c r="K78" i="17" s="1"/>
  <c r="L81" i="17"/>
  <c r="K81" i="17" s="1"/>
  <c r="F23" i="17"/>
  <c r="C23" i="17" s="1"/>
  <c r="H63" i="17"/>
  <c r="L23" i="17"/>
  <c r="K23" i="17" s="1"/>
  <c r="L58" i="17"/>
  <c r="K58" i="17" s="1"/>
  <c r="F83" i="17"/>
  <c r="E83" i="17" s="1"/>
  <c r="L16" i="17"/>
  <c r="L13" i="17"/>
  <c r="K13" i="17" s="1"/>
  <c r="J54" i="17"/>
  <c r="F49" i="17"/>
  <c r="C49" i="17" s="1"/>
  <c r="F60" i="17"/>
  <c r="C60" i="17" s="1"/>
  <c r="F19" i="17"/>
  <c r="C19" i="17" s="1"/>
  <c r="F27" i="17"/>
  <c r="G27" i="17" s="1"/>
  <c r="F45" i="17"/>
  <c r="E45" i="17" s="1"/>
  <c r="L51" i="17"/>
  <c r="I51" i="17" s="1"/>
  <c r="F43" i="17"/>
  <c r="C43" i="17" s="1"/>
  <c r="F67" i="17"/>
  <c r="C67" i="17" s="1"/>
  <c r="F50" i="17"/>
  <c r="C50" i="17" s="1"/>
  <c r="K77" i="16"/>
  <c r="L68" i="16"/>
  <c r="I68" i="16" s="1"/>
  <c r="L19" i="16"/>
  <c r="I19" i="16" s="1"/>
  <c r="L49" i="16"/>
  <c r="K49" i="16" s="1"/>
  <c r="F43" i="16"/>
  <c r="C43" i="16" s="1"/>
  <c r="B54" i="16"/>
  <c r="L73" i="16"/>
  <c r="F67" i="16"/>
  <c r="C67" i="16" s="1"/>
  <c r="B82" i="16"/>
  <c r="L57" i="16"/>
  <c r="I57" i="16" s="1"/>
  <c r="I60" i="16"/>
  <c r="L62" i="16"/>
  <c r="I62" i="16" s="1"/>
  <c r="F62" i="16"/>
  <c r="F50" i="16"/>
  <c r="E50" i="16" s="1"/>
  <c r="F58" i="16"/>
  <c r="C58" i="16" s="1"/>
  <c r="F64" i="16"/>
  <c r="L20" i="16"/>
  <c r="F53" i="16"/>
  <c r="H54" i="16"/>
  <c r="L51" i="16"/>
  <c r="K51" i="16" s="1"/>
  <c r="F55" i="16"/>
  <c r="C55" i="16" s="1"/>
  <c r="L72" i="16"/>
  <c r="I72" i="16" s="1"/>
  <c r="E22" i="15"/>
  <c r="C12" i="15"/>
  <c r="E25" i="15"/>
  <c r="E10" i="15"/>
  <c r="E8" i="15"/>
  <c r="E14" i="14"/>
  <c r="F14" i="14" s="1"/>
  <c r="E19" i="14"/>
  <c r="F19" i="14" s="1"/>
  <c r="C97" i="14"/>
  <c r="E44" i="14"/>
  <c r="F44" i="14" s="1"/>
  <c r="E82" i="14"/>
  <c r="F82" i="14" s="1"/>
  <c r="E83" i="14"/>
  <c r="F83" i="14" s="1"/>
  <c r="E20" i="14"/>
  <c r="F20" i="14" s="1"/>
  <c r="E92" i="14"/>
  <c r="F92" i="14" s="1"/>
  <c r="E24" i="14"/>
  <c r="F24" i="14" s="1"/>
  <c r="B84" i="14"/>
  <c r="F55" i="17"/>
  <c r="E55" i="17" s="1"/>
  <c r="I18" i="16"/>
  <c r="C197" i="18"/>
  <c r="E175" i="18"/>
  <c r="E32" i="15"/>
  <c r="D106" i="18"/>
  <c r="C70" i="16"/>
  <c r="J21" i="24"/>
  <c r="J44" i="6"/>
  <c r="D69" i="14" s="1"/>
  <c r="E11" i="14"/>
  <c r="F11" i="14" s="1"/>
  <c r="D61" i="17"/>
  <c r="C40" i="27"/>
  <c r="C51" i="27" s="1"/>
  <c r="J9" i="26"/>
  <c r="E18" i="15"/>
  <c r="L57" i="17"/>
  <c r="I57" i="17" s="1"/>
  <c r="F51" i="17"/>
  <c r="C51" i="17" s="1"/>
  <c r="F58" i="17"/>
  <c r="E58" i="17" s="1"/>
  <c r="F16" i="17"/>
  <c r="C16" i="17" s="1"/>
  <c r="F20" i="17"/>
  <c r="E20" i="17" s="1"/>
  <c r="E149" i="18"/>
  <c r="D193" i="18"/>
  <c r="D152" i="18"/>
  <c r="C204" i="18"/>
  <c r="C161" i="18"/>
  <c r="B290" i="18"/>
  <c r="B301" i="18" s="1"/>
  <c r="C295" i="18"/>
  <c r="E293" i="18"/>
  <c r="I14" i="23"/>
  <c r="D23" i="23"/>
  <c r="I12" i="23"/>
  <c r="H23" i="23"/>
  <c r="J8" i="24"/>
  <c r="H44" i="3"/>
  <c r="C41" i="18"/>
  <c r="C198" i="18"/>
  <c r="D41" i="18"/>
  <c r="D199" i="18"/>
  <c r="D315" i="18" s="1"/>
  <c r="E39" i="18"/>
  <c r="B83" i="18"/>
  <c r="B195" i="18"/>
  <c r="J16" i="22"/>
  <c r="L81" i="16"/>
  <c r="K81" i="16" s="1"/>
  <c r="E38" i="14"/>
  <c r="F38" i="14" s="1"/>
  <c r="L43" i="16"/>
  <c r="I43" i="16" s="1"/>
  <c r="L43" i="17"/>
  <c r="G102" i="1"/>
  <c r="G113" i="1" s="1"/>
  <c r="L26" i="17"/>
  <c r="I26" i="17" s="1"/>
  <c r="B204" i="18"/>
  <c r="K44" i="13"/>
  <c r="F23" i="21"/>
  <c r="J9" i="22"/>
  <c r="J13" i="22"/>
  <c r="E265" i="18"/>
  <c r="D15" i="19"/>
  <c r="E23" i="23"/>
  <c r="H23" i="25"/>
  <c r="J18" i="24"/>
  <c r="H44" i="10"/>
  <c r="L30" i="16"/>
  <c r="B88" i="14"/>
  <c r="J10" i="24"/>
  <c r="E23" i="25"/>
  <c r="E48" i="14"/>
  <c r="F48" i="14" s="1"/>
  <c r="D51" i="27"/>
  <c r="F51" i="27"/>
  <c r="F44" i="6"/>
  <c r="B69" i="14" s="1"/>
  <c r="L24" i="17"/>
  <c r="F53" i="17"/>
  <c r="E53" i="17" s="1"/>
  <c r="F77" i="17"/>
  <c r="E77" i="17" s="1"/>
  <c r="B110" i="18"/>
  <c r="E135" i="18"/>
  <c r="D295" i="18"/>
  <c r="I13" i="25"/>
  <c r="I21" i="25"/>
  <c r="E26" i="15"/>
  <c r="L27" i="16"/>
  <c r="E51" i="27"/>
  <c r="B51" i="27"/>
  <c r="B23" i="18"/>
  <c r="E18" i="18"/>
  <c r="I28" i="17" l="1"/>
  <c r="M28" i="17"/>
  <c r="K30" i="17"/>
  <c r="E28" i="16"/>
  <c r="K29" i="16"/>
  <c r="M29" i="16"/>
  <c r="K20" i="16"/>
  <c r="M20" i="16"/>
  <c r="I13" i="16"/>
  <c r="E23" i="16"/>
  <c r="H75" i="17"/>
  <c r="H84" i="17" s="1"/>
  <c r="E81" i="16"/>
  <c r="K13" i="16"/>
  <c r="L70" i="17"/>
  <c r="K70" i="17" s="1"/>
  <c r="M83" i="17"/>
  <c r="B47" i="15"/>
  <c r="I30" i="17"/>
  <c r="C28" i="16"/>
  <c r="I24" i="16"/>
  <c r="C72" i="16"/>
  <c r="I78" i="17"/>
  <c r="I23" i="16"/>
  <c r="I45" i="16"/>
  <c r="K22" i="17"/>
  <c r="B84" i="17"/>
  <c r="B84" i="16"/>
  <c r="D19" i="18"/>
  <c r="E19" i="18" s="1"/>
  <c r="E32" i="18"/>
  <c r="E132" i="18"/>
  <c r="B73" i="14"/>
  <c r="B78" i="14" s="1"/>
  <c r="C254" i="18"/>
  <c r="B314" i="18"/>
  <c r="B19" i="18"/>
  <c r="B25" i="18" s="1"/>
  <c r="I18" i="17"/>
  <c r="E13" i="17"/>
  <c r="K25" i="17"/>
  <c r="I45" i="17"/>
  <c r="E24" i="16"/>
  <c r="E60" i="16"/>
  <c r="C13" i="16"/>
  <c r="I83" i="17"/>
  <c r="K66" i="17"/>
  <c r="K62" i="17"/>
  <c r="C22" i="17"/>
  <c r="C16" i="16"/>
  <c r="C45" i="16"/>
  <c r="I61" i="16"/>
  <c r="E22" i="16"/>
  <c r="K27" i="17"/>
  <c r="C68" i="17"/>
  <c r="D61" i="14"/>
  <c r="I73" i="17"/>
  <c r="I52" i="17"/>
  <c r="E62" i="17"/>
  <c r="J63" i="17"/>
  <c r="M20" i="17"/>
  <c r="I20" i="17"/>
  <c r="B61" i="14"/>
  <c r="E71" i="17"/>
  <c r="E19" i="17"/>
  <c r="E60" i="17"/>
  <c r="E25" i="17"/>
  <c r="K25" i="16"/>
  <c r="E52" i="17"/>
  <c r="E51" i="17"/>
  <c r="E23" i="17"/>
  <c r="I61" i="17"/>
  <c r="E24" i="17"/>
  <c r="E49" i="17"/>
  <c r="K61" i="17"/>
  <c r="E29" i="16"/>
  <c r="E17" i="17"/>
  <c r="E16" i="17"/>
  <c r="E18" i="17"/>
  <c r="E14" i="17"/>
  <c r="E21" i="17"/>
  <c r="C80" i="16"/>
  <c r="E57" i="17"/>
  <c r="E59" i="17"/>
  <c r="E73" i="17"/>
  <c r="E70" i="17"/>
  <c r="E28" i="17"/>
  <c r="E27" i="17"/>
  <c r="E26" i="17"/>
  <c r="E72" i="17"/>
  <c r="E29" i="17"/>
  <c r="E78" i="17"/>
  <c r="C27" i="16"/>
  <c r="E64" i="17"/>
  <c r="C31" i="17"/>
  <c r="E31" i="17"/>
  <c r="E67" i="17"/>
  <c r="E43" i="17"/>
  <c r="E66" i="17"/>
  <c r="C13" i="17"/>
  <c r="E50" i="17"/>
  <c r="E30" i="17"/>
  <c r="K31" i="16"/>
  <c r="I31" i="16"/>
  <c r="E31" i="16"/>
  <c r="C31" i="16"/>
  <c r="E19" i="16"/>
  <c r="K83" i="16"/>
  <c r="C51" i="16"/>
  <c r="I14" i="16"/>
  <c r="D63" i="16"/>
  <c r="C30" i="17"/>
  <c r="G83" i="16"/>
  <c r="K71" i="17"/>
  <c r="E16" i="16"/>
  <c r="K22" i="16"/>
  <c r="I67" i="17"/>
  <c r="I50" i="16"/>
  <c r="E12" i="15"/>
  <c r="C65" i="16"/>
  <c r="E57" i="16"/>
  <c r="I80" i="17"/>
  <c r="I59" i="17"/>
  <c r="K17" i="16"/>
  <c r="K53" i="16"/>
  <c r="E59" i="16"/>
  <c r="F15" i="16"/>
  <c r="H84" i="16"/>
  <c r="I49" i="17"/>
  <c r="F69" i="17"/>
  <c r="C69" i="17" s="1"/>
  <c r="E30" i="16"/>
  <c r="K55" i="17"/>
  <c r="D47" i="15"/>
  <c r="C47" i="15"/>
  <c r="C28" i="17"/>
  <c r="F15" i="17"/>
  <c r="G15" i="17" s="1"/>
  <c r="I67" i="16"/>
  <c r="K60" i="17"/>
  <c r="G61" i="16"/>
  <c r="E290" i="18"/>
  <c r="C138" i="18"/>
  <c r="E114" i="18"/>
  <c r="E101" i="18"/>
  <c r="D63" i="18"/>
  <c r="E63" i="18" s="1"/>
  <c r="E67" i="18"/>
  <c r="E10" i="18"/>
  <c r="I27" i="17"/>
  <c r="K50" i="17"/>
  <c r="I17" i="17"/>
  <c r="K64" i="16"/>
  <c r="C83" i="16"/>
  <c r="C66" i="16"/>
  <c r="G29" i="16"/>
  <c r="E27" i="16"/>
  <c r="C78" i="16"/>
  <c r="E71" i="16"/>
  <c r="C17" i="16"/>
  <c r="E52" i="16"/>
  <c r="K61" i="16"/>
  <c r="M28" i="16"/>
  <c r="M83" i="16"/>
  <c r="I28" i="16"/>
  <c r="C73" i="16"/>
  <c r="E20" i="16"/>
  <c r="I80" i="16"/>
  <c r="C77" i="16"/>
  <c r="E14" i="16"/>
  <c r="I71" i="16"/>
  <c r="C26" i="16"/>
  <c r="E18" i="16"/>
  <c r="I78" i="16"/>
  <c r="C61" i="16"/>
  <c r="C49" i="16"/>
  <c r="F82" i="16"/>
  <c r="E82" i="16" s="1"/>
  <c r="K52" i="16"/>
  <c r="I65" i="16"/>
  <c r="E286" i="18"/>
  <c r="E248" i="18"/>
  <c r="C75" i="14"/>
  <c r="E75" i="14" s="1"/>
  <c r="F75" i="14" s="1"/>
  <c r="C74" i="14"/>
  <c r="E74" i="14" s="1"/>
  <c r="F74" i="14" s="1"/>
  <c r="E217" i="18"/>
  <c r="C72" i="14"/>
  <c r="E72" i="14" s="1"/>
  <c r="F72" i="14" s="1"/>
  <c r="B163" i="18"/>
  <c r="E152" i="18"/>
  <c r="E157" i="18"/>
  <c r="C70" i="14"/>
  <c r="E70" i="14" s="1"/>
  <c r="F70" i="14" s="1"/>
  <c r="E123" i="18"/>
  <c r="D138" i="18"/>
  <c r="E127" i="18"/>
  <c r="C69" i="14"/>
  <c r="B94" i="18"/>
  <c r="E83" i="18"/>
  <c r="C68" i="14"/>
  <c r="E68" i="14" s="1"/>
  <c r="F68" i="14" s="1"/>
  <c r="C67" i="14"/>
  <c r="E67" i="14" s="1"/>
  <c r="F67" i="14" s="1"/>
  <c r="C47" i="18"/>
  <c r="C66" i="14"/>
  <c r="C65" i="14"/>
  <c r="E65" i="14" s="1"/>
  <c r="F65" i="14" s="1"/>
  <c r="C93" i="14"/>
  <c r="C99" i="14" s="1"/>
  <c r="E90" i="14"/>
  <c r="F90" i="14" s="1"/>
  <c r="B93" i="14"/>
  <c r="B99" i="14" s="1"/>
  <c r="C301" i="18"/>
  <c r="L82" i="17"/>
  <c r="K70" i="16"/>
  <c r="I68" i="17"/>
  <c r="I53" i="17"/>
  <c r="B185" i="18"/>
  <c r="B69" i="18"/>
  <c r="K26" i="16"/>
  <c r="C69" i="16"/>
  <c r="E21" i="16"/>
  <c r="I49" i="16"/>
  <c r="E58" i="18"/>
  <c r="B47" i="18"/>
  <c r="L15" i="17"/>
  <c r="K21" i="16"/>
  <c r="K68" i="16"/>
  <c r="I65" i="17"/>
  <c r="I72" i="17"/>
  <c r="E136" i="18"/>
  <c r="C69" i="18"/>
  <c r="D254" i="18"/>
  <c r="E254" i="18" s="1"/>
  <c r="E92" i="18"/>
  <c r="E49" i="14"/>
  <c r="F49" i="14" s="1"/>
  <c r="E55" i="14"/>
  <c r="F55" i="14" s="1"/>
  <c r="E76" i="14"/>
  <c r="F76" i="14" s="1"/>
  <c r="C313" i="18"/>
  <c r="B232" i="18"/>
  <c r="E221" i="18"/>
  <c r="C226" i="18"/>
  <c r="C232" i="18" s="1"/>
  <c r="C312" i="18"/>
  <c r="E315" i="18"/>
  <c r="E45" i="18"/>
  <c r="J63" i="16"/>
  <c r="E55" i="16"/>
  <c r="E58" i="16"/>
  <c r="I23" i="17"/>
  <c r="C30" i="16"/>
  <c r="D94" i="18"/>
  <c r="K14" i="17"/>
  <c r="I14" i="17"/>
  <c r="K59" i="16"/>
  <c r="I16" i="16"/>
  <c r="D25" i="18"/>
  <c r="I66" i="16"/>
  <c r="K66" i="16"/>
  <c r="C68" i="16"/>
  <c r="E68" i="16"/>
  <c r="J69" i="17"/>
  <c r="L69" i="17" s="1"/>
  <c r="J69" i="16"/>
  <c r="E43" i="16"/>
  <c r="E71" i="14"/>
  <c r="F71" i="14" s="1"/>
  <c r="E77" i="14"/>
  <c r="F77" i="14" s="1"/>
  <c r="K19" i="17"/>
  <c r="I19" i="17"/>
  <c r="K58" i="16"/>
  <c r="I58" i="16"/>
  <c r="E88" i="14"/>
  <c r="F88" i="14" s="1"/>
  <c r="E97" i="14"/>
  <c r="F97" i="14" s="1"/>
  <c r="E88" i="18"/>
  <c r="E23" i="18"/>
  <c r="E79" i="18"/>
  <c r="E174" i="18"/>
  <c r="E14" i="18"/>
  <c r="C116" i="18"/>
  <c r="I23" i="25"/>
  <c r="E230" i="18"/>
  <c r="E170" i="18"/>
  <c r="B192" i="18"/>
  <c r="D305" i="18"/>
  <c r="D308" i="18" s="1"/>
  <c r="E322" i="18"/>
  <c r="B308" i="18"/>
  <c r="E191" i="18"/>
  <c r="E307" i="18"/>
  <c r="E319" i="18"/>
  <c r="B196" i="18"/>
  <c r="E203" i="18"/>
  <c r="E190" i="18"/>
  <c r="C192" i="18"/>
  <c r="D196" i="18"/>
  <c r="C196" i="18"/>
  <c r="E194" i="18"/>
  <c r="E310" i="18"/>
  <c r="C201" i="18"/>
  <c r="E84" i="14"/>
  <c r="F84" i="14" s="1"/>
  <c r="B317" i="18"/>
  <c r="D192" i="18"/>
  <c r="C25" i="18"/>
  <c r="E206" i="18"/>
  <c r="C308" i="18"/>
  <c r="E195" i="18"/>
  <c r="D311" i="18"/>
  <c r="E311" i="18" s="1"/>
  <c r="E25" i="16"/>
  <c r="C20" i="16"/>
  <c r="I55" i="16"/>
  <c r="I31" i="17"/>
  <c r="E306" i="18"/>
  <c r="B201" i="18"/>
  <c r="E202" i="18"/>
  <c r="D318" i="18"/>
  <c r="I23" i="23"/>
  <c r="K57" i="16"/>
  <c r="I13" i="17"/>
  <c r="D316" i="18"/>
  <c r="E316" i="18" s="1"/>
  <c r="E200" i="18"/>
  <c r="E13" i="16"/>
  <c r="E270" i="18"/>
  <c r="D276" i="18"/>
  <c r="E276" i="18" s="1"/>
  <c r="E179" i="18"/>
  <c r="C185" i="18"/>
  <c r="E45" i="15"/>
  <c r="D232" i="18"/>
  <c r="D205" i="18"/>
  <c r="B311" i="18"/>
  <c r="B312" i="18" s="1"/>
  <c r="I29" i="17"/>
  <c r="M29" i="17"/>
  <c r="K29" i="17"/>
  <c r="K64" i="17"/>
  <c r="I64" i="17"/>
  <c r="E10" i="14"/>
  <c r="F10" i="14" s="1"/>
  <c r="B116" i="18"/>
  <c r="C50" i="16"/>
  <c r="K77" i="17"/>
  <c r="I23" i="21"/>
  <c r="B138" i="18"/>
  <c r="D185" i="18"/>
  <c r="E183" i="18"/>
  <c r="C94" i="18"/>
  <c r="K16" i="17"/>
  <c r="I16" i="17"/>
  <c r="I58" i="17"/>
  <c r="C45" i="17"/>
  <c r="L54" i="17"/>
  <c r="K54" i="17" s="1"/>
  <c r="K21" i="17"/>
  <c r="C29" i="17"/>
  <c r="I81" i="17"/>
  <c r="G83" i="17"/>
  <c r="C83" i="17"/>
  <c r="K51" i="17"/>
  <c r="C27" i="17"/>
  <c r="I51" i="16"/>
  <c r="I20" i="16"/>
  <c r="K62" i="16"/>
  <c r="K19" i="16"/>
  <c r="K72" i="16"/>
  <c r="F63" i="16"/>
  <c r="C62" i="16"/>
  <c r="C64" i="16"/>
  <c r="E64" i="16"/>
  <c r="L54" i="16"/>
  <c r="C53" i="16"/>
  <c r="E53" i="16"/>
  <c r="F54" i="16"/>
  <c r="E54" i="16" s="1"/>
  <c r="I73" i="16"/>
  <c r="K73" i="16"/>
  <c r="E67" i="16"/>
  <c r="E62" i="16"/>
  <c r="G20" i="17"/>
  <c r="C77" i="17"/>
  <c r="E199" i="18"/>
  <c r="C314" i="18"/>
  <c r="C163" i="18"/>
  <c r="E161" i="18"/>
  <c r="D93" i="14"/>
  <c r="E89" i="14"/>
  <c r="F89" i="14" s="1"/>
  <c r="C55" i="17"/>
  <c r="K27" i="16"/>
  <c r="I27" i="16"/>
  <c r="M27" i="16"/>
  <c r="E295" i="18"/>
  <c r="D301" i="18"/>
  <c r="E301" i="18" s="1"/>
  <c r="K24" i="17"/>
  <c r="I24" i="17"/>
  <c r="K43" i="16"/>
  <c r="D47" i="18"/>
  <c r="E47" i="18" s="1"/>
  <c r="E41" i="18"/>
  <c r="C320" i="18"/>
  <c r="E204" i="18"/>
  <c r="C205" i="18"/>
  <c r="F82" i="17"/>
  <c r="E82" i="17" s="1"/>
  <c r="E198" i="18"/>
  <c r="I15" i="16"/>
  <c r="E106" i="18"/>
  <c r="D110" i="18"/>
  <c r="D197" i="18"/>
  <c r="D201" i="18" s="1"/>
  <c r="K26" i="17"/>
  <c r="D309" i="18"/>
  <c r="E193" i="18"/>
  <c r="F54" i="17"/>
  <c r="E54" i="17" s="1"/>
  <c r="C53" i="17"/>
  <c r="K30" i="16"/>
  <c r="M30" i="16"/>
  <c r="B320" i="18"/>
  <c r="B321" i="18" s="1"/>
  <c r="B205" i="18"/>
  <c r="K43" i="17"/>
  <c r="I43" i="17"/>
  <c r="C42" i="14"/>
  <c r="C61" i="14" s="1"/>
  <c r="I81" i="16"/>
  <c r="L82" i="16"/>
  <c r="C58" i="17"/>
  <c r="C20" i="17"/>
  <c r="K57" i="17"/>
  <c r="L63" i="17"/>
  <c r="E30" i="15"/>
  <c r="E38" i="15" s="1"/>
  <c r="F61" i="17"/>
  <c r="E61" i="17" s="1"/>
  <c r="D63" i="17"/>
  <c r="D75" i="17" s="1"/>
  <c r="D163" i="18"/>
  <c r="I30" i="16"/>
  <c r="F47" i="16" l="1"/>
  <c r="C47" i="16" s="1"/>
  <c r="C15" i="16"/>
  <c r="L47" i="16"/>
  <c r="I70" i="17"/>
  <c r="D69" i="18"/>
  <c r="E138" i="18"/>
  <c r="L63" i="16"/>
  <c r="K63" i="16" s="1"/>
  <c r="J75" i="16"/>
  <c r="J84" i="16" s="1"/>
  <c r="M51" i="16" s="1"/>
  <c r="D75" i="16"/>
  <c r="D84" i="16" s="1"/>
  <c r="J75" i="17"/>
  <c r="C63" i="16"/>
  <c r="F75" i="16"/>
  <c r="L75" i="17"/>
  <c r="F47" i="17"/>
  <c r="E47" i="17" s="1"/>
  <c r="K15" i="17"/>
  <c r="L47" i="17"/>
  <c r="K47" i="17" s="1"/>
  <c r="E69" i="17"/>
  <c r="E15" i="17"/>
  <c r="E15" i="16"/>
  <c r="I15" i="17"/>
  <c r="C15" i="17"/>
  <c r="I82" i="17"/>
  <c r="K82" i="17"/>
  <c r="C82" i="16"/>
  <c r="M15" i="17"/>
  <c r="E47" i="15"/>
  <c r="E226" i="18"/>
  <c r="E66" i="14"/>
  <c r="F66" i="14" s="1"/>
  <c r="E69" i="18"/>
  <c r="E94" i="18"/>
  <c r="E232" i="18"/>
  <c r="D73" i="14"/>
  <c r="D78" i="14" s="1"/>
  <c r="E69" i="14"/>
  <c r="F69" i="14" s="1"/>
  <c r="C73" i="14"/>
  <c r="C78" i="14" s="1"/>
  <c r="E25" i="18"/>
  <c r="L69" i="16"/>
  <c r="K69" i="16" s="1"/>
  <c r="K69" i="17"/>
  <c r="I69" i="17"/>
  <c r="E305" i="18"/>
  <c r="E163" i="18"/>
  <c r="E196" i="18"/>
  <c r="B207" i="18"/>
  <c r="E192" i="18"/>
  <c r="E308" i="18"/>
  <c r="B323" i="18"/>
  <c r="E185" i="18"/>
  <c r="E318" i="18"/>
  <c r="D321" i="18"/>
  <c r="I54" i="17"/>
  <c r="E63" i="16"/>
  <c r="K54" i="16"/>
  <c r="I54" i="16"/>
  <c r="C54" i="16"/>
  <c r="E201" i="18"/>
  <c r="D207" i="18"/>
  <c r="I63" i="17"/>
  <c r="K63" i="17"/>
  <c r="E61" i="14"/>
  <c r="F61" i="14" s="1"/>
  <c r="E42" i="14"/>
  <c r="F42" i="14" s="1"/>
  <c r="E314" i="18"/>
  <c r="C317" i="18"/>
  <c r="K82" i="16"/>
  <c r="I82" i="16"/>
  <c r="E309" i="18"/>
  <c r="D312" i="18"/>
  <c r="E312" i="18" s="1"/>
  <c r="C321" i="18"/>
  <c r="E320" i="18"/>
  <c r="E110" i="18"/>
  <c r="D116" i="18"/>
  <c r="E116" i="18" s="1"/>
  <c r="C82" i="17"/>
  <c r="D99" i="14"/>
  <c r="E99" i="14" s="1"/>
  <c r="F99" i="14" s="1"/>
  <c r="E93" i="14"/>
  <c r="F93" i="14" s="1"/>
  <c r="C61" i="17"/>
  <c r="G61" i="17"/>
  <c r="K15" i="16"/>
  <c r="K47" i="16"/>
  <c r="I47" i="16"/>
  <c r="C54" i="17"/>
  <c r="E197" i="18"/>
  <c r="D313" i="18"/>
  <c r="E205" i="18"/>
  <c r="C207" i="18"/>
  <c r="F63" i="17"/>
  <c r="F84" i="16" l="1"/>
  <c r="G13" i="16" s="1"/>
  <c r="E47" i="16"/>
  <c r="G50" i="16"/>
  <c r="G51" i="16"/>
  <c r="G52" i="16"/>
  <c r="E63" i="17"/>
  <c r="F75" i="17"/>
  <c r="F84" i="17" s="1"/>
  <c r="I63" i="16"/>
  <c r="L75" i="16"/>
  <c r="L84" i="16" s="1"/>
  <c r="C47" i="17"/>
  <c r="L84" i="17"/>
  <c r="M75" i="17" s="1"/>
  <c r="I47" i="17"/>
  <c r="M50" i="16"/>
  <c r="M52" i="16"/>
  <c r="D84" i="17"/>
  <c r="J84" i="17"/>
  <c r="M50" i="17" s="1"/>
  <c r="E78" i="14"/>
  <c r="F78" i="14" s="1"/>
  <c r="E73" i="14"/>
  <c r="F73" i="14" s="1"/>
  <c r="I69" i="16"/>
  <c r="E75" i="16"/>
  <c r="C75" i="16"/>
  <c r="C63" i="17"/>
  <c r="E313" i="18"/>
  <c r="D317" i="18"/>
  <c r="C323" i="18"/>
  <c r="E321" i="18"/>
  <c r="E207" i="18"/>
  <c r="K75" i="17"/>
  <c r="I75" i="17"/>
  <c r="G75" i="16" l="1"/>
  <c r="E84" i="17"/>
  <c r="E75" i="17"/>
  <c r="M52" i="17"/>
  <c r="M51" i="17"/>
  <c r="I75" i="16"/>
  <c r="K75" i="16"/>
  <c r="G47" i="16"/>
  <c r="G53" i="16"/>
  <c r="G45" i="16"/>
  <c r="G49" i="16"/>
  <c r="G25" i="16"/>
  <c r="G66" i="16"/>
  <c r="G19" i="16"/>
  <c r="G60" i="16"/>
  <c r="G82" i="16"/>
  <c r="G24" i="16"/>
  <c r="G14" i="16"/>
  <c r="G84" i="16"/>
  <c r="G65" i="16"/>
  <c r="G16" i="16"/>
  <c r="G31" i="16"/>
  <c r="G21" i="16"/>
  <c r="G80" i="16"/>
  <c r="G18" i="16"/>
  <c r="G69" i="16"/>
  <c r="G78" i="16"/>
  <c r="G55" i="16"/>
  <c r="G54" i="16"/>
  <c r="G23" i="16"/>
  <c r="G73" i="16"/>
  <c r="G71" i="16"/>
  <c r="G70" i="16"/>
  <c r="G59" i="16"/>
  <c r="G22" i="16"/>
  <c r="G26" i="16"/>
  <c r="G64" i="16"/>
  <c r="G58" i="16"/>
  <c r="G15" i="16"/>
  <c r="G81" i="16"/>
  <c r="G68" i="16"/>
  <c r="G63" i="16"/>
  <c r="E84" i="16"/>
  <c r="G72" i="16"/>
  <c r="G62" i="16"/>
  <c r="G67" i="16"/>
  <c r="G17" i="16"/>
  <c r="G77" i="16"/>
  <c r="G43" i="16"/>
  <c r="G57" i="16"/>
  <c r="C84" i="16"/>
  <c r="M58" i="17"/>
  <c r="M84" i="17"/>
  <c r="M13" i="17"/>
  <c r="M81" i="17"/>
  <c r="M62" i="17"/>
  <c r="M46" i="17"/>
  <c r="M45" i="17"/>
  <c r="M25" i="17"/>
  <c r="M78" i="17"/>
  <c r="M80" i="17"/>
  <c r="M71" i="17"/>
  <c r="M31" i="17"/>
  <c r="M14" i="17"/>
  <c r="M18" i="17"/>
  <c r="M60" i="17"/>
  <c r="M72" i="17"/>
  <c r="M49" i="17"/>
  <c r="M19" i="17"/>
  <c r="M68" i="17"/>
  <c r="M53" i="17"/>
  <c r="M16" i="17"/>
  <c r="M55" i="17"/>
  <c r="M77" i="17"/>
  <c r="M73" i="17"/>
  <c r="M67" i="17"/>
  <c r="M66" i="17"/>
  <c r="M21" i="17"/>
  <c r="M69" i="17"/>
  <c r="M23" i="17"/>
  <c r="M22" i="17"/>
  <c r="M59" i="17"/>
  <c r="M64" i="17"/>
  <c r="M17" i="17"/>
  <c r="M65" i="17"/>
  <c r="M70" i="17"/>
  <c r="M54" i="17"/>
  <c r="M24" i="17"/>
  <c r="M82" i="17"/>
  <c r="M26" i="17"/>
  <c r="M43" i="17"/>
  <c r="M57" i="17"/>
  <c r="I84" i="17"/>
  <c r="K84" i="17"/>
  <c r="M63" i="17"/>
  <c r="M47" i="17"/>
  <c r="C75" i="17"/>
  <c r="G50" i="17"/>
  <c r="G52" i="17"/>
  <c r="G51" i="17"/>
  <c r="E317" i="18"/>
  <c r="D323" i="18"/>
  <c r="E323" i="18" s="1"/>
  <c r="M82" i="16" l="1"/>
  <c r="M46" i="16"/>
  <c r="M58" i="16"/>
  <c r="M25" i="16"/>
  <c r="M57" i="16"/>
  <c r="M45" i="16"/>
  <c r="M14" i="16"/>
  <c r="M24" i="16"/>
  <c r="M64" i="16"/>
  <c r="M69" i="16"/>
  <c r="M19" i="16"/>
  <c r="M75" i="16"/>
  <c r="M54" i="16"/>
  <c r="M84" i="16"/>
  <c r="M65" i="16"/>
  <c r="M80" i="16"/>
  <c r="M68" i="16"/>
  <c r="M18" i="16"/>
  <c r="K84" i="16"/>
  <c r="M23" i="16"/>
  <c r="M72" i="16"/>
  <c r="M67" i="16"/>
  <c r="M47" i="16"/>
  <c r="M55" i="16"/>
  <c r="M13" i="16"/>
  <c r="M62" i="16"/>
  <c r="M60" i="16"/>
  <c r="M22" i="16"/>
  <c r="M53" i="16"/>
  <c r="M49" i="16"/>
  <c r="M16" i="16"/>
  <c r="M63" i="16"/>
  <c r="M21" i="16"/>
  <c r="M73" i="16"/>
  <c r="M81" i="16"/>
  <c r="M31" i="16"/>
  <c r="M70" i="16"/>
  <c r="M43" i="16"/>
  <c r="M15" i="16"/>
  <c r="M26" i="16"/>
  <c r="M17" i="16"/>
  <c r="M78" i="16"/>
  <c r="M77" i="16"/>
  <c r="M66" i="16"/>
  <c r="M59" i="16"/>
  <c r="M71" i="16"/>
  <c r="I84" i="16"/>
  <c r="G75" i="17"/>
  <c r="G49" i="17"/>
  <c r="G14" i="17"/>
  <c r="G65" i="17"/>
  <c r="G22" i="17"/>
  <c r="G66" i="17"/>
  <c r="G62" i="17"/>
  <c r="G24" i="17"/>
  <c r="G21" i="17"/>
  <c r="G43" i="17"/>
  <c r="G23" i="17"/>
  <c r="G17" i="17"/>
  <c r="G60" i="17"/>
  <c r="G19" i="17"/>
  <c r="G45" i="17"/>
  <c r="G59" i="17"/>
  <c r="G57" i="17"/>
  <c r="G84" i="17"/>
  <c r="G78" i="17"/>
  <c r="G18" i="17"/>
  <c r="G31" i="17"/>
  <c r="G71" i="17"/>
  <c r="G25" i="17"/>
  <c r="G70" i="17"/>
  <c r="G67" i="17"/>
  <c r="G81" i="17"/>
  <c r="G64" i="17"/>
  <c r="G13" i="17"/>
  <c r="G80" i="17"/>
  <c r="G26" i="17"/>
  <c r="G72" i="17"/>
  <c r="G68" i="17"/>
  <c r="G73" i="17"/>
  <c r="G69" i="17"/>
  <c r="G58" i="17"/>
  <c r="G55" i="17"/>
  <c r="G16" i="17"/>
  <c r="C84" i="17"/>
  <c r="G53" i="17"/>
  <c r="G77" i="17"/>
  <c r="G47" i="17"/>
  <c r="G54" i="17"/>
  <c r="G82" i="17"/>
  <c r="G63" i="17"/>
</calcChain>
</file>

<file path=xl/sharedStrings.xml><?xml version="1.0" encoding="utf-8"?>
<sst xmlns="http://schemas.openxmlformats.org/spreadsheetml/2006/main" count="2625" uniqueCount="578">
  <si>
    <t>Account Code</t>
  </si>
  <si>
    <t xml:space="preserve">Group </t>
  </si>
  <si>
    <t>Code</t>
  </si>
  <si>
    <t>Description</t>
  </si>
  <si>
    <t xml:space="preserve">Account </t>
  </si>
  <si>
    <t>Prior Year Actual</t>
  </si>
  <si>
    <t>Prior Year Budget</t>
  </si>
  <si>
    <t>Current Year Budget</t>
  </si>
  <si>
    <t>Unrestricted</t>
  </si>
  <si>
    <t>Restricted</t>
  </si>
  <si>
    <t>Tuition</t>
  </si>
  <si>
    <t>Student Fees</t>
  </si>
  <si>
    <t>Academic Excellence Fee</t>
  </si>
  <si>
    <t>Operational Fee</t>
  </si>
  <si>
    <t>Academic Enhancement Fee</t>
  </si>
  <si>
    <t>Building Use Fee</t>
  </si>
  <si>
    <t>Technology Fee</t>
  </si>
  <si>
    <t>Energy Surcharge</t>
  </si>
  <si>
    <t>University Self-Assessed Fees</t>
  </si>
  <si>
    <t>Student Self-Assessed Fees</t>
  </si>
  <si>
    <t>Non-Resident Fees</t>
  </si>
  <si>
    <t>Other Student Fees</t>
  </si>
  <si>
    <t>All Other Mandated Fees</t>
  </si>
  <si>
    <t>All Other Student Fees</t>
  </si>
  <si>
    <t>Self-Generated - Other</t>
  </si>
  <si>
    <t>Hospitals-Commercial/Self Pay</t>
  </si>
  <si>
    <t>Physicians Practice Plans</t>
  </si>
  <si>
    <t>Sales and Services of Educational Activities</t>
  </si>
  <si>
    <t>Organized Activities Related to Instruction</t>
  </si>
  <si>
    <t>All Other Self-Generated</t>
  </si>
  <si>
    <t>State Appropriations</t>
  </si>
  <si>
    <t>State General Fund Direct</t>
  </si>
  <si>
    <t>Interim Emergency Board</t>
  </si>
  <si>
    <t>Statutory Dedicated</t>
  </si>
  <si>
    <t>Support Education in Louisiana Fund</t>
  </si>
  <si>
    <t>Calcasieu Parish Fund</t>
  </si>
  <si>
    <t>Calcasieu Parish Higher Education</t>
  </si>
  <si>
    <t>Health Excellence Fund</t>
  </si>
  <si>
    <t>Federal Appropriations</t>
  </si>
  <si>
    <t>Federal Program Administration</t>
  </si>
  <si>
    <t>Medicare</t>
  </si>
  <si>
    <t>Pell Grants</t>
  </si>
  <si>
    <t>Other Federal Appropriations</t>
  </si>
  <si>
    <t>Local Appropriations</t>
  </si>
  <si>
    <t>Federal Grants and Contracts</t>
  </si>
  <si>
    <t>Gifts, grants and contracts</t>
  </si>
  <si>
    <t>State Grants and Contracts</t>
  </si>
  <si>
    <t>Local Grants and Contracts</t>
  </si>
  <si>
    <t>Private Gifts, Grants and Contracts</t>
  </si>
  <si>
    <t>Endowment Income</t>
  </si>
  <si>
    <t>Residence Halls</t>
  </si>
  <si>
    <t>Auxiliary Enterprises</t>
  </si>
  <si>
    <t>Food Services</t>
  </si>
  <si>
    <t>Bookstore</t>
  </si>
  <si>
    <t>Ticket Sales</t>
  </si>
  <si>
    <t>Media</t>
  </si>
  <si>
    <t>Post Season Play (Tourn/Bowl)</t>
  </si>
  <si>
    <t>Game Guarantees</t>
  </si>
  <si>
    <t>Foundation/Clubs (Other Private Gifts)</t>
  </si>
  <si>
    <t>Student Athletic Fees</t>
  </si>
  <si>
    <t>Parking Fees</t>
  </si>
  <si>
    <t>Conference Distributions</t>
  </si>
  <si>
    <t>Corporate Sponsorships</t>
  </si>
  <si>
    <t>Interest on Investments</t>
  </si>
  <si>
    <t>Other Income</t>
  </si>
  <si>
    <t>CWSP - Federally Funded Portion</t>
  </si>
  <si>
    <t>Other Auxiliary Profits</t>
  </si>
  <si>
    <t>Transfers from Unrestricted E&amp;G</t>
  </si>
  <si>
    <t>Transfers from Other Funds</t>
  </si>
  <si>
    <t>Gender Equity</t>
  </si>
  <si>
    <t>Medicaid</t>
  </si>
  <si>
    <t>Uncompensated Care</t>
  </si>
  <si>
    <t>Hospital Contracts</t>
  </si>
  <si>
    <t>Interagency Transfers</t>
  </si>
  <si>
    <t>Lab School</t>
  </si>
  <si>
    <t>Other Transfers</t>
  </si>
  <si>
    <t>Due from Regents</t>
  </si>
  <si>
    <t>Due from System</t>
  </si>
  <si>
    <t>Hospitals</t>
  </si>
  <si>
    <t>Institution:</t>
  </si>
  <si>
    <t>Personal Services</t>
  </si>
  <si>
    <t>Salaries</t>
  </si>
  <si>
    <t>Other Compensation</t>
  </si>
  <si>
    <t>Related Benefits</t>
  </si>
  <si>
    <t>Travel</t>
  </si>
  <si>
    <t>Operating Services</t>
  </si>
  <si>
    <t>Supplies</t>
  </si>
  <si>
    <t>Professional Services</t>
  </si>
  <si>
    <t>Accounting/Auditing</t>
  </si>
  <si>
    <t>Management Consulting</t>
  </si>
  <si>
    <t>Engineering/Architecture</t>
  </si>
  <si>
    <t>Legal</t>
  </si>
  <si>
    <t>Medical/Dental</t>
  </si>
  <si>
    <t>Veterinary</t>
  </si>
  <si>
    <t>All Other Professional Services</t>
  </si>
  <si>
    <t>Other Charges</t>
  </si>
  <si>
    <t>Capital Outlays</t>
  </si>
  <si>
    <t>Library Acquisitions</t>
  </si>
  <si>
    <t>All Other Acquisitions</t>
  </si>
  <si>
    <t>Major Repairs</t>
  </si>
  <si>
    <t>All Other Capital Outlays</t>
  </si>
  <si>
    <t>Debt Service</t>
  </si>
  <si>
    <t>Transfers</t>
  </si>
  <si>
    <t>Salaries/Wages</t>
  </si>
  <si>
    <t>Fringe Benefits</t>
  </si>
  <si>
    <t>Extra Help (Temporary)</t>
  </si>
  <si>
    <t>CWSP</t>
  </si>
  <si>
    <t>Athletic Scholarships</t>
  </si>
  <si>
    <t>Medical Insurance/Injury Claims</t>
  </si>
  <si>
    <t>Equipment</t>
  </si>
  <si>
    <t>Charge Backs</t>
  </si>
  <si>
    <t>Other Expenses</t>
  </si>
  <si>
    <t>Transfers to Other Funds</t>
  </si>
  <si>
    <t>Fund/Account</t>
  </si>
  <si>
    <t>Unallotted</t>
  </si>
  <si>
    <t xml:space="preserve">Institution </t>
  </si>
  <si>
    <t>Inst. Code:</t>
  </si>
  <si>
    <t xml:space="preserve"> </t>
  </si>
  <si>
    <t>Institution</t>
  </si>
  <si>
    <t>Total Student Fees</t>
  </si>
  <si>
    <t>Total Self Generated - Other</t>
  </si>
  <si>
    <t>Total State Appropriations</t>
  </si>
  <si>
    <t>Total Statutory Dedicated</t>
  </si>
  <si>
    <t>Total Federal Appropriations</t>
  </si>
  <si>
    <t>Total Gifts, grants and contracts</t>
  </si>
  <si>
    <t>Total Auxiliary Enterprises</t>
  </si>
  <si>
    <t>Total Interagency Transfers</t>
  </si>
  <si>
    <t>General Fund Restoration</t>
  </si>
  <si>
    <t>Professional Travel</t>
  </si>
  <si>
    <t>Information Technology</t>
  </si>
  <si>
    <t xml:space="preserve">                                         </t>
  </si>
  <si>
    <t>Board of Regents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</si>
  <si>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</si>
  <si>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</si>
  <si>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</si>
  <si>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</si>
  <si>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</si>
  <si>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</si>
  <si>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</si>
  <si>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Change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</si>
  <si>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</si>
  <si>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</si>
  <si>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</si>
  <si>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</si>
  <si>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</si>
  <si>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</si>
  <si>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</si>
  <si>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</si>
  <si>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</si>
  <si>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</si>
  <si>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</si>
  <si>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Agricultural Program Fund</t>
  </si>
  <si>
    <t xml:space="preserve">           Equine Fund</t>
  </si>
  <si>
    <t xml:space="preserve">           Health Excellence Fund</t>
  </si>
  <si>
    <t xml:space="preserve">           La. Educational Quality Support Fund (LEQSF)</t>
  </si>
  <si>
    <t xml:space="preserve">           Workforce Rapid Response</t>
  </si>
  <si>
    <t xml:space="preserve">    Funds Due From Management Board or Regents:</t>
  </si>
  <si>
    <t xml:space="preserve">    Funds Due to Institutions:</t>
  </si>
  <si>
    <t>Total State Funds</t>
  </si>
  <si>
    <t>Self Generated Funds</t>
  </si>
  <si>
    <t>Federal Funds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</si>
  <si>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</si>
  <si>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</si>
  <si>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</si>
  <si>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</si>
  <si>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</si>
  <si>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</si>
  <si>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</si>
  <si>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</si>
  <si>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</si>
  <si>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</si>
  <si>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</si>
  <si>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</si>
  <si>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</si>
  <si>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</si>
  <si>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</si>
  <si>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</si>
  <si>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</si>
  <si>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</si>
  <si>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</si>
  <si>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</si>
  <si>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</si>
  <si>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</si>
  <si>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</si>
  <si>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</si>
  <si>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</si>
  <si>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</si>
  <si>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</si>
  <si>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</si>
  <si>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</si>
  <si>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</si>
  <si>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</si>
  <si>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</si>
  <si>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</si>
  <si>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</si>
  <si>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>**Library costs are included in the function of academic support and are detailed on the BOR-4A.</t>
  </si>
  <si>
    <t>TOTAL</t>
  </si>
  <si>
    <t xml:space="preserve">     Total Personal Services</t>
  </si>
  <si>
    <t xml:space="preserve">      Total Professional Services</t>
  </si>
  <si>
    <t xml:space="preserve">     Total Capital Outlays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</si>
  <si>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</si>
  <si>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</si>
  <si>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</si>
  <si>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</si>
  <si>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</si>
  <si>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</si>
  <si>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</si>
  <si>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</si>
  <si>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Lab School</t>
  </si>
  <si>
    <t>Total Other Interagency Transfers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</si>
  <si>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</si>
  <si>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</si>
  <si>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</si>
  <si>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</si>
  <si>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</si>
  <si>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</si>
  <si>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</si>
  <si>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</si>
  <si>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</si>
  <si>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</si>
  <si>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</si>
  <si>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</si>
  <si>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</si>
  <si>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</si>
  <si>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</si>
  <si>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</si>
  <si>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</si>
  <si>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</si>
  <si>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</si>
  <si>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>Total Federal Funds</t>
  </si>
  <si>
    <t>Total Revenues Other Than State Funds Appropriations</t>
  </si>
  <si>
    <t>Form BOR-3</t>
  </si>
  <si>
    <t>Revenue Sources - Unrestricted &amp; Restricted</t>
  </si>
  <si>
    <t>% OF</t>
  </si>
  <si>
    <t>UNRESTRICTED</t>
  </si>
  <si>
    <t>RESTRICTED</t>
  </si>
  <si>
    <t xml:space="preserve">  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</si>
  <si>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</si>
  <si>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</si>
  <si>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</si>
  <si>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</si>
  <si>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Southern University Agrlcultural Program Fund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</si>
  <si>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</si>
  <si>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</si>
  <si>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</si>
  <si>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</si>
  <si>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Physician Practice Plans</t>
  </si>
  <si>
    <t xml:space="preserve">  Auxiliaries (Excluding Athletics)</t>
  </si>
  <si>
    <t xml:space="preserve">  Endowment Income</t>
  </si>
  <si>
    <t xml:space="preserve">  Gifts, Grants, and Contracts</t>
  </si>
  <si>
    <t>The reported amount of unrestricted revenue should equal the total revenue amounts reported on Form BOR-1 for the appropriate year.</t>
  </si>
  <si>
    <t xml:space="preserve">     Other </t>
  </si>
  <si>
    <t xml:space="preserve">    Other Total </t>
  </si>
  <si>
    <t xml:space="preserve">  Hospital Contracts </t>
  </si>
  <si>
    <t xml:space="preserve">  Other Total </t>
  </si>
  <si>
    <t>Southern University Agricultural Fund</t>
  </si>
  <si>
    <t xml:space="preserve">          Other </t>
  </si>
  <si>
    <t>Form BOR-4</t>
  </si>
  <si>
    <t>Summary of Functional Costs</t>
  </si>
  <si>
    <t>Function:  Instruction</t>
  </si>
  <si>
    <t xml:space="preserve"> Travel</t>
  </si>
  <si>
    <t xml:space="preserve"> Operating Services</t>
  </si>
  <si>
    <t xml:space="preserve"> Supplies</t>
  </si>
  <si>
    <t xml:space="preserve"> Professional Services</t>
  </si>
  <si>
    <t xml:space="preserve"> Other Charges</t>
  </si>
  <si>
    <t xml:space="preserve"> Debt Services</t>
  </si>
  <si>
    <t xml:space="preserve"> Interagency Tranfers</t>
  </si>
  <si>
    <t xml:space="preserve"> General Acquisitions</t>
  </si>
  <si>
    <t xml:space="preserve"> Library Acquisitions</t>
  </si>
  <si>
    <t xml:space="preserve"> Major Repairs</t>
  </si>
  <si>
    <t>Function Total</t>
  </si>
  <si>
    <t>Function:  Research</t>
  </si>
  <si>
    <t>Function:  Public Service</t>
  </si>
  <si>
    <t xml:space="preserve">Form BOR-4 </t>
  </si>
  <si>
    <t xml:space="preserve">Function:  Academic Support </t>
  </si>
  <si>
    <t>Includes Libraries</t>
  </si>
  <si>
    <t>Function:  Student Services</t>
  </si>
  <si>
    <t>Function:  Institutional Support</t>
  </si>
  <si>
    <t>Function: Scholarships</t>
  </si>
  <si>
    <t>And Fellowships</t>
  </si>
  <si>
    <t xml:space="preserve">Function:  Operation </t>
  </si>
  <si>
    <t>And Maintenance</t>
  </si>
  <si>
    <t>Athletics</t>
  </si>
  <si>
    <t>Other</t>
  </si>
  <si>
    <t xml:space="preserve"> Total</t>
  </si>
  <si>
    <t>Form BOR-6</t>
  </si>
  <si>
    <t>Schedule of Professional Services</t>
  </si>
  <si>
    <t xml:space="preserve">Actual </t>
  </si>
  <si>
    <t>DESCRIPITION</t>
  </si>
  <si>
    <t>Accounting &amp; Auditing</t>
  </si>
  <si>
    <t>Mangement Consulting</t>
  </si>
  <si>
    <t>Engineering &amp; Architectural</t>
  </si>
  <si>
    <t>Medical &amp; Dental</t>
  </si>
  <si>
    <t>Other Professional Services</t>
  </si>
  <si>
    <t>Total Professional Services</t>
  </si>
  <si>
    <t xml:space="preserve">  Unallotted</t>
  </si>
  <si>
    <t xml:space="preserve"> Unallotted</t>
  </si>
  <si>
    <t xml:space="preserve">Notes to Forms </t>
  </si>
  <si>
    <t>FORM #</t>
  </si>
  <si>
    <t>Form BOR-ATH-1</t>
  </si>
  <si>
    <t>Revenue</t>
  </si>
  <si>
    <t>Revenue Category:</t>
  </si>
  <si>
    <t>Total</t>
  </si>
  <si>
    <t>\\\\\\\\\\\\\\\\\\\\\\\\\\\\\\\\\\\\\\\</t>
  </si>
  <si>
    <t>R</t>
  </si>
  <si>
    <t>\\\\\\\\\\\\\\\\\\\\\\\\\</t>
  </si>
  <si>
    <t>\\\\\\\\\\\\\\\\\\\\\\\\\\\\\\\\</t>
  </si>
  <si>
    <t>\\\\\\\\\\\\\\\\\\\\\\\\\\\\\</t>
  </si>
  <si>
    <t>E</t>
  </si>
  <si>
    <t>Post Season Play (Tourn./Bowl)</t>
  </si>
  <si>
    <t>V</t>
  </si>
  <si>
    <t>Foundations/Clubs (Other Private Gifts)</t>
  </si>
  <si>
    <t>\\\\\\\\\\\\\\\\\\\\\</t>
  </si>
  <si>
    <t>N</t>
  </si>
  <si>
    <t>Student Athletic Fees*</t>
  </si>
  <si>
    <t>U</t>
  </si>
  <si>
    <t>CWSP-Federally Funded Portion</t>
  </si>
  <si>
    <t>OTHER</t>
  </si>
  <si>
    <t>FINANCIAL</t>
  </si>
  <si>
    <t>Transfers from Unrestricted E&amp;G*</t>
  </si>
  <si>
    <t>SOURCES</t>
  </si>
  <si>
    <t>Total Revenue for Athletics</t>
  </si>
  <si>
    <t>Form BOR-ATH-2</t>
  </si>
  <si>
    <t>Expenditures</t>
  </si>
  <si>
    <t>Expense Category:</t>
  </si>
  <si>
    <t>Athletic</t>
  </si>
  <si>
    <t>Salaries/Wages/Student Help</t>
  </si>
  <si>
    <t>\\\\\\\\\\\\\\\\\\\\</t>
  </si>
  <si>
    <t>\\\\\\\\\\\\\\\\\\\\\\\\\\\\\\\</t>
  </si>
  <si>
    <t>Med. Insurance/Injury Claims</t>
  </si>
  <si>
    <t>Other Expenses (Detail)</t>
  </si>
  <si>
    <t>Fund/Account (List)</t>
  </si>
  <si>
    <t>Total Athletic Expenses</t>
  </si>
  <si>
    <t>Note: Gender equity amount is in addition to the maximum state support for your institution.</t>
  </si>
  <si>
    <t>\\\\\\\\\\\\\\\\\\\\\\\\\\\\\\\\\\\</t>
  </si>
  <si>
    <t>Prior Yr Act</t>
  </si>
  <si>
    <t>Prior Yr Bgt</t>
  </si>
  <si>
    <t>Current Yr Bgt.</t>
  </si>
  <si>
    <t>Men's Football</t>
  </si>
  <si>
    <t>Men's Basketball</t>
  </si>
  <si>
    <t>Other Men's Sports</t>
  </si>
  <si>
    <t>All Women's Sports</t>
  </si>
  <si>
    <t>All Concessions Prog. Sales</t>
  </si>
  <si>
    <t>Other Activities</t>
  </si>
  <si>
    <t>Total Athletics Revenues</t>
  </si>
  <si>
    <t>REVENUE</t>
  </si>
  <si>
    <t>EXPENDITURES</t>
  </si>
  <si>
    <t>All Athletic Admin/General</t>
  </si>
  <si>
    <t>Mens' Football</t>
  </si>
  <si>
    <t>Men's Baseball</t>
  </si>
  <si>
    <t>All Women's Athletics</t>
  </si>
  <si>
    <t>All Concessions Programs</t>
  </si>
  <si>
    <t>Total Athletic Expenditures</t>
  </si>
  <si>
    <t>Total Athletics Expenditures</t>
  </si>
  <si>
    <t xml:space="preserve">Other Expenses </t>
  </si>
  <si>
    <t xml:space="preserve">Fund/Account 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</si>
  <si>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</si>
  <si>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</si>
  <si>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</si>
  <si>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</si>
  <si>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</si>
  <si>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</si>
  <si>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</si>
  <si>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</si>
  <si>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>Rockefeller Scholarship Fund</t>
  </si>
  <si>
    <t>TOPS Fund</t>
  </si>
  <si>
    <t>Revenue Over Expenditures</t>
  </si>
  <si>
    <t>State General Fund</t>
  </si>
  <si>
    <t>IAT</t>
  </si>
  <si>
    <t xml:space="preserve">Total Rev. Over Exp. </t>
  </si>
  <si>
    <t>Subtotal Revenue</t>
  </si>
  <si>
    <t>TOTAL REVENUE (Excluding Athletics)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</si>
  <si>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</si>
  <si>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</si>
  <si>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</si>
  <si>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</si>
  <si>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</si>
  <si>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</si>
  <si>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>Revenue Over Expenditures :</t>
  </si>
  <si>
    <t>Total Other Student Fees</t>
  </si>
  <si>
    <t xml:space="preserve">           Rockefeller Scholarship Fund</t>
  </si>
  <si>
    <t xml:space="preserve">           TOPS Fund</t>
  </si>
  <si>
    <t xml:space="preserve">           Orleans Excellence Fund</t>
  </si>
  <si>
    <t>All Other Auxiliaries (excluding Athletics)</t>
  </si>
  <si>
    <t>Form BOR-3A Other Revenue Detail</t>
  </si>
  <si>
    <t xml:space="preserve">  Academic Enhancement Fee</t>
  </si>
  <si>
    <t xml:space="preserve">  Building Use Fee</t>
  </si>
  <si>
    <t xml:space="preserve">  Technology Fee</t>
  </si>
  <si>
    <t xml:space="preserve">  Energy Surcharge</t>
  </si>
  <si>
    <t xml:space="preserve">  University Self-Assessed Fees</t>
  </si>
  <si>
    <t xml:space="preserve">  Student Self-Assessed Fees</t>
  </si>
  <si>
    <t xml:space="preserve">Total Other State Funds </t>
  </si>
  <si>
    <t xml:space="preserve">Student Fees: </t>
  </si>
  <si>
    <t xml:space="preserve">  Hospital Contracts (List):</t>
  </si>
  <si>
    <t xml:space="preserve">  Total Hospital Contracts:</t>
  </si>
  <si>
    <t xml:space="preserve">  Other (List):</t>
  </si>
  <si>
    <t xml:space="preserve">  Total Other:</t>
  </si>
  <si>
    <t xml:space="preserve">  All Other Mandated Fees (List) </t>
  </si>
  <si>
    <t xml:space="preserve">  All Other Student Fees (List) </t>
  </si>
  <si>
    <t xml:space="preserve">  Total All Other Student Fees</t>
  </si>
  <si>
    <t xml:space="preserve">  Total All Other Mandated Fees</t>
  </si>
  <si>
    <t xml:space="preserve">   3.</t>
  </si>
  <si>
    <t xml:space="preserve">   1.</t>
  </si>
  <si>
    <t xml:space="preserve">   2.</t>
  </si>
  <si>
    <t>Total Other Federal Grants</t>
  </si>
  <si>
    <t>Total Other Self-Generated Funds</t>
  </si>
  <si>
    <t>Due</t>
  </si>
  <si>
    <t xml:space="preserve">Due </t>
  </si>
  <si>
    <t>Due to Institution</t>
  </si>
  <si>
    <t xml:space="preserve">Total Due </t>
  </si>
  <si>
    <t xml:space="preserve">  Student Athletic Fees</t>
  </si>
  <si>
    <t xml:space="preserve">    Student Athletic Fees</t>
  </si>
  <si>
    <t>Non-Recurring Self Generated Carry Forward</t>
  </si>
  <si>
    <t>Non-Recurring Self-Generated Carry Forward</t>
  </si>
  <si>
    <t xml:space="preserve">           Medical &amp; Allied Health Scholarship &amp; Loan Fund</t>
  </si>
  <si>
    <t>Medical &amp; Allied Health Scholarship &amp; Loan Fund</t>
  </si>
  <si>
    <t>Building Use Fee - Act 426</t>
  </si>
  <si>
    <t xml:space="preserve">    Building Use Fee - Act 426</t>
  </si>
  <si>
    <t>Student Services Fee</t>
  </si>
  <si>
    <t xml:space="preserve">    Student Services Fee</t>
  </si>
  <si>
    <t xml:space="preserve">  Building Use Fee - Act 426</t>
  </si>
  <si>
    <t xml:space="preserve">  Student Services Fee</t>
  </si>
  <si>
    <t>Category</t>
  </si>
  <si>
    <t>Cost</t>
  </si>
  <si>
    <t>Teachers Retirement</t>
  </si>
  <si>
    <t>Group Insurance - Active</t>
  </si>
  <si>
    <t>Group Insurance - Retirees</t>
  </si>
  <si>
    <t>LASERS</t>
  </si>
  <si>
    <t>Office of Risk Management</t>
  </si>
  <si>
    <t>Legislative Auditor</t>
  </si>
  <si>
    <t xml:space="preserve">FICA/Medicare Tax </t>
  </si>
  <si>
    <t>Civil Service/CPTP</t>
  </si>
  <si>
    <t>Office of State Purchasing (OSP)</t>
  </si>
  <si>
    <t>Rent/Maint</t>
  </si>
  <si>
    <t>Group Insurance Life</t>
  </si>
  <si>
    <t>Unemployment Benefits</t>
  </si>
  <si>
    <t>Office of Telecommunication Services (OTS)</t>
  </si>
  <si>
    <t>Capital Park Security</t>
  </si>
  <si>
    <t>Other Related Benefits</t>
  </si>
  <si>
    <t>UPS</t>
  </si>
  <si>
    <t>Other (**List Below)</t>
  </si>
  <si>
    <t>Grand Total</t>
  </si>
  <si>
    <t>**Other Mandated Costs: (List)</t>
  </si>
  <si>
    <t xml:space="preserve">   Cost A</t>
  </si>
  <si>
    <t xml:space="preserve">   Cost B</t>
  </si>
  <si>
    <t xml:space="preserve">   Etc.  </t>
  </si>
  <si>
    <t>Optional Retirement Plan (ORP)</t>
  </si>
  <si>
    <t>Budgeted*</t>
  </si>
  <si>
    <t xml:space="preserve">  Total Student Fees</t>
  </si>
  <si>
    <t>Other Retirement (Not ORP)</t>
  </si>
  <si>
    <t>ARRA Funds</t>
  </si>
  <si>
    <t>Higher Education Initiatives Fund</t>
  </si>
  <si>
    <t>LA Quality Education Support Fund</t>
  </si>
  <si>
    <t>Workforce Training - Rapid Response Fund</t>
  </si>
  <si>
    <t>LA Cybersecurity Talent Initiative Fund</t>
  </si>
  <si>
    <t>Health Care Employment Reinvestment Opportunity Fund</t>
  </si>
  <si>
    <t>Education Excellence Fund</t>
  </si>
  <si>
    <t>Shreveport Riverfront &amp; Stadium Fund</t>
  </si>
  <si>
    <t>MJ Foster Promise Program Fund</t>
  </si>
  <si>
    <t xml:space="preserve">           Education Excellence Fund</t>
  </si>
  <si>
    <t xml:space="preserve">           Health Care Employment Reinvestment Opportunity Fund</t>
  </si>
  <si>
    <t xml:space="preserve">           MJ Foster Promise Program Fund</t>
  </si>
  <si>
    <t xml:space="preserve">           LA Cybersecurity Talent Initiative Fund</t>
  </si>
  <si>
    <t xml:space="preserve">           Shreveport Riverfront &amp; Stadium Fund</t>
  </si>
  <si>
    <t>Tobacco Tax Health Care Fund</t>
  </si>
  <si>
    <t>Equine Health Sudies Program Fund</t>
  </si>
  <si>
    <t>Proprietary School Fund Account</t>
  </si>
  <si>
    <t>Orleans Parish Excellence Fund</t>
  </si>
  <si>
    <t xml:space="preserve">           Equine Health Studies Program Fund</t>
  </si>
  <si>
    <t xml:space="preserve">           Orleans Parish Excellence Fund</t>
  </si>
  <si>
    <t xml:space="preserve">           Workforce Rapid Response Fund</t>
  </si>
  <si>
    <t>Form BOR-5</t>
  </si>
  <si>
    <t>Schedule of Unrestricted Scholarships &amp; Fee Exemptions</t>
  </si>
  <si>
    <t>Number</t>
  </si>
  <si>
    <t>Awarded</t>
  </si>
  <si>
    <t>Per Year</t>
  </si>
  <si>
    <t>In-State</t>
  </si>
  <si>
    <t>Out of State</t>
  </si>
  <si>
    <t>Type of Scholarships</t>
  </si>
  <si>
    <t>Academic</t>
  </si>
  <si>
    <t>Band</t>
  </si>
  <si>
    <t>Foreign language</t>
  </si>
  <si>
    <t>High School</t>
  </si>
  <si>
    <t>Honors</t>
  </si>
  <si>
    <t>LASIP</t>
  </si>
  <si>
    <t>LPB Stipend</t>
  </si>
  <si>
    <t>Music</t>
  </si>
  <si>
    <t>Presidental Grant</t>
  </si>
  <si>
    <t>Presidental Education Opportunity</t>
  </si>
  <si>
    <t>Freshman Award/Academic Excellence</t>
  </si>
  <si>
    <t>Freshman Achievement Scholarship</t>
  </si>
  <si>
    <t>Rally</t>
  </si>
  <si>
    <t>ROTC</t>
  </si>
  <si>
    <t>SEOG Matching</t>
  </si>
  <si>
    <t>SGA</t>
  </si>
  <si>
    <t>SSIG Matching</t>
  </si>
  <si>
    <t>Summer Orientation</t>
  </si>
  <si>
    <t>University</t>
  </si>
  <si>
    <t>Total Other Scholarships</t>
  </si>
  <si>
    <t>(List Other Scholarships - Use continuation sheet if necessary).</t>
  </si>
  <si>
    <t>Total Scholarships</t>
  </si>
  <si>
    <t>Type of Fee Exemptions</t>
  </si>
  <si>
    <t>TOPS Shortfall Recorded as Exemption</t>
  </si>
  <si>
    <t>Legislatively Established Tuition &amp; Fee Exemptions</t>
  </si>
  <si>
    <t xml:space="preserve">    Children of Deceased/Disabled Police, Deputy Sheriffs, Adult Probation/Parole Officers (17:1681.1)</t>
  </si>
  <si>
    <t xml:space="preserve">    Children of Deceased/Disabled Firefighters (17:1682.1)</t>
  </si>
  <si>
    <t xml:space="preserve">    Children of Deceased/Disabled Sanitation Workers (17:1683.1)</t>
  </si>
  <si>
    <t xml:space="preserve">    Children of Deceased/Disabled Teachers and School Employees (17:1684)</t>
  </si>
  <si>
    <t xml:space="preserve">    Children of Deceased/Disabled Correctional Officers (17:1685.1)</t>
  </si>
  <si>
    <t xml:space="preserve">    Senior Citizens (17:1807)</t>
  </si>
  <si>
    <t xml:space="preserve">    Louisiana National Guard (29:36.1)</t>
  </si>
  <si>
    <t xml:space="preserve">    Hardship Waivers (17:3351)</t>
  </si>
  <si>
    <t xml:space="preserve">    Others (List - Use continuation sheet if necessary.)</t>
  </si>
  <si>
    <t>Other Tuition &amp; Fee Exemptions</t>
  </si>
  <si>
    <t xml:space="preserve">     Faculty/Staff</t>
  </si>
  <si>
    <t xml:space="preserve">     Faculty Dependents</t>
  </si>
  <si>
    <t xml:space="preserve">     Others (List - Use continuation sheet if necessary.)</t>
  </si>
  <si>
    <t>Non-Resident Tuition and Fee Exemptions</t>
  </si>
  <si>
    <t xml:space="preserve">    Academic</t>
  </si>
  <si>
    <t xml:space="preserve">    Graduate Assistantships/Fellowships</t>
  </si>
  <si>
    <t xml:space="preserve">    Other (List - Use continuation sheet if necessary.)</t>
  </si>
  <si>
    <t>Total Fee Exemptions</t>
  </si>
  <si>
    <t>Total Scholarships and Fee Exemptions</t>
  </si>
  <si>
    <t>Form BOR-5A</t>
  </si>
  <si>
    <t xml:space="preserve">5% Needs Based Assistance Funds   </t>
  </si>
  <si>
    <t>Program Description</t>
  </si>
  <si>
    <t xml:space="preserve">  Proprietary School Fund Account</t>
  </si>
  <si>
    <t xml:space="preserve">  Proprietary School Fund</t>
  </si>
  <si>
    <t xml:space="preserve">           Pari-Mutuel Live Racing Facility Gaming Control Fund</t>
  </si>
  <si>
    <t>Pari-Mutuel Live Racing Facility</t>
  </si>
  <si>
    <t>Geaux Teach Fund</t>
  </si>
  <si>
    <t>Power-based Violence and Campus Safety Fund</t>
  </si>
  <si>
    <t>Postsecondary Inclusive Education Fund</t>
  </si>
  <si>
    <t>* This column should reflect the last approved BA-7 in FY 2022-2023</t>
  </si>
  <si>
    <r>
      <t xml:space="preserve">Note: </t>
    </r>
    <r>
      <rPr>
        <sz val="11"/>
        <rFont val="Arial"/>
        <family val="2"/>
      </rPr>
      <t>Total must equal BOR-1.</t>
    </r>
  </si>
  <si>
    <t>Average Value</t>
  </si>
  <si>
    <t>All Athletic 
Admin/General</t>
  </si>
  <si>
    <t>All Concessions Program Sales</t>
  </si>
  <si>
    <t>Football</t>
  </si>
  <si>
    <t xml:space="preserve">           Geaux Teach Fund</t>
  </si>
  <si>
    <t xml:space="preserve">           Power-based Violence and Campus Safety Fund</t>
  </si>
  <si>
    <t xml:space="preserve">           Postsecondary Inclusive Education Fund</t>
  </si>
  <si>
    <t xml:space="preserve">          Other</t>
  </si>
  <si>
    <t>2024-2025</t>
  </si>
  <si>
    <t>2024-25</t>
  </si>
  <si>
    <t>LA Response Plan Fund</t>
  </si>
  <si>
    <t xml:space="preserve">           LA Response Plan Fund</t>
  </si>
  <si>
    <t>FY 2026 Mandated Costs</t>
  </si>
  <si>
    <t>FY 2026 Operating Budget Data (Revenue)</t>
  </si>
  <si>
    <t>FY 2026 Operating Budget Data (Expenditure - Research)</t>
  </si>
  <si>
    <t>FY 2026 Operating Budget Data (Expenditure - Public Service)</t>
  </si>
  <si>
    <t>FY 2026 Operating Budget Data (Expenditure - Academic Support)</t>
  </si>
  <si>
    <t>FY 2026 Operating Budget Data (Expenditure - Student Services Function)</t>
  </si>
  <si>
    <t>FY 2026 Operating Budget Data (Expenditure - Institutional Support Function)</t>
  </si>
  <si>
    <t>FY 2026 Operating Budget Data (Expenditure - Scholarship Function)</t>
  </si>
  <si>
    <t>FY 2026 Operating Budget Data (Expenditure - OP&amp;M Function)</t>
  </si>
  <si>
    <t>FY 2026 Operating Budget Data (Expenditure - Hospitals Function)</t>
  </si>
  <si>
    <t>FY 2026 Operating Budget Data (Expenditure - Transfers Function)</t>
  </si>
  <si>
    <t>FY 2026 Operating Budget Data (Athletics - Revenues and Expenditures)</t>
  </si>
  <si>
    <t>FY 2026 Operating Budget Data (Expenditure - Other)</t>
  </si>
  <si>
    <t>2025-2026</t>
  </si>
  <si>
    <t>Budgeted 2024-25</t>
  </si>
  <si>
    <t>BUDGETED 2024-2025</t>
  </si>
  <si>
    <r>
      <t xml:space="preserve">BUDGETED </t>
    </r>
    <r>
      <rPr>
        <b/>
        <sz val="11"/>
        <color theme="5"/>
        <rFont val="Arial"/>
        <family val="2"/>
      </rPr>
      <t>2025-2026</t>
    </r>
  </si>
  <si>
    <t>ACTUAL 2024-2025</t>
  </si>
  <si>
    <r>
      <t>BUDGETED</t>
    </r>
    <r>
      <rPr>
        <b/>
        <sz val="11"/>
        <color theme="5"/>
        <rFont val="Arial"/>
        <family val="2"/>
      </rPr>
      <t xml:space="preserve"> 2025-2026</t>
    </r>
  </si>
  <si>
    <t>2025-26</t>
  </si>
  <si>
    <t>2025-26 +/-</t>
  </si>
  <si>
    <t xml:space="preserve"> Fiscal Year 2024-2025 Actual</t>
  </si>
  <si>
    <t>Fiscal Year 2024-2025 Budgeted</t>
  </si>
  <si>
    <r>
      <t xml:space="preserve">Fiscal Year </t>
    </r>
    <r>
      <rPr>
        <b/>
        <sz val="11"/>
        <color theme="5"/>
        <rFont val="Arial"/>
        <family val="2"/>
      </rPr>
      <t>2025-2026</t>
    </r>
    <r>
      <rPr>
        <b/>
        <sz val="11"/>
        <rFont val="Arial"/>
        <family val="2"/>
      </rPr>
      <t xml:space="preserve"> Budgeted</t>
    </r>
  </si>
  <si>
    <t>FY 2026 Operating Budget Data (Expenditure - Instruction)</t>
  </si>
  <si>
    <t>ACTUAL</t>
  </si>
  <si>
    <t>NIL Institution Expenses</t>
  </si>
  <si>
    <t>HIED Campus Revitalization Fund</t>
  </si>
  <si>
    <t>Criminal Justice and First Responder Fund</t>
  </si>
  <si>
    <t xml:space="preserve">           HIED Campus Revitalization Fund</t>
  </si>
  <si>
    <t xml:space="preserve">           Criminal Justice and First Responder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</si>
</sst>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0.00%;\(0.00%\)"/>
    <numFmt numFmtId="166" formatCode="&quot;$&quot;#,##0"/>
    <numFmt numFmtId="167" formatCode="#,##0.00%;[Red]\(#,##0.00%\)"/>
    <numFmt numFmtId="168" formatCode="_(&quot;$&quot;* #,##0_);_(&quot;$&quot;* \(#,##0\);_(&quot;$&quot;* &quot;-&quot;??_);_(@_)"/>
    <numFmt numFmtId="169" formatCode="[$$-409]#,##0"/>
  </numFmts>
  <fonts count="27" x14ac:knownFonts="1">
    <font>
      <sz val="11"/>
      <color theme="1"/>
      <name val="Calibri"/>
      <family val="2"/>
      <scheme val="minor"/>
    </font>
    <font>
      <sz val="3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28"/>
      <name val="Arial"/>
      <family val="2"/>
    </font>
    <font>
      <sz val="11"/>
      <color theme="1" tint="0.499984740745262"/>
      <name val="Arial"/>
      <family val="2"/>
    </font>
    <font>
      <sz val="11"/>
      <color theme="1" tint="4.9989318521683403E-2"/>
      <name val="Arial"/>
      <family val="2"/>
    </font>
    <font>
      <b/>
      <sz val="11"/>
      <color theme="5"/>
      <name val="Arial"/>
      <family val="2"/>
    </font>
    <font>
      <b/>
      <sz val="12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ck">
        <color indexed="8"/>
      </right>
      <top style="thick">
        <color indexed="8"/>
      </top>
      <bottom/>
      <diagonal/>
    </border>
    <border>
      <left style="thin">
        <color indexed="64"/>
      </left>
      <right style="thick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20" fillId="0" borderId="0"/>
  </cellStyleXfs>
  <cellXfs count="595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0" fillId="0" borderId="2" xfId="0" applyBorder="1"/>
    <xf numFmtId="6" fontId="0" fillId="0" borderId="0" xfId="0" applyNumberFormat="1"/>
    <xf numFmtId="0" fontId="0" fillId="0" borderId="1" xfId="0" applyBorder="1"/>
    <xf numFmtId="6" fontId="10" fillId="0" borderId="0" xfId="0" applyNumberFormat="1" applyFont="1" applyAlignment="1">
      <alignment horizontal="centerContinuous"/>
    </xf>
    <xf numFmtId="6" fontId="10" fillId="0" borderId="0" xfId="0" applyNumberFormat="1" applyFont="1" applyAlignment="1">
      <alignment horizontal="center"/>
    </xf>
    <xf numFmtId="167" fontId="1" fillId="0" borderId="0" xfId="0" applyNumberFormat="1" applyFo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Continuous"/>
    </xf>
    <xf numFmtId="0" fontId="10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10" fillId="0" borderId="20" xfId="0" applyFont="1" applyBorder="1" applyAlignment="1">
      <alignment horizontal="center"/>
    </xf>
    <xf numFmtId="0" fontId="10" fillId="0" borderId="21" xfId="0" applyFont="1" applyBorder="1"/>
    <xf numFmtId="0" fontId="10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"/>
    </xf>
    <xf numFmtId="0" fontId="10" fillId="0" borderId="4" xfId="0" applyFont="1" applyBorder="1" applyAlignment="1">
      <alignment horizontal="centerContinuous"/>
    </xf>
    <xf numFmtId="0" fontId="10" fillId="0" borderId="9" xfId="0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166" fontId="0" fillId="0" borderId="25" xfId="0" applyNumberFormat="1" applyBorder="1"/>
    <xf numFmtId="166" fontId="0" fillId="0" borderId="16" xfId="0" applyNumberFormat="1" applyBorder="1"/>
    <xf numFmtId="166" fontId="0" fillId="0" borderId="26" xfId="0" applyNumberFormat="1" applyBorder="1"/>
    <xf numFmtId="166" fontId="0" fillId="0" borderId="19" xfId="0" applyNumberFormat="1" applyBorder="1"/>
    <xf numFmtId="166" fontId="0" fillId="0" borderId="27" xfId="0" applyNumberFormat="1" applyBorder="1"/>
    <xf numFmtId="166" fontId="0" fillId="0" borderId="18" xfId="0" applyNumberFormat="1" applyBorder="1"/>
    <xf numFmtId="166" fontId="0" fillId="0" borderId="28" xfId="0" applyNumberFormat="1" applyBorder="1"/>
    <xf numFmtId="0" fontId="10" fillId="0" borderId="3" xfId="0" applyFont="1" applyBorder="1"/>
    <xf numFmtId="0" fontId="10" fillId="0" borderId="4" xfId="0" applyFont="1" applyBorder="1" applyAlignment="1">
      <alignment horizontal="center"/>
    </xf>
    <xf numFmtId="166" fontId="10" fillId="0" borderId="9" xfId="0" applyNumberFormat="1" applyFont="1" applyBorder="1"/>
    <xf numFmtId="166" fontId="0" fillId="0" borderId="29" xfId="0" applyNumberFormat="1" applyBorder="1"/>
    <xf numFmtId="166" fontId="10" fillId="0" borderId="12" xfId="0" applyNumberFormat="1" applyFont="1" applyBorder="1"/>
    <xf numFmtId="166" fontId="10" fillId="0" borderId="23" xfId="0" applyNumberFormat="1" applyFont="1" applyBorder="1"/>
    <xf numFmtId="166" fontId="10" fillId="0" borderId="13" xfId="0" applyNumberFormat="1" applyFont="1" applyBorder="1"/>
    <xf numFmtId="166" fontId="0" fillId="0" borderId="30" xfId="0" applyNumberFormat="1" applyBorder="1"/>
    <xf numFmtId="166" fontId="0" fillId="0" borderId="31" xfId="0" applyNumberFormat="1" applyBorder="1"/>
    <xf numFmtId="166" fontId="0" fillId="0" borderId="32" xfId="0" applyNumberFormat="1" applyBorder="1"/>
    <xf numFmtId="166" fontId="0" fillId="0" borderId="33" xfId="0" applyNumberFormat="1" applyBorder="1"/>
    <xf numFmtId="166" fontId="0" fillId="0" borderId="34" xfId="0" applyNumberFormat="1" applyBorder="1"/>
    <xf numFmtId="166" fontId="0" fillId="0" borderId="35" xfId="0" applyNumberFormat="1" applyBorder="1"/>
    <xf numFmtId="166" fontId="0" fillId="0" borderId="36" xfId="0" applyNumberFormat="1" applyBorder="1"/>
    <xf numFmtId="166" fontId="0" fillId="0" borderId="37" xfId="0" applyNumberFormat="1" applyBorder="1"/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68" fontId="9" fillId="0" borderId="40" xfId="1" applyNumberFormat="1" applyFont="1" applyBorder="1"/>
    <xf numFmtId="168" fontId="9" fillId="2" borderId="40" xfId="1" applyNumberFormat="1" applyFont="1" applyFill="1" applyBorder="1"/>
    <xf numFmtId="168" fontId="9" fillId="0" borderId="41" xfId="1" applyNumberFormat="1" applyFont="1" applyBorder="1"/>
    <xf numFmtId="0" fontId="10" fillId="0" borderId="42" xfId="0" applyFont="1" applyBorder="1"/>
    <xf numFmtId="168" fontId="10" fillId="0" borderId="43" xfId="1" applyNumberFormat="1" applyFont="1" applyBorder="1"/>
    <xf numFmtId="44" fontId="9" fillId="0" borderId="0" xfId="1" applyFont="1"/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44" fontId="0" fillId="0" borderId="0" xfId="0" applyNumberFormat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6" fontId="10" fillId="0" borderId="48" xfId="0" applyNumberFormat="1" applyFont="1" applyBorder="1" applyAlignment="1">
      <alignment horizontal="centerContinuous"/>
    </xf>
    <xf numFmtId="6" fontId="10" fillId="0" borderId="49" xfId="0" applyNumberFormat="1" applyFont="1" applyBorder="1" applyAlignment="1">
      <alignment horizontal="centerContinuous"/>
    </xf>
    <xf numFmtId="6" fontId="10" fillId="0" borderId="50" xfId="0" applyNumberFormat="1" applyFont="1" applyBorder="1" applyAlignment="1">
      <alignment horizontal="centerContinuous"/>
    </xf>
    <xf numFmtId="6" fontId="10" fillId="0" borderId="3" xfId="0" applyNumberFormat="1" applyFont="1" applyBorder="1" applyAlignment="1">
      <alignment horizontal="center"/>
    </xf>
    <xf numFmtId="6" fontId="10" fillId="0" borderId="51" xfId="0" applyNumberFormat="1" applyFont="1" applyBorder="1" applyAlignment="1">
      <alignment horizontal="center"/>
    </xf>
    <xf numFmtId="6" fontId="10" fillId="0" borderId="52" xfId="0" applyNumberFormat="1" applyFont="1" applyBorder="1" applyAlignment="1">
      <alignment horizontal="center"/>
    </xf>
    <xf numFmtId="6" fontId="10" fillId="0" borderId="10" xfId="0" applyNumberFormat="1" applyFont="1" applyBorder="1" applyAlignment="1">
      <alignment horizontal="center"/>
    </xf>
    <xf numFmtId="0" fontId="10" fillId="0" borderId="16" xfId="0" applyFont="1" applyBorder="1"/>
    <xf numFmtId="0" fontId="0" fillId="0" borderId="17" xfId="0" applyBorder="1" applyAlignment="1">
      <alignment horizontal="center"/>
    </xf>
    <xf numFmtId="0" fontId="10" fillId="0" borderId="17" xfId="0" applyFont="1" applyBorder="1"/>
    <xf numFmtId="0" fontId="0" fillId="0" borderId="26" xfId="0" applyBorder="1"/>
    <xf numFmtId="6" fontId="10" fillId="0" borderId="53" xfId="0" applyNumberFormat="1" applyFont="1" applyBorder="1"/>
    <xf numFmtId="6" fontId="10" fillId="0" borderId="54" xfId="0" applyNumberFormat="1" applyFont="1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8" xfId="0" applyBorder="1"/>
    <xf numFmtId="6" fontId="0" fillId="0" borderId="55" xfId="0" applyNumberFormat="1" applyBorder="1"/>
    <xf numFmtId="6" fontId="0" fillId="0" borderId="56" xfId="0" applyNumberFormat="1" applyBorder="1"/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0" fontId="10" fillId="0" borderId="19" xfId="0" applyFont="1" applyBorder="1"/>
    <xf numFmtId="0" fontId="10" fillId="0" borderId="28" xfId="0" applyFont="1" applyBorder="1"/>
    <xf numFmtId="6" fontId="10" fillId="0" borderId="55" xfId="0" applyNumberFormat="1" applyFont="1" applyBorder="1"/>
    <xf numFmtId="6" fontId="10" fillId="0" borderId="56" xfId="0" applyNumberFormat="1" applyFont="1" applyBorder="1"/>
    <xf numFmtId="6" fontId="10" fillId="0" borderId="57" xfId="0" applyNumberFormat="1" applyFont="1" applyBorder="1"/>
    <xf numFmtId="6" fontId="10" fillId="0" borderId="58" xfId="0" applyNumberFormat="1" applyFont="1" applyBorder="1"/>
    <xf numFmtId="0" fontId="10" fillId="0" borderId="20" xfId="0" applyFont="1" applyBorder="1"/>
    <xf numFmtId="0" fontId="10" fillId="0" borderId="21" xfId="0" applyFont="1" applyBorder="1" applyAlignment="1">
      <alignment horizontal="center"/>
    </xf>
    <xf numFmtId="0" fontId="10" fillId="0" borderId="60" xfId="0" applyFont="1" applyBorder="1"/>
    <xf numFmtId="6" fontId="10" fillId="0" borderId="61" xfId="0" applyNumberFormat="1" applyFont="1" applyBorder="1"/>
    <xf numFmtId="6" fontId="10" fillId="0" borderId="62" xfId="0" applyNumberFormat="1" applyFont="1" applyBorder="1"/>
    <xf numFmtId="3" fontId="3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2" fontId="2" fillId="0" borderId="1" xfId="0" applyNumberFormat="1" applyFont="1" applyBorder="1"/>
    <xf numFmtId="2" fontId="2" fillId="0" borderId="0" xfId="0" applyNumberFormat="1" applyFont="1"/>
    <xf numFmtId="3" fontId="2" fillId="0" borderId="0" xfId="0" applyNumberFormat="1" applyFont="1" applyAlignment="1">
      <alignment horizontal="centerContinuous"/>
    </xf>
    <xf numFmtId="3" fontId="2" fillId="0" borderId="63" xfId="0" applyNumberFormat="1" applyFont="1" applyBorder="1" applyAlignment="1">
      <alignment horizontal="centerContinuous"/>
    </xf>
    <xf numFmtId="2" fontId="2" fillId="0" borderId="63" xfId="0" applyNumberFormat="1" applyFont="1" applyBorder="1"/>
    <xf numFmtId="3" fontId="3" fillId="0" borderId="3" xfId="0" applyNumberFormat="1" applyFont="1" applyBorder="1"/>
    <xf numFmtId="3" fontId="2" fillId="0" borderId="3" xfId="0" applyNumberFormat="1" applyFont="1" applyBorder="1"/>
    <xf numFmtId="2" fontId="2" fillId="0" borderId="69" xfId="0" applyNumberFormat="1" applyFont="1" applyBorder="1"/>
    <xf numFmtId="166" fontId="2" fillId="0" borderId="70" xfId="0" applyNumberFormat="1" applyFont="1" applyBorder="1"/>
    <xf numFmtId="166" fontId="2" fillId="0" borderId="71" xfId="0" applyNumberFormat="1" applyFont="1" applyBorder="1"/>
    <xf numFmtId="166" fontId="2" fillId="0" borderId="72" xfId="0" applyNumberFormat="1" applyFont="1" applyBorder="1"/>
    <xf numFmtId="2" fontId="2" fillId="0" borderId="73" xfId="0" applyNumberFormat="1" applyFont="1" applyBorder="1"/>
    <xf numFmtId="166" fontId="2" fillId="0" borderId="2" xfId="0" applyNumberFormat="1" applyFont="1" applyBorder="1"/>
    <xf numFmtId="166" fontId="2" fillId="0" borderId="74" xfId="0" applyNumberFormat="1" applyFont="1" applyBorder="1"/>
    <xf numFmtId="166" fontId="2" fillId="0" borderId="75" xfId="0" applyNumberFormat="1" applyFont="1" applyBorder="1"/>
    <xf numFmtId="2" fontId="2" fillId="0" borderId="76" xfId="0" applyNumberFormat="1" applyFont="1" applyBorder="1"/>
    <xf numFmtId="166" fontId="2" fillId="0" borderId="77" xfId="0" applyNumberFormat="1" applyFont="1" applyBorder="1"/>
    <xf numFmtId="2" fontId="2" fillId="0" borderId="78" xfId="0" applyNumberFormat="1" applyFont="1" applyBorder="1"/>
    <xf numFmtId="166" fontId="2" fillId="0" borderId="79" xfId="0" applyNumberFormat="1" applyFont="1" applyBorder="1"/>
    <xf numFmtId="166" fontId="2" fillId="0" borderId="80" xfId="0" applyNumberFormat="1" applyFont="1" applyBorder="1"/>
    <xf numFmtId="166" fontId="2" fillId="0" borderId="81" xfId="0" applyNumberFormat="1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7" xfId="0" applyFont="1" applyBorder="1"/>
    <xf numFmtId="0" fontId="2" fillId="0" borderId="66" xfId="0" applyFont="1" applyBorder="1"/>
    <xf numFmtId="0" fontId="2" fillId="0" borderId="83" xfId="0" applyFont="1" applyBorder="1"/>
    <xf numFmtId="166" fontId="2" fillId="0" borderId="84" xfId="0" applyNumberFormat="1" applyFont="1" applyBorder="1"/>
    <xf numFmtId="166" fontId="2" fillId="0" borderId="84" xfId="0" applyNumberFormat="1" applyFont="1" applyBorder="1" applyAlignment="1">
      <alignment horizontal="fill"/>
    </xf>
    <xf numFmtId="166" fontId="2" fillId="0" borderId="85" xfId="0" applyNumberFormat="1" applyFont="1" applyBorder="1"/>
    <xf numFmtId="166" fontId="2" fillId="0" borderId="86" xfId="0" applyNumberFormat="1" applyFont="1" applyBorder="1"/>
    <xf numFmtId="166" fontId="2" fillId="0" borderId="86" xfId="0" applyNumberFormat="1" applyFont="1" applyBorder="1" applyAlignment="1">
      <alignment horizontal="fill"/>
    </xf>
    <xf numFmtId="0" fontId="2" fillId="0" borderId="87" xfId="0" applyFont="1" applyBorder="1"/>
    <xf numFmtId="0" fontId="2" fillId="0" borderId="82" xfId="0" applyFont="1" applyBorder="1"/>
    <xf numFmtId="166" fontId="2" fillId="0" borderId="88" xfId="0" applyNumberFormat="1" applyFont="1" applyBorder="1"/>
    <xf numFmtId="166" fontId="2" fillId="0" borderId="62" xfId="0" applyNumberFormat="1" applyFont="1" applyBorder="1"/>
    <xf numFmtId="166" fontId="2" fillId="0" borderId="0" xfId="0" applyNumberFormat="1" applyFont="1"/>
    <xf numFmtId="166" fontId="2" fillId="0" borderId="89" xfId="0" applyNumberFormat="1" applyFont="1" applyBorder="1"/>
    <xf numFmtId="6" fontId="2" fillId="0" borderId="0" xfId="0" applyNumberFormat="1" applyFont="1"/>
    <xf numFmtId="0" fontId="2" fillId="0" borderId="90" xfId="0" applyFont="1" applyBorder="1"/>
    <xf numFmtId="6" fontId="3" fillId="0" borderId="91" xfId="0" applyNumberFormat="1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2" fillId="0" borderId="93" xfId="0" applyFont="1" applyBorder="1"/>
    <xf numFmtId="6" fontId="2" fillId="0" borderId="89" xfId="0" applyNumberFormat="1" applyFont="1" applyBorder="1"/>
    <xf numFmtId="6" fontId="2" fillId="0" borderId="94" xfId="0" applyNumberFormat="1" applyFont="1" applyBorder="1"/>
    <xf numFmtId="6" fontId="2" fillId="0" borderId="95" xfId="0" applyNumberFormat="1" applyFont="1" applyBorder="1"/>
    <xf numFmtId="6" fontId="2" fillId="0" borderId="96" xfId="0" applyNumberFormat="1" applyFont="1" applyBorder="1"/>
    <xf numFmtId="6" fontId="2" fillId="0" borderId="97" xfId="0" applyNumberFormat="1" applyFont="1" applyBorder="1"/>
    <xf numFmtId="6" fontId="2" fillId="0" borderId="98" xfId="0" applyNumberFormat="1" applyFont="1" applyBorder="1"/>
    <xf numFmtId="6" fontId="2" fillId="0" borderId="99" xfId="0" applyNumberFormat="1" applyFont="1" applyBorder="1"/>
    <xf numFmtId="0" fontId="3" fillId="0" borderId="100" xfId="0" applyFont="1" applyBorder="1"/>
    <xf numFmtId="6" fontId="3" fillId="0" borderId="101" xfId="0" applyNumberFormat="1" applyFont="1" applyBorder="1"/>
    <xf numFmtId="6" fontId="3" fillId="0" borderId="102" xfId="0" applyNumberFormat="1" applyFont="1" applyBorder="1"/>
    <xf numFmtId="0" fontId="3" fillId="0" borderId="0" xfId="0" applyFont="1"/>
    <xf numFmtId="6" fontId="3" fillId="0" borderId="0" xfId="0" applyNumberFormat="1" applyFont="1"/>
    <xf numFmtId="6" fontId="2" fillId="0" borderId="1" xfId="0" applyNumberFormat="1" applyFont="1" applyBorder="1"/>
    <xf numFmtId="6" fontId="2" fillId="0" borderId="3" xfId="0" applyNumberFormat="1" applyFont="1" applyBorder="1"/>
    <xf numFmtId="3" fontId="3" fillId="0" borderId="64" xfId="0" applyNumberFormat="1" applyFont="1" applyBorder="1"/>
    <xf numFmtId="6" fontId="2" fillId="0" borderId="67" xfId="0" applyNumberFormat="1" applyFont="1" applyBorder="1"/>
    <xf numFmtId="0" fontId="3" fillId="0" borderId="103" xfId="0" applyFont="1" applyBorder="1"/>
    <xf numFmtId="6" fontId="3" fillId="0" borderId="89" xfId="0" applyNumberFormat="1" applyFont="1" applyBorder="1" applyAlignment="1">
      <alignment horizontal="center"/>
    </xf>
    <xf numFmtId="6" fontId="3" fillId="0" borderId="104" xfId="0" applyNumberFormat="1" applyFont="1" applyBorder="1" applyAlignment="1">
      <alignment horizontal="center"/>
    </xf>
    <xf numFmtId="0" fontId="2" fillId="0" borderId="105" xfId="0" applyFont="1" applyBorder="1"/>
    <xf numFmtId="0" fontId="2" fillId="0" borderId="89" xfId="0" applyFont="1" applyBorder="1"/>
    <xf numFmtId="6" fontId="2" fillId="0" borderId="106" xfId="0" applyNumberFormat="1" applyFont="1" applyBorder="1"/>
    <xf numFmtId="0" fontId="3" fillId="0" borderId="89" xfId="0" applyFont="1" applyBorder="1"/>
    <xf numFmtId="6" fontId="3" fillId="0" borderId="96" xfId="0" applyNumberFormat="1" applyFont="1" applyBorder="1"/>
    <xf numFmtId="6" fontId="3" fillId="0" borderId="106" xfId="0" applyNumberFormat="1" applyFont="1" applyBorder="1"/>
    <xf numFmtId="0" fontId="2" fillId="0" borderId="107" xfId="0" applyFont="1" applyBorder="1"/>
    <xf numFmtId="6" fontId="2" fillId="0" borderId="108" xfId="0" applyNumberFormat="1" applyFont="1" applyBorder="1"/>
    <xf numFmtId="6" fontId="2" fillId="0" borderId="109" xfId="0" applyNumberFormat="1" applyFont="1" applyBorder="1"/>
    <xf numFmtId="0" fontId="2" fillId="0" borderId="110" xfId="0" applyFont="1" applyBorder="1"/>
    <xf numFmtId="0" fontId="3" fillId="0" borderId="110" xfId="0" applyFont="1" applyBorder="1"/>
    <xf numFmtId="6" fontId="3" fillId="0" borderId="111" xfId="0" applyNumberFormat="1" applyFont="1" applyBorder="1"/>
    <xf numFmtId="6" fontId="3" fillId="0" borderId="97" xfId="0" applyNumberFormat="1" applyFont="1" applyBorder="1"/>
    <xf numFmtId="0" fontId="2" fillId="0" borderId="106" xfId="0" applyFont="1" applyBorder="1"/>
    <xf numFmtId="6" fontId="2" fillId="0" borderId="103" xfId="0" applyNumberFormat="1" applyFont="1" applyBorder="1" applyAlignment="1">
      <alignment horizontal="center"/>
    </xf>
    <xf numFmtId="0" fontId="3" fillId="0" borderId="112" xfId="0" applyFont="1" applyBorder="1"/>
    <xf numFmtId="0" fontId="3" fillId="0" borderId="105" xfId="0" applyFont="1" applyBorder="1"/>
    <xf numFmtId="0" fontId="3" fillId="0" borderId="107" xfId="0" applyFont="1" applyBorder="1"/>
    <xf numFmtId="0" fontId="3" fillId="0" borderId="113" xfId="0" applyFont="1" applyBorder="1"/>
    <xf numFmtId="6" fontId="3" fillId="0" borderId="114" xfId="0" applyNumberFormat="1" applyFont="1" applyBorder="1"/>
    <xf numFmtId="6" fontId="2" fillId="0" borderId="115" xfId="0" applyNumberFormat="1" applyFont="1" applyBorder="1"/>
    <xf numFmtId="0" fontId="3" fillId="0" borderId="67" xfId="0" applyFont="1" applyBorder="1"/>
    <xf numFmtId="0" fontId="2" fillId="0" borderId="84" xfId="0" applyFont="1" applyBorder="1"/>
    <xf numFmtId="0" fontId="3" fillId="0" borderId="116" xfId="0" applyFont="1" applyBorder="1"/>
    <xf numFmtId="6" fontId="3" fillId="0" borderId="117" xfId="0" applyNumberFormat="1" applyFont="1" applyBorder="1"/>
    <xf numFmtId="6" fontId="2" fillId="0" borderId="89" xfId="0" applyNumberFormat="1" applyFont="1" applyBorder="1" applyAlignment="1">
      <alignment horizontal="center"/>
    </xf>
    <xf numFmtId="6" fontId="2" fillId="0" borderId="104" xfId="0" applyNumberFormat="1" applyFont="1" applyBorder="1" applyAlignment="1">
      <alignment horizontal="center"/>
    </xf>
    <xf numFmtId="6" fontId="2" fillId="0" borderId="96" xfId="0" applyNumberFormat="1" applyFont="1" applyBorder="1" applyAlignment="1">
      <alignment horizontal="center"/>
    </xf>
    <xf numFmtId="6" fontId="2" fillId="0" borderId="106" xfId="0" applyNumberFormat="1" applyFont="1" applyBorder="1" applyAlignment="1">
      <alignment horizontal="center"/>
    </xf>
    <xf numFmtId="0" fontId="3" fillId="0" borderId="118" xfId="0" applyFont="1" applyBorder="1"/>
    <xf numFmtId="0" fontId="2" fillId="0" borderId="119" xfId="0" applyFont="1" applyBorder="1"/>
    <xf numFmtId="6" fontId="2" fillId="0" borderId="119" xfId="0" applyNumberFormat="1" applyFont="1" applyBorder="1"/>
    <xf numFmtId="0" fontId="2" fillId="0" borderId="120" xfId="0" applyFont="1" applyBorder="1"/>
    <xf numFmtId="166" fontId="2" fillId="0" borderId="24" xfId="0" applyNumberFormat="1" applyFont="1" applyBorder="1"/>
    <xf numFmtId="166" fontId="2" fillId="0" borderId="121" xfId="0" applyNumberFormat="1" applyFont="1" applyBorder="1"/>
    <xf numFmtId="0" fontId="2" fillId="0" borderId="122" xfId="0" applyFont="1" applyBorder="1"/>
    <xf numFmtId="166" fontId="2" fillId="0" borderId="8" xfId="0" applyNumberFormat="1" applyFont="1" applyBorder="1"/>
    <xf numFmtId="0" fontId="3" fillId="0" borderId="122" xfId="0" applyFont="1" applyBorder="1"/>
    <xf numFmtId="166" fontId="3" fillId="0" borderId="0" xfId="0" applyNumberFormat="1" applyFont="1" applyAlignment="1">
      <alignment horizontal="centerContinuous"/>
    </xf>
    <xf numFmtId="166" fontId="2" fillId="0" borderId="8" xfId="0" applyNumberFormat="1" applyFont="1" applyBorder="1" applyAlignment="1">
      <alignment horizontal="centerContinuous"/>
    </xf>
    <xf numFmtId="0" fontId="3" fillId="0" borderId="122" xfId="0" applyFont="1" applyBorder="1" applyAlignment="1">
      <alignment horizontal="center"/>
    </xf>
    <xf numFmtId="166" fontId="3" fillId="0" borderId="119" xfId="0" applyNumberFormat="1" applyFont="1" applyBorder="1" applyAlignment="1">
      <alignment horizontal="center"/>
    </xf>
    <xf numFmtId="166" fontId="3" fillId="0" borderId="123" xfId="0" applyNumberFormat="1" applyFont="1" applyBorder="1" applyAlignment="1">
      <alignment horizontal="center"/>
    </xf>
    <xf numFmtId="0" fontId="3" fillId="0" borderId="122" xfId="0" applyFont="1" applyBorder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77" xfId="0" applyNumberFormat="1" applyFont="1" applyBorder="1" applyAlignment="1">
      <alignment horizontal="center"/>
    </xf>
    <xf numFmtId="0" fontId="2" fillId="0" borderId="124" xfId="0" applyFont="1" applyBorder="1"/>
    <xf numFmtId="166" fontId="2" fillId="0" borderId="119" xfId="0" applyNumberFormat="1" applyFont="1" applyBorder="1"/>
    <xf numFmtId="166" fontId="2" fillId="0" borderId="123" xfId="0" applyNumberFormat="1" applyFont="1" applyBorder="1"/>
    <xf numFmtId="0" fontId="2" fillId="0" borderId="125" xfId="0" applyFont="1" applyBorder="1"/>
    <xf numFmtId="166" fontId="2" fillId="0" borderId="126" xfId="0" applyNumberFormat="1" applyFont="1" applyBorder="1"/>
    <xf numFmtId="166" fontId="2" fillId="0" borderId="127" xfId="0" applyNumberFormat="1" applyFont="1" applyBorder="1"/>
    <xf numFmtId="166" fontId="2" fillId="0" borderId="128" xfId="0" applyNumberFormat="1" applyFont="1" applyBorder="1"/>
    <xf numFmtId="0" fontId="2" fillId="0" borderId="129" xfId="0" quotePrefix="1" applyFont="1" applyBorder="1"/>
    <xf numFmtId="0" fontId="3" fillId="0" borderId="129" xfId="0" applyFont="1" applyBorder="1"/>
    <xf numFmtId="166" fontId="3" fillId="0" borderId="119" xfId="0" applyNumberFormat="1" applyFont="1" applyBorder="1"/>
    <xf numFmtId="166" fontId="3" fillId="0" borderId="123" xfId="0" applyNumberFormat="1" applyFont="1" applyBorder="1"/>
    <xf numFmtId="0" fontId="3" fillId="0" borderId="130" xfId="0" applyFont="1" applyBorder="1"/>
    <xf numFmtId="166" fontId="3" fillId="0" borderId="131" xfId="0" applyNumberFormat="1" applyFont="1" applyBorder="1"/>
    <xf numFmtId="166" fontId="3" fillId="0" borderId="132" xfId="0" applyNumberFormat="1" applyFont="1" applyBorder="1"/>
    <xf numFmtId="0" fontId="3" fillId="0" borderId="125" xfId="0" applyFont="1" applyBorder="1"/>
    <xf numFmtId="0" fontId="3" fillId="0" borderId="124" xfId="0" applyFont="1" applyBorder="1"/>
    <xf numFmtId="166" fontId="2" fillId="0" borderId="130" xfId="0" applyNumberFormat="1" applyFont="1" applyBorder="1"/>
    <xf numFmtId="166" fontId="2" fillId="0" borderId="133" xfId="0" applyNumberFormat="1" applyFont="1" applyBorder="1"/>
    <xf numFmtId="166" fontId="2" fillId="0" borderId="98" xfId="0" applyNumberFormat="1" applyFont="1" applyBorder="1"/>
    <xf numFmtId="166" fontId="3" fillId="0" borderId="130" xfId="0" applyNumberFormat="1" applyFont="1" applyBorder="1"/>
    <xf numFmtId="0" fontId="3" fillId="0" borderId="33" xfId="0" applyFont="1" applyBorder="1"/>
    <xf numFmtId="0" fontId="3" fillId="0" borderId="134" xfId="0" applyFont="1" applyBorder="1"/>
    <xf numFmtId="166" fontId="3" fillId="0" borderId="135" xfId="0" applyNumberFormat="1" applyFont="1" applyBorder="1"/>
    <xf numFmtId="166" fontId="3" fillId="0" borderId="136" xfId="0" applyNumberFormat="1" applyFont="1" applyBorder="1"/>
    <xf numFmtId="166" fontId="2" fillId="0" borderId="1" xfId="0" applyNumberFormat="1" applyFont="1" applyBorder="1"/>
    <xf numFmtId="0" fontId="2" fillId="0" borderId="24" xfId="0" applyFont="1" applyBorder="1"/>
    <xf numFmtId="0" fontId="2" fillId="0" borderId="121" xfId="0" applyFont="1" applyBorder="1"/>
    <xf numFmtId="0" fontId="2" fillId="0" borderId="8" xfId="0" applyFont="1" applyBorder="1"/>
    <xf numFmtId="0" fontId="2" fillId="0" borderId="0" xfId="0" applyFont="1" applyAlignment="1">
      <alignment horizontal="centerContinuous"/>
    </xf>
    <xf numFmtId="166" fontId="2" fillId="0" borderId="0" xfId="0" applyNumberFormat="1" applyFont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96" xfId="0" applyFont="1" applyBorder="1" applyAlignment="1">
      <alignment horizontal="center"/>
    </xf>
    <xf numFmtId="166" fontId="3" fillId="0" borderId="96" xfId="0" applyNumberFormat="1" applyFont="1" applyBorder="1" applyAlignment="1">
      <alignment horizontal="center"/>
    </xf>
    <xf numFmtId="0" fontId="3" fillId="0" borderId="123" xfId="0" applyFont="1" applyBorder="1" applyAlignment="1">
      <alignment horizontal="center"/>
    </xf>
    <xf numFmtId="0" fontId="3" fillId="0" borderId="89" xfId="0" applyFont="1" applyBorder="1" applyAlignment="1">
      <alignment horizontal="center"/>
    </xf>
    <xf numFmtId="166" fontId="3" fillId="0" borderId="89" xfId="0" applyNumberFormat="1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2" fillId="0" borderId="96" xfId="0" applyFont="1" applyBorder="1"/>
    <xf numFmtId="166" fontId="2" fillId="0" borderId="96" xfId="0" applyNumberFormat="1" applyFont="1" applyBorder="1"/>
    <xf numFmtId="0" fontId="2" fillId="0" borderId="123" xfId="0" applyFont="1" applyBorder="1"/>
    <xf numFmtId="164" fontId="2" fillId="0" borderId="89" xfId="0" applyNumberFormat="1" applyFont="1" applyBorder="1"/>
    <xf numFmtId="0" fontId="2" fillId="0" borderId="77" xfId="0" applyFont="1" applyBorder="1"/>
    <xf numFmtId="0" fontId="2" fillId="0" borderId="137" xfId="0" applyFont="1" applyBorder="1"/>
    <xf numFmtId="165" fontId="4" fillId="0" borderId="118" xfId="0" applyNumberFormat="1" applyFont="1" applyBorder="1"/>
    <xf numFmtId="166" fontId="2" fillId="0" borderId="105" xfId="0" applyNumberFormat="1" applyFont="1" applyBorder="1"/>
    <xf numFmtId="165" fontId="4" fillId="0" borderId="138" xfId="0" applyNumberFormat="1" applyFont="1" applyBorder="1"/>
    <xf numFmtId="166" fontId="2" fillId="0" borderId="116" xfId="0" applyNumberFormat="1" applyFont="1" applyBorder="1"/>
    <xf numFmtId="165" fontId="4" fillId="0" borderId="139" xfId="0" applyNumberFormat="1" applyFont="1" applyBorder="1"/>
    <xf numFmtId="165" fontId="4" fillId="0" borderId="114" xfId="0" applyNumberFormat="1" applyFont="1" applyBorder="1"/>
    <xf numFmtId="166" fontId="2" fillId="0" borderId="103" xfId="0" applyNumberFormat="1" applyFont="1" applyBorder="1"/>
    <xf numFmtId="165" fontId="4" fillId="0" borderId="97" xfId="0" applyNumberFormat="1" applyFont="1" applyBorder="1"/>
    <xf numFmtId="166" fontId="2" fillId="0" borderId="140" xfId="0" applyNumberFormat="1" applyFont="1" applyBorder="1"/>
    <xf numFmtId="165" fontId="4" fillId="0" borderId="141" xfId="0" applyNumberFormat="1" applyFont="1" applyBorder="1"/>
    <xf numFmtId="166" fontId="2" fillId="0" borderId="109" xfId="0" applyNumberFormat="1" applyFont="1" applyBorder="1"/>
    <xf numFmtId="0" fontId="2" fillId="0" borderId="142" xfId="0" applyFont="1" applyBorder="1"/>
    <xf numFmtId="0" fontId="2" fillId="0" borderId="129" xfId="0" applyFont="1" applyBorder="1"/>
    <xf numFmtId="166" fontId="2" fillId="0" borderId="144" xfId="0" applyNumberFormat="1" applyFont="1" applyBorder="1"/>
    <xf numFmtId="3" fontId="2" fillId="0" borderId="96" xfId="0" applyNumberFormat="1" applyFont="1" applyBorder="1"/>
    <xf numFmtId="3" fontId="2" fillId="0" borderId="106" xfId="0" applyNumberFormat="1" applyFont="1" applyBorder="1"/>
    <xf numFmtId="3" fontId="2" fillId="0" borderId="123" xfId="0" applyNumberFormat="1" applyFont="1" applyBorder="1"/>
    <xf numFmtId="165" fontId="5" fillId="0" borderId="114" xfId="0" applyNumberFormat="1" applyFont="1" applyBorder="1"/>
    <xf numFmtId="165" fontId="5" fillId="0" borderId="97" xfId="0" applyNumberFormat="1" applyFont="1" applyBorder="1"/>
    <xf numFmtId="165" fontId="5" fillId="0" borderId="141" xfId="0" applyNumberFormat="1" applyFont="1" applyBorder="1"/>
    <xf numFmtId="166" fontId="3" fillId="0" borderId="109" xfId="0" applyNumberFormat="1" applyFont="1" applyBorder="1"/>
    <xf numFmtId="166" fontId="3" fillId="0" borderId="97" xfId="0" applyNumberFormat="1" applyFont="1" applyBorder="1"/>
    <xf numFmtId="166" fontId="3" fillId="0" borderId="145" xfId="0" applyNumberFormat="1" applyFont="1" applyBorder="1"/>
    <xf numFmtId="166" fontId="3" fillId="0" borderId="111" xfId="0" applyNumberFormat="1" applyFont="1" applyBorder="1"/>
    <xf numFmtId="166" fontId="2" fillId="0" borderId="65" xfId="0" applyNumberFormat="1" applyFont="1" applyBorder="1"/>
    <xf numFmtId="3" fontId="2" fillId="0" borderId="89" xfId="0" applyNumberFormat="1" applyFont="1" applyBorder="1"/>
    <xf numFmtId="3" fontId="2" fillId="0" borderId="104" xfId="0" applyNumberFormat="1" applyFont="1" applyBorder="1"/>
    <xf numFmtId="3" fontId="2" fillId="0" borderId="77" xfId="0" applyNumberFormat="1" applyFont="1" applyBorder="1"/>
    <xf numFmtId="166" fontId="2" fillId="0" borderId="104" xfId="0" applyNumberFormat="1" applyFont="1" applyBorder="1"/>
    <xf numFmtId="166" fontId="2" fillId="0" borderId="106" xfId="0" applyNumberFormat="1" applyFont="1" applyBorder="1"/>
    <xf numFmtId="0" fontId="2" fillId="0" borderId="146" xfId="0" applyFont="1" applyBorder="1"/>
    <xf numFmtId="166" fontId="2" fillId="0" borderId="147" xfId="0" applyNumberFormat="1" applyFont="1" applyBorder="1"/>
    <xf numFmtId="166" fontId="2" fillId="0" borderId="148" xfId="0" applyNumberFormat="1" applyFont="1" applyBorder="1"/>
    <xf numFmtId="166" fontId="2" fillId="0" borderId="149" xfId="0" applyNumberFormat="1" applyFont="1" applyBorder="1"/>
    <xf numFmtId="166" fontId="3" fillId="0" borderId="96" xfId="0" applyNumberFormat="1" applyFont="1" applyBorder="1"/>
    <xf numFmtId="166" fontId="2" fillId="0" borderId="150" xfId="0" applyNumberFormat="1" applyFont="1" applyBorder="1"/>
    <xf numFmtId="166" fontId="2" fillId="0" borderId="151" xfId="0" applyNumberFormat="1" applyFont="1" applyBorder="1"/>
    <xf numFmtId="166" fontId="2" fillId="0" borderId="97" xfId="0" applyNumberFormat="1" applyFont="1" applyBorder="1"/>
    <xf numFmtId="0" fontId="2" fillId="0" borderId="33" xfId="0" applyFont="1" applyBorder="1"/>
    <xf numFmtId="166" fontId="3" fillId="0" borderId="152" xfId="0" applyNumberFormat="1" applyFont="1" applyBorder="1"/>
    <xf numFmtId="166" fontId="3" fillId="0" borderId="153" xfId="0" applyNumberFormat="1" applyFont="1" applyBorder="1"/>
    <xf numFmtId="166" fontId="3" fillId="0" borderId="154" xfId="0" applyNumberFormat="1" applyFont="1" applyBorder="1"/>
    <xf numFmtId="165" fontId="5" fillId="0" borderId="155" xfId="0" applyNumberFormat="1" applyFont="1" applyBorder="1"/>
    <xf numFmtId="165" fontId="5" fillId="0" borderId="156" xfId="0" applyNumberFormat="1" applyFont="1" applyBorder="1"/>
    <xf numFmtId="165" fontId="5" fillId="0" borderId="136" xfId="0" applyNumberFormat="1" applyFont="1" applyBorder="1"/>
    <xf numFmtId="165" fontId="5" fillId="0" borderId="138" xfId="0" applyNumberFormat="1" applyFont="1" applyBorder="1"/>
    <xf numFmtId="166" fontId="3" fillId="0" borderId="89" xfId="0" applyNumberFormat="1" applyFont="1" applyBorder="1"/>
    <xf numFmtId="0" fontId="3" fillId="0" borderId="120" xfId="0" applyFont="1" applyBorder="1" applyAlignment="1">
      <alignment horizontal="left"/>
    </xf>
    <xf numFmtId="6" fontId="3" fillId="0" borderId="120" xfId="0" applyNumberFormat="1" applyFont="1" applyBorder="1" applyAlignment="1">
      <alignment horizontal="center"/>
    </xf>
    <xf numFmtId="6" fontId="3" fillId="0" borderId="157" xfId="0" applyNumberFormat="1" applyFont="1" applyBorder="1" applyAlignment="1">
      <alignment horizontal="center"/>
    </xf>
    <xf numFmtId="0" fontId="2" fillId="0" borderId="158" xfId="0" applyFont="1" applyBorder="1"/>
    <xf numFmtId="6" fontId="3" fillId="0" borderId="122" xfId="0" applyNumberFormat="1" applyFont="1" applyBorder="1" applyAlignment="1">
      <alignment horizontal="center"/>
    </xf>
    <xf numFmtId="6" fontId="2" fillId="0" borderId="124" xfId="0" applyNumberFormat="1" applyFont="1" applyBorder="1"/>
    <xf numFmtId="6" fontId="2" fillId="0" borderId="159" xfId="0" applyNumberFormat="1" applyFont="1" applyBorder="1"/>
    <xf numFmtId="6" fontId="2" fillId="0" borderId="122" xfId="0" applyNumberFormat="1" applyFont="1" applyBorder="1"/>
    <xf numFmtId="6" fontId="2" fillId="0" borderId="160" xfId="0" applyNumberFormat="1" applyFont="1" applyBorder="1"/>
    <xf numFmtId="6" fontId="3" fillId="0" borderId="124" xfId="0" applyNumberFormat="1" applyFont="1" applyBorder="1"/>
    <xf numFmtId="6" fontId="3" fillId="0" borderId="159" xfId="0" applyNumberFormat="1" applyFont="1" applyBorder="1"/>
    <xf numFmtId="6" fontId="3" fillId="0" borderId="125" xfId="0" applyNumberFormat="1" applyFont="1" applyBorder="1"/>
    <xf numFmtId="6" fontId="3" fillId="0" borderId="143" xfId="0" applyNumberFormat="1" applyFont="1" applyBorder="1"/>
    <xf numFmtId="6" fontId="2" fillId="0" borderId="125" xfId="0" applyNumberFormat="1" applyFont="1" applyBorder="1"/>
    <xf numFmtId="6" fontId="2" fillId="0" borderId="161" xfId="0" applyNumberFormat="1" applyFont="1" applyBorder="1"/>
    <xf numFmtId="0" fontId="3" fillId="0" borderId="162" xfId="0" applyFont="1" applyBorder="1"/>
    <xf numFmtId="6" fontId="3" fillId="0" borderId="162" xfId="0" applyNumberFormat="1" applyFont="1" applyBorder="1"/>
    <xf numFmtId="6" fontId="3" fillId="0" borderId="163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7" fontId="2" fillId="0" borderId="0" xfId="0" applyNumberFormat="1" applyFont="1"/>
    <xf numFmtId="3" fontId="3" fillId="0" borderId="164" xfId="0" applyNumberFormat="1" applyFont="1" applyBorder="1"/>
    <xf numFmtId="6" fontId="3" fillId="0" borderId="165" xfId="0" applyNumberFormat="1" applyFont="1" applyBorder="1" applyAlignment="1">
      <alignment horizontal="center"/>
    </xf>
    <xf numFmtId="6" fontId="3" fillId="0" borderId="166" xfId="0" applyNumberFormat="1" applyFont="1" applyBorder="1" applyAlignment="1">
      <alignment horizontal="center"/>
    </xf>
    <xf numFmtId="167" fontId="3" fillId="0" borderId="166" xfId="0" applyNumberFormat="1" applyFont="1" applyBorder="1" applyAlignment="1">
      <alignment horizontal="center"/>
    </xf>
    <xf numFmtId="3" fontId="2" fillId="0" borderId="167" xfId="0" applyNumberFormat="1" applyFont="1" applyBorder="1" applyAlignment="1">
      <alignment wrapText="1"/>
    </xf>
    <xf numFmtId="6" fontId="3" fillId="0" borderId="168" xfId="0" applyNumberFormat="1" applyFont="1" applyBorder="1" applyAlignment="1">
      <alignment horizontal="center" wrapText="1"/>
    </xf>
    <xf numFmtId="167" fontId="3" fillId="0" borderId="168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3" fontId="3" fillId="0" borderId="142" xfId="0" applyNumberFormat="1" applyFont="1" applyBorder="1"/>
    <xf numFmtId="6" fontId="2" fillId="0" borderId="165" xfId="0" applyNumberFormat="1" applyFont="1" applyBorder="1"/>
    <xf numFmtId="167" fontId="2" fillId="0" borderId="169" xfId="0" applyNumberFormat="1" applyFont="1" applyBorder="1"/>
    <xf numFmtId="167" fontId="2" fillId="0" borderId="165" xfId="0" applyNumberFormat="1" applyFont="1" applyBorder="1"/>
    <xf numFmtId="0" fontId="2" fillId="0" borderId="167" xfId="0" applyFont="1" applyBorder="1"/>
    <xf numFmtId="6" fontId="2" fillId="0" borderId="168" xfId="0" applyNumberFormat="1" applyFont="1" applyBorder="1"/>
    <xf numFmtId="167" fontId="2" fillId="0" borderId="170" xfId="0" applyNumberFormat="1" applyFont="1" applyBorder="1" applyAlignment="1">
      <alignment horizontal="right"/>
    </xf>
    <xf numFmtId="6" fontId="2" fillId="0" borderId="171" xfId="0" applyNumberFormat="1" applyFont="1" applyBorder="1"/>
    <xf numFmtId="0" fontId="2" fillId="0" borderId="165" xfId="0" applyFont="1" applyBorder="1"/>
    <xf numFmtId="6" fontId="2" fillId="0" borderId="169" xfId="0" applyNumberFormat="1" applyFont="1" applyBorder="1"/>
    <xf numFmtId="0" fontId="2" fillId="0" borderId="169" xfId="0" applyFont="1" applyBorder="1"/>
    <xf numFmtId="0" fontId="3" fillId="0" borderId="165" xfId="0" applyFont="1" applyBorder="1"/>
    <xf numFmtId="0" fontId="3" fillId="0" borderId="169" xfId="0" applyFont="1" applyBorder="1"/>
    <xf numFmtId="0" fontId="3" fillId="0" borderId="59" xfId="0" applyFont="1" applyBorder="1"/>
    <xf numFmtId="6" fontId="3" fillId="0" borderId="169" xfId="0" applyNumberFormat="1" applyFont="1" applyBorder="1"/>
    <xf numFmtId="167" fontId="3" fillId="0" borderId="170" xfId="0" applyNumberFormat="1" applyFont="1" applyBorder="1" applyAlignment="1">
      <alignment horizontal="right"/>
    </xf>
    <xf numFmtId="0" fontId="2" fillId="0" borderId="168" xfId="0" applyFont="1" applyBorder="1"/>
    <xf numFmtId="0" fontId="2" fillId="0" borderId="171" xfId="0" applyFont="1" applyBorder="1"/>
    <xf numFmtId="0" fontId="2" fillId="0" borderId="170" xfId="0" applyFont="1" applyBorder="1"/>
    <xf numFmtId="6" fontId="3" fillId="0" borderId="165" xfId="0" applyNumberFormat="1" applyFont="1" applyBorder="1"/>
    <xf numFmtId="0" fontId="3" fillId="0" borderId="168" xfId="0" applyFont="1" applyBorder="1"/>
    <xf numFmtId="6" fontId="3" fillId="0" borderId="168" xfId="0" applyNumberFormat="1" applyFont="1" applyBorder="1"/>
    <xf numFmtId="0" fontId="3" fillId="0" borderId="170" xfId="0" applyFont="1" applyBorder="1"/>
    <xf numFmtId="6" fontId="3" fillId="0" borderId="170" xfId="0" applyNumberFormat="1" applyFont="1" applyBorder="1"/>
    <xf numFmtId="167" fontId="2" fillId="0" borderId="165" xfId="0" applyNumberFormat="1" applyFont="1" applyBorder="1" applyAlignment="1">
      <alignment horizontal="right"/>
    </xf>
    <xf numFmtId="3" fontId="3" fillId="0" borderId="165" xfId="0" applyNumberFormat="1" applyFont="1" applyBorder="1"/>
    <xf numFmtId="3" fontId="2" fillId="0" borderId="169" xfId="0" applyNumberFormat="1" applyFont="1" applyBorder="1"/>
    <xf numFmtId="3" fontId="2" fillId="0" borderId="165" xfId="0" applyNumberFormat="1" applyFont="1" applyBorder="1"/>
    <xf numFmtId="3" fontId="3" fillId="0" borderId="169" xfId="0" applyNumberFormat="1" applyFont="1" applyBorder="1"/>
    <xf numFmtId="3" fontId="3" fillId="0" borderId="171" xfId="0" applyNumberFormat="1" applyFont="1" applyBorder="1"/>
    <xf numFmtId="6" fontId="3" fillId="0" borderId="171" xfId="0" applyNumberFormat="1" applyFont="1" applyBorder="1"/>
    <xf numFmtId="0" fontId="3" fillId="0" borderId="171" xfId="0" applyFont="1" applyBorder="1"/>
    <xf numFmtId="3" fontId="3" fillId="0" borderId="172" xfId="0" applyNumberFormat="1" applyFont="1" applyBorder="1"/>
    <xf numFmtId="6" fontId="3" fillId="0" borderId="172" xfId="0" applyNumberFormat="1" applyFont="1" applyBorder="1"/>
    <xf numFmtId="6" fontId="3" fillId="0" borderId="173" xfId="0" applyNumberFormat="1" applyFont="1" applyBorder="1"/>
    <xf numFmtId="167" fontId="3" fillId="0" borderId="173" xfId="0" applyNumberFormat="1" applyFont="1" applyBorder="1" applyAlignment="1">
      <alignment horizontal="right"/>
    </xf>
    <xf numFmtId="167" fontId="2" fillId="0" borderId="0" xfId="0" applyNumberFormat="1" applyFont="1" applyProtection="1">
      <protection locked="0"/>
    </xf>
    <xf numFmtId="167" fontId="0" fillId="0" borderId="0" xfId="0" applyNumberFormat="1"/>
    <xf numFmtId="3" fontId="6" fillId="0" borderId="0" xfId="0" applyNumberFormat="1" applyFont="1"/>
    <xf numFmtId="3" fontId="6" fillId="0" borderId="3" xfId="0" applyNumberFormat="1" applyFont="1" applyBorder="1"/>
    <xf numFmtId="6" fontId="7" fillId="0" borderId="0" xfId="0" applyNumberFormat="1" applyFont="1"/>
    <xf numFmtId="6" fontId="6" fillId="0" borderId="0" xfId="0" applyNumberFormat="1" applyFont="1"/>
    <xf numFmtId="0" fontId="7" fillId="0" borderId="1" xfId="0" applyFont="1" applyBorder="1"/>
    <xf numFmtId="6" fontId="7" fillId="0" borderId="1" xfId="0" applyNumberFormat="1" applyFont="1" applyBorder="1"/>
    <xf numFmtId="0" fontId="7" fillId="0" borderId="0" xfId="0" applyFont="1"/>
    <xf numFmtId="3" fontId="7" fillId="0" borderId="0" xfId="0" applyNumberFormat="1" applyFont="1"/>
    <xf numFmtId="6" fontId="7" fillId="0" borderId="3" xfId="0" applyNumberFormat="1" applyFont="1" applyBorder="1"/>
    <xf numFmtId="6" fontId="6" fillId="0" borderId="0" xfId="0" applyNumberFormat="1" applyFont="1" applyAlignment="1">
      <alignment horizontal="centerContinuous" vertical="justify"/>
    </xf>
    <xf numFmtId="167" fontId="13" fillId="0" borderId="1" xfId="0" applyNumberFormat="1" applyFont="1" applyBorder="1"/>
    <xf numFmtId="0" fontId="13" fillId="0" borderId="0" xfId="0" applyFont="1"/>
    <xf numFmtId="167" fontId="7" fillId="0" borderId="0" xfId="0" applyNumberFormat="1" applyFont="1"/>
    <xf numFmtId="167" fontId="7" fillId="0" borderId="3" xfId="0" applyNumberFormat="1" applyFont="1" applyBorder="1"/>
    <xf numFmtId="166" fontId="7" fillId="0" borderId="0" xfId="0" applyNumberFormat="1" applyFont="1"/>
    <xf numFmtId="166" fontId="6" fillId="0" borderId="0" xfId="0" applyNumberFormat="1" applyFont="1"/>
    <xf numFmtId="166" fontId="7" fillId="0" borderId="3" xfId="0" applyNumberFormat="1" applyFont="1" applyBorder="1"/>
    <xf numFmtId="166" fontId="7" fillId="0" borderId="1" xfId="0" applyNumberFormat="1" applyFont="1" applyBorder="1"/>
    <xf numFmtId="3" fontId="7" fillId="0" borderId="3" xfId="0" applyNumberFormat="1" applyFont="1" applyBorder="1"/>
    <xf numFmtId="0" fontId="7" fillId="0" borderId="3" xfId="0" applyFont="1" applyBorder="1"/>
    <xf numFmtId="0" fontId="8" fillId="0" borderId="125" xfId="0" applyFont="1" applyBorder="1"/>
    <xf numFmtId="6" fontId="14" fillId="0" borderId="55" xfId="0" applyNumberFormat="1" applyFont="1" applyBorder="1"/>
    <xf numFmtId="6" fontId="14" fillId="0" borderId="56" xfId="0" applyNumberFormat="1" applyFont="1" applyBorder="1"/>
    <xf numFmtId="6" fontId="2" fillId="0" borderId="59" xfId="0" applyNumberFormat="1" applyFont="1" applyBorder="1"/>
    <xf numFmtId="6" fontId="3" fillId="0" borderId="174" xfId="0" applyNumberFormat="1" applyFont="1" applyBorder="1" applyAlignment="1">
      <alignment horizontal="center"/>
    </xf>
    <xf numFmtId="6" fontId="7" fillId="0" borderId="5" xfId="0" applyNumberFormat="1" applyFont="1" applyBorder="1"/>
    <xf numFmtId="6" fontId="7" fillId="0" borderId="6" xfId="0" applyNumberFormat="1" applyFont="1" applyBorder="1"/>
    <xf numFmtId="167" fontId="12" fillId="0" borderId="0" xfId="0" applyNumberFormat="1" applyFont="1"/>
    <xf numFmtId="0" fontId="12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3" xfId="0" applyFont="1" applyBorder="1"/>
    <xf numFmtId="0" fontId="13" fillId="0" borderId="10" xfId="0" applyFont="1" applyBorder="1"/>
    <xf numFmtId="3" fontId="7" fillId="0" borderId="4" xfId="0" applyNumberFormat="1" applyFont="1" applyBorder="1"/>
    <xf numFmtId="0" fontId="15" fillId="0" borderId="0" xfId="0" applyFont="1"/>
    <xf numFmtId="0" fontId="16" fillId="0" borderId="0" xfId="0" applyFont="1"/>
    <xf numFmtId="167" fontId="16" fillId="0" borderId="170" xfId="0" applyNumberFormat="1" applyFont="1" applyBorder="1" applyAlignment="1">
      <alignment horizontal="right"/>
    </xf>
    <xf numFmtId="0" fontId="17" fillId="0" borderId="0" xfId="0" applyFont="1"/>
    <xf numFmtId="0" fontId="15" fillId="0" borderId="124" xfId="0" applyFont="1" applyBorder="1"/>
    <xf numFmtId="0" fontId="18" fillId="0" borderId="0" xfId="0" applyFont="1"/>
    <xf numFmtId="0" fontId="19" fillId="0" borderId="18" xfId="0" applyFont="1" applyBorder="1"/>
    <xf numFmtId="0" fontId="19" fillId="0" borderId="19" xfId="0" applyFont="1" applyBorder="1" applyAlignment="1">
      <alignment horizontal="center"/>
    </xf>
    <xf numFmtId="0" fontId="19" fillId="0" borderId="19" xfId="0" applyFont="1" applyBorder="1"/>
    <xf numFmtId="0" fontId="19" fillId="0" borderId="28" xfId="0" applyFont="1" applyBorder="1"/>
    <xf numFmtId="3" fontId="6" fillId="0" borderId="0" xfId="2" applyNumberFormat="1" applyFont="1"/>
    <xf numFmtId="3" fontId="7" fillId="0" borderId="0" xfId="2" applyNumberFormat="1" applyFont="1"/>
    <xf numFmtId="0" fontId="7" fillId="0" borderId="1" xfId="2" applyFont="1" applyBorder="1"/>
    <xf numFmtId="3" fontId="7" fillId="0" borderId="1" xfId="2" applyNumberFormat="1" applyFont="1" applyBorder="1"/>
    <xf numFmtId="0" fontId="7" fillId="0" borderId="0" xfId="2" applyFont="1"/>
    <xf numFmtId="3" fontId="6" fillId="0" borderId="3" xfId="2" applyNumberFormat="1" applyFont="1" applyBorder="1"/>
    <xf numFmtId="3" fontId="7" fillId="0" borderId="3" xfId="2" applyNumberFormat="1" applyFont="1" applyBorder="1"/>
    <xf numFmtId="0" fontId="2" fillId="0" borderId="178" xfId="2" applyFont="1" applyBorder="1"/>
    <xf numFmtId="0" fontId="3" fillId="0" borderId="96" xfId="2" applyFont="1" applyBorder="1" applyAlignment="1">
      <alignment horizontal="center"/>
    </xf>
    <xf numFmtId="0" fontId="3" fillId="0" borderId="179" xfId="2" applyFont="1" applyBorder="1" applyAlignment="1">
      <alignment horizontal="center"/>
    </xf>
    <xf numFmtId="0" fontId="3" fillId="0" borderId="180" xfId="2" applyFont="1" applyBorder="1" applyAlignment="1">
      <alignment horizontal="right"/>
    </xf>
    <xf numFmtId="0" fontId="3" fillId="0" borderId="181" xfId="2" applyFont="1" applyBorder="1" applyAlignment="1">
      <alignment horizontal="left"/>
    </xf>
    <xf numFmtId="0" fontId="3" fillId="0" borderId="182" xfId="2" applyFont="1" applyBorder="1" applyAlignment="1">
      <alignment horizontal="center"/>
    </xf>
    <xf numFmtId="0" fontId="2" fillId="0" borderId="0" xfId="2" applyFont="1"/>
    <xf numFmtId="0" fontId="2" fillId="0" borderId="67" xfId="2" applyFont="1" applyBorder="1"/>
    <xf numFmtId="0" fontId="3" fillId="0" borderId="67" xfId="2" applyFont="1" applyBorder="1" applyAlignment="1">
      <alignment horizontal="center"/>
    </xf>
    <xf numFmtId="0" fontId="3" fillId="0" borderId="112" xfId="2" applyFont="1" applyBorder="1" applyAlignment="1">
      <alignment horizontal="center"/>
    </xf>
    <xf numFmtId="0" fontId="3" fillId="0" borderId="66" xfId="2" applyFont="1" applyBorder="1" applyAlignment="1">
      <alignment horizontal="center"/>
    </xf>
    <xf numFmtId="0" fontId="3" fillId="0" borderId="110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16" xfId="2" applyFont="1" applyBorder="1" applyAlignment="1">
      <alignment horizontal="center"/>
    </xf>
    <xf numFmtId="0" fontId="3" fillId="0" borderId="183" xfId="2" applyFont="1" applyBorder="1" applyAlignment="1">
      <alignment horizontal="center"/>
    </xf>
    <xf numFmtId="0" fontId="3" fillId="0" borderId="184" xfId="2" applyFont="1" applyBorder="1" applyAlignment="1">
      <alignment horizontal="center"/>
    </xf>
    <xf numFmtId="0" fontId="3" fillId="0" borderId="113" xfId="2" applyFont="1" applyBorder="1" applyAlignment="1">
      <alignment horizontal="center"/>
    </xf>
    <xf numFmtId="0" fontId="2" fillId="0" borderId="89" xfId="2" applyFont="1" applyBorder="1"/>
    <xf numFmtId="169" fontId="2" fillId="0" borderId="89" xfId="2" applyNumberFormat="1" applyFont="1" applyBorder="1"/>
    <xf numFmtId="169" fontId="2" fillId="0" borderId="77" xfId="2" applyNumberFormat="1" applyFont="1" applyBorder="1"/>
    <xf numFmtId="3" fontId="2" fillId="0" borderId="0" xfId="2" applyNumberFormat="1" applyFont="1"/>
    <xf numFmtId="3" fontId="2" fillId="0" borderId="89" xfId="2" applyNumberFormat="1" applyFont="1" applyBorder="1"/>
    <xf numFmtId="169" fontId="2" fillId="0" borderId="185" xfId="2" applyNumberFormat="1" applyFont="1" applyBorder="1"/>
    <xf numFmtId="0" fontId="2" fillId="0" borderId="114" xfId="2" applyFont="1" applyBorder="1"/>
    <xf numFmtId="0" fontId="2" fillId="0" borderId="96" xfId="2" applyFont="1" applyBorder="1"/>
    <xf numFmtId="169" fontId="2" fillId="0" borderId="96" xfId="2" applyNumberFormat="1" applyFont="1" applyBorder="1"/>
    <xf numFmtId="169" fontId="2" fillId="0" borderId="123" xfId="2" applyNumberFormat="1" applyFont="1" applyBorder="1"/>
    <xf numFmtId="3" fontId="2" fillId="0" borderId="119" xfId="2" applyNumberFormat="1" applyFont="1" applyBorder="1"/>
    <xf numFmtId="3" fontId="2" fillId="0" borderId="96" xfId="2" applyNumberFormat="1" applyFont="1" applyBorder="1"/>
    <xf numFmtId="169" fontId="2" fillId="0" borderId="107" xfId="2" applyNumberFormat="1" applyFont="1" applyBorder="1"/>
    <xf numFmtId="0" fontId="3" fillId="0" borderId="97" xfId="2" applyFont="1" applyBorder="1"/>
    <xf numFmtId="169" fontId="2" fillId="0" borderId="114" xfId="2" applyNumberFormat="1" applyFont="1" applyBorder="1"/>
    <xf numFmtId="3" fontId="2" fillId="0" borderId="141" xfId="2" applyNumberFormat="1" applyFont="1" applyBorder="1"/>
    <xf numFmtId="3" fontId="2" fillId="0" borderId="186" xfId="2" applyNumberFormat="1" applyFont="1" applyBorder="1"/>
    <xf numFmtId="3" fontId="2" fillId="0" borderId="114" xfId="2" applyNumberFormat="1" applyFont="1" applyBorder="1"/>
    <xf numFmtId="3" fontId="2" fillId="0" borderId="187" xfId="2" applyNumberFormat="1" applyFont="1" applyBorder="1"/>
    <xf numFmtId="0" fontId="3" fillId="0" borderId="119" xfId="2" applyFont="1" applyBorder="1"/>
    <xf numFmtId="0" fontId="2" fillId="0" borderId="119" xfId="2" applyFont="1" applyBorder="1"/>
    <xf numFmtId="169" fontId="2" fillId="0" borderId="119" xfId="2" applyNumberFormat="1" applyFont="1" applyBorder="1"/>
    <xf numFmtId="0" fontId="3" fillId="0" borderId="104" xfId="2" applyFont="1" applyBorder="1" applyAlignment="1">
      <alignment horizontal="center"/>
    </xf>
    <xf numFmtId="3" fontId="2" fillId="0" borderId="77" xfId="2" applyNumberFormat="1" applyFont="1" applyBorder="1"/>
    <xf numFmtId="169" fontId="2" fillId="0" borderId="104" xfId="2" applyNumberFormat="1" applyFont="1" applyBorder="1"/>
    <xf numFmtId="0" fontId="3" fillId="3" borderId="97" xfId="2" applyFont="1" applyFill="1" applyBorder="1" applyAlignment="1">
      <alignment horizontal="left"/>
    </xf>
    <xf numFmtId="0" fontId="2" fillId="3" borderId="97" xfId="2" applyFont="1" applyFill="1" applyBorder="1"/>
    <xf numFmtId="3" fontId="2" fillId="3" borderId="98" xfId="2" applyNumberFormat="1" applyFont="1" applyFill="1" applyBorder="1"/>
    <xf numFmtId="3" fontId="2" fillId="3" borderId="188" xfId="2" applyNumberFormat="1" applyFont="1" applyFill="1" applyBorder="1"/>
    <xf numFmtId="3" fontId="2" fillId="3" borderId="97" xfId="2" applyNumberFormat="1" applyFont="1" applyFill="1" applyBorder="1"/>
    <xf numFmtId="169" fontId="2" fillId="3" borderId="97" xfId="2" applyNumberFormat="1" applyFont="1" applyFill="1" applyBorder="1"/>
    <xf numFmtId="0" fontId="3" fillId="0" borderId="96" xfId="2" applyFont="1" applyBorder="1"/>
    <xf numFmtId="169" fontId="2" fillId="0" borderId="106" xfId="2" applyNumberFormat="1" applyFont="1" applyBorder="1"/>
    <xf numFmtId="0" fontId="2" fillId="0" borderId="96" xfId="2" applyFont="1" applyBorder="1" applyAlignment="1">
      <alignment shrinkToFit="1"/>
    </xf>
    <xf numFmtId="0" fontId="3" fillId="0" borderId="96" xfId="2" applyFont="1" applyBorder="1" applyAlignment="1">
      <alignment shrinkToFit="1"/>
    </xf>
    <xf numFmtId="0" fontId="2" fillId="0" borderId="89" xfId="2" applyFont="1" applyBorder="1" applyAlignment="1">
      <alignment shrinkToFit="1"/>
    </xf>
    <xf numFmtId="169" fontId="2" fillId="0" borderId="98" xfId="2" applyNumberFormat="1" applyFont="1" applyBorder="1"/>
    <xf numFmtId="3" fontId="2" fillId="0" borderId="106" xfId="2" applyNumberFormat="1" applyFont="1" applyBorder="1"/>
    <xf numFmtId="3" fontId="2" fillId="0" borderId="97" xfId="2" applyNumberFormat="1" applyFont="1" applyBorder="1"/>
    <xf numFmtId="3" fontId="21" fillId="0" borderId="0" xfId="2" applyNumberFormat="1" applyFont="1"/>
    <xf numFmtId="3" fontId="20" fillId="0" borderId="0" xfId="2" applyNumberFormat="1"/>
    <xf numFmtId="0" fontId="20" fillId="0" borderId="1" xfId="2" applyBorder="1"/>
    <xf numFmtId="3" fontId="20" fillId="0" borderId="1" xfId="2" applyNumberFormat="1" applyBorder="1"/>
    <xf numFmtId="0" fontId="22" fillId="0" borderId="0" xfId="2" applyFont="1"/>
    <xf numFmtId="3" fontId="21" fillId="0" borderId="3" xfId="2" applyNumberFormat="1" applyFont="1" applyBorder="1"/>
    <xf numFmtId="3" fontId="20" fillId="0" borderId="3" xfId="2" applyNumberFormat="1" applyBorder="1"/>
    <xf numFmtId="0" fontId="20" fillId="0" borderId="0" xfId="2"/>
    <xf numFmtId="0" fontId="20" fillId="0" borderId="178" xfId="2" applyBorder="1"/>
    <xf numFmtId="0" fontId="21" fillId="0" borderId="96" xfId="2" applyFont="1" applyBorder="1" applyAlignment="1">
      <alignment horizontal="center"/>
    </xf>
    <xf numFmtId="0" fontId="21" fillId="0" borderId="189" xfId="2" applyFont="1" applyBorder="1" applyAlignment="1">
      <alignment horizontal="center"/>
    </xf>
    <xf numFmtId="0" fontId="21" fillId="0" borderId="25" xfId="2" applyFont="1" applyBorder="1" applyAlignment="1">
      <alignment horizontal="right"/>
    </xf>
    <xf numFmtId="0" fontId="21" fillId="0" borderId="181" xfId="2" applyFont="1" applyBorder="1" applyAlignment="1">
      <alignment horizontal="left"/>
    </xf>
    <xf numFmtId="0" fontId="21" fillId="0" borderId="182" xfId="2" applyFont="1" applyBorder="1" applyAlignment="1">
      <alignment horizontal="center"/>
    </xf>
    <xf numFmtId="0" fontId="21" fillId="0" borderId="110" xfId="2" applyFont="1" applyBorder="1" applyAlignment="1">
      <alignment horizontal="center"/>
    </xf>
    <xf numFmtId="0" fontId="21" fillId="0" borderId="113" xfId="2" applyFont="1" applyBorder="1" applyAlignment="1">
      <alignment horizontal="center"/>
    </xf>
    <xf numFmtId="0" fontId="21" fillId="0" borderId="84" xfId="2" applyFont="1" applyBorder="1" applyAlignment="1">
      <alignment horizontal="center"/>
    </xf>
    <xf numFmtId="0" fontId="21" fillId="0" borderId="190" xfId="2" applyFont="1" applyBorder="1" applyAlignment="1">
      <alignment horizontal="center"/>
    </xf>
    <xf numFmtId="0" fontId="21" fillId="0" borderId="191" xfId="2" applyFont="1" applyBorder="1" applyAlignment="1">
      <alignment horizontal="center"/>
    </xf>
    <xf numFmtId="0" fontId="20" fillId="0" borderId="86" xfId="2" applyBorder="1"/>
    <xf numFmtId="0" fontId="20" fillId="0" borderId="86" xfId="2" applyBorder="1" applyAlignment="1">
      <alignment horizontal="center"/>
    </xf>
    <xf numFmtId="168" fontId="20" fillId="0" borderId="192" xfId="2" applyNumberFormat="1" applyBorder="1"/>
    <xf numFmtId="0" fontId="20" fillId="0" borderId="44" xfId="2" applyBorder="1" applyAlignment="1">
      <alignment horizontal="center"/>
    </xf>
    <xf numFmtId="168" fontId="20" fillId="0" borderId="86" xfId="2" applyNumberFormat="1" applyBorder="1"/>
    <xf numFmtId="0" fontId="15" fillId="0" borderId="122" xfId="0" applyFont="1" applyBorder="1"/>
    <xf numFmtId="0" fontId="15" fillId="0" borderId="33" xfId="0" applyFont="1" applyBorder="1"/>
    <xf numFmtId="0" fontId="15" fillId="0" borderId="137" xfId="0" applyFont="1" applyBorder="1"/>
    <xf numFmtId="0" fontId="15" fillId="0" borderId="125" xfId="0" applyFont="1" applyBorder="1"/>
    <xf numFmtId="165" fontId="4" fillId="0" borderId="106" xfId="0" applyNumberFormat="1" applyFont="1" applyBorder="1"/>
    <xf numFmtId="0" fontId="19" fillId="4" borderId="18" xfId="0" applyFont="1" applyFill="1" applyBorder="1"/>
    <xf numFmtId="0" fontId="19" fillId="4" borderId="19" xfId="0" applyFont="1" applyFill="1" applyBorder="1" applyAlignment="1">
      <alignment horizontal="center"/>
    </xf>
    <xf numFmtId="0" fontId="19" fillId="4" borderId="19" xfId="0" applyFont="1" applyFill="1" applyBorder="1"/>
    <xf numFmtId="0" fontId="19" fillId="4" borderId="28" xfId="0" applyFont="1" applyFill="1" applyBorder="1"/>
    <xf numFmtId="6" fontId="14" fillId="4" borderId="55" xfId="0" applyNumberFormat="1" applyFont="1" applyFill="1" applyBorder="1"/>
    <xf numFmtId="6" fontId="14" fillId="4" borderId="56" xfId="0" applyNumberFormat="1" applyFont="1" applyFill="1" applyBorder="1"/>
    <xf numFmtId="6" fontId="3" fillId="0" borderId="193" xfId="0" applyNumberFormat="1" applyFont="1" applyBorder="1" applyAlignment="1">
      <alignment horizontal="center"/>
    </xf>
    <xf numFmtId="6" fontId="3" fillId="0" borderId="194" xfId="0" applyNumberFormat="1" applyFont="1" applyBorder="1" applyAlignment="1">
      <alignment horizontal="center"/>
    </xf>
    <xf numFmtId="166" fontId="2" fillId="0" borderId="183" xfId="0" applyNumberFormat="1" applyFont="1" applyBorder="1"/>
    <xf numFmtId="3" fontId="2" fillId="0" borderId="0" xfId="0" applyNumberFormat="1" applyFont="1" applyAlignment="1">
      <alignment horizontal="right"/>
    </xf>
    <xf numFmtId="0" fontId="23" fillId="0" borderId="165" xfId="0" applyFont="1" applyBorder="1"/>
    <xf numFmtId="0" fontId="23" fillId="0" borderId="169" xfId="0" applyFont="1" applyBorder="1"/>
    <xf numFmtId="0" fontId="23" fillId="0" borderId="59" xfId="0" applyFont="1" applyBorder="1"/>
    <xf numFmtId="6" fontId="23" fillId="0" borderId="169" xfId="0" applyNumberFormat="1" applyFont="1" applyBorder="1"/>
    <xf numFmtId="6" fontId="23" fillId="0" borderId="171" xfId="0" applyNumberFormat="1" applyFont="1" applyBorder="1"/>
    <xf numFmtId="0" fontId="24" fillId="0" borderId="129" xfId="0" applyFont="1" applyBorder="1"/>
    <xf numFmtId="6" fontId="24" fillId="0" borderId="171" xfId="0" applyNumberFormat="1" applyFont="1" applyBorder="1"/>
    <xf numFmtId="167" fontId="24" fillId="0" borderId="170" xfId="0" applyNumberFormat="1" applyFont="1" applyBorder="1" applyAlignment="1">
      <alignment horizontal="right"/>
    </xf>
    <xf numFmtId="0" fontId="23" fillId="0" borderId="142" xfId="0" applyFont="1" applyBorder="1"/>
    <xf numFmtId="166" fontId="23" fillId="0" borderId="0" xfId="0" applyNumberFormat="1" applyFont="1"/>
    <xf numFmtId="165" fontId="23" fillId="0" borderId="118" xfId="0" applyNumberFormat="1" applyFont="1" applyBorder="1"/>
    <xf numFmtId="166" fontId="23" fillId="0" borderId="103" xfId="0" applyNumberFormat="1" applyFont="1" applyBorder="1"/>
    <xf numFmtId="165" fontId="23" fillId="0" borderId="138" xfId="0" applyNumberFormat="1" applyFont="1" applyBorder="1"/>
    <xf numFmtId="166" fontId="23" fillId="0" borderId="89" xfId="0" applyNumberFormat="1" applyFont="1" applyBorder="1"/>
    <xf numFmtId="165" fontId="23" fillId="0" borderId="139" xfId="0" applyNumberFormat="1" applyFont="1" applyBorder="1"/>
    <xf numFmtId="0" fontId="23" fillId="0" borderId="129" xfId="0" applyFont="1" applyBorder="1"/>
    <xf numFmtId="166" fontId="23" fillId="0" borderId="119" xfId="0" applyNumberFormat="1" applyFont="1" applyBorder="1"/>
    <xf numFmtId="165" fontId="23" fillId="0" borderId="114" xfId="0" applyNumberFormat="1" applyFont="1" applyBorder="1"/>
    <xf numFmtId="166" fontId="23" fillId="0" borderId="109" xfId="0" applyNumberFormat="1" applyFont="1" applyBorder="1"/>
    <xf numFmtId="166" fontId="23" fillId="0" borderId="96" xfId="0" applyNumberFormat="1" applyFont="1" applyBorder="1"/>
    <xf numFmtId="165" fontId="23" fillId="0" borderId="141" xfId="0" applyNumberFormat="1" applyFont="1" applyBorder="1"/>
    <xf numFmtId="165" fontId="23" fillId="0" borderId="97" xfId="0" applyNumberFormat="1" applyFont="1" applyBorder="1"/>
    <xf numFmtId="0" fontId="23" fillId="0" borderId="143" xfId="0" applyFont="1" applyBorder="1"/>
    <xf numFmtId="0" fontId="24" fillId="0" borderId="124" xfId="0" applyFont="1" applyBorder="1"/>
    <xf numFmtId="166" fontId="24" fillId="0" borderId="130" xfId="0" applyNumberFormat="1" applyFont="1" applyBorder="1"/>
    <xf numFmtId="165" fontId="24" fillId="0" borderId="107" xfId="0" applyNumberFormat="1" applyFont="1" applyBorder="1"/>
    <xf numFmtId="166" fontId="24" fillId="0" borderId="119" xfId="0" applyNumberFormat="1" applyFont="1" applyBorder="1"/>
    <xf numFmtId="165" fontId="24" fillId="0" borderId="106" xfId="0" applyNumberFormat="1" applyFont="1" applyBorder="1"/>
    <xf numFmtId="166" fontId="24" fillId="0" borderId="89" xfId="0" applyNumberFormat="1" applyFont="1" applyBorder="1"/>
    <xf numFmtId="165" fontId="24" fillId="0" borderId="123" xfId="0" applyNumberFormat="1" applyFont="1" applyBorder="1"/>
    <xf numFmtId="6" fontId="25" fillId="0" borderId="89" xfId="0" applyNumberFormat="1" applyFont="1" applyBorder="1" applyAlignment="1">
      <alignment horizontal="center"/>
    </xf>
    <xf numFmtId="6" fontId="25" fillId="0" borderId="168" xfId="0" applyNumberFormat="1" applyFont="1" applyBorder="1" applyAlignment="1">
      <alignment horizontal="center" wrapText="1"/>
    </xf>
    <xf numFmtId="6" fontId="25" fillId="0" borderId="122" xfId="0" applyNumberFormat="1" applyFont="1" applyBorder="1" applyAlignment="1">
      <alignment horizontal="center"/>
    </xf>
    <xf numFmtId="0" fontId="25" fillId="0" borderId="67" xfId="2" applyFont="1" applyBorder="1" applyAlignment="1">
      <alignment horizontal="center"/>
    </xf>
    <xf numFmtId="0" fontId="26" fillId="0" borderId="84" xfId="2" applyFont="1" applyBorder="1" applyAlignment="1">
      <alignment horizontal="center"/>
    </xf>
    <xf numFmtId="6" fontId="25" fillId="0" borderId="195" xfId="0" applyNumberFormat="1" applyFont="1" applyBorder="1" applyAlignment="1">
      <alignment horizontal="center"/>
    </xf>
    <xf numFmtId="0" fontId="0" fillId="0" borderId="210" xfId="0" applyBorder="1" applyAlignment="1">
      <alignment horizontal="center"/>
    </xf>
    <xf numFmtId="0" fontId="0" fillId="0" borderId="211" xfId="0" applyBorder="1"/>
    <xf numFmtId="166" fontId="10" fillId="0" borderId="212" xfId="0" applyNumberFormat="1" applyFont="1" applyBorder="1"/>
    <xf numFmtId="166" fontId="10" fillId="0" borderId="51" xfId="0" applyNumberFormat="1" applyFont="1" applyBorder="1"/>
    <xf numFmtId="166" fontId="10" fillId="0" borderId="213" xfId="0" applyNumberFormat="1" applyFont="1" applyBorder="1"/>
    <xf numFmtId="165" fontId="2" fillId="0" borderId="114" xfId="0" applyNumberFormat="1" applyFont="1" applyBorder="1"/>
    <xf numFmtId="165" fontId="2" fillId="0" borderId="97" xfId="0" applyNumberFormat="1" applyFont="1" applyBorder="1"/>
    <xf numFmtId="165" fontId="2" fillId="0" borderId="141" xfId="0" applyNumberFormat="1" applyFont="1" applyBorder="1"/>
    <xf numFmtId="165" fontId="2" fillId="0" borderId="138" xfId="0" applyNumberFormat="1" applyFont="1" applyBorder="1"/>
    <xf numFmtId="0" fontId="19" fillId="0" borderId="0" xfId="0" applyFont="1"/>
    <xf numFmtId="0" fontId="19" fillId="5" borderId="18" xfId="0" applyFont="1" applyFill="1" applyBorder="1"/>
    <xf numFmtId="0" fontId="19" fillId="5" borderId="19" xfId="0" applyFont="1" applyFill="1" applyBorder="1" applyAlignment="1">
      <alignment horizontal="center"/>
    </xf>
    <xf numFmtId="0" fontId="19" fillId="5" borderId="19" xfId="0" applyFont="1" applyFill="1" applyBorder="1"/>
    <xf numFmtId="0" fontId="19" fillId="5" borderId="28" xfId="0" applyFont="1" applyFill="1" applyBorder="1"/>
    <xf numFmtId="6" fontId="14" fillId="5" borderId="55" xfId="0" applyNumberFormat="1" applyFont="1" applyFill="1" applyBorder="1"/>
    <xf numFmtId="6" fontId="14" fillId="5" borderId="56" xfId="0" applyNumberFormat="1" applyFont="1" applyFill="1" applyBorder="1"/>
    <xf numFmtId="0" fontId="3" fillId="0" borderId="198" xfId="0" applyFont="1" applyBorder="1" applyAlignment="1">
      <alignment horizontal="center"/>
    </xf>
    <xf numFmtId="0" fontId="3" fillId="0" borderId="206" xfId="0" applyFont="1" applyBorder="1" applyAlignment="1">
      <alignment horizontal="center"/>
    </xf>
    <xf numFmtId="0" fontId="3" fillId="0" borderId="207" xfId="0" applyFont="1" applyBorder="1" applyAlignment="1">
      <alignment horizontal="center"/>
    </xf>
    <xf numFmtId="0" fontId="2" fillId="0" borderId="196" xfId="0" applyFont="1" applyBorder="1" applyAlignment="1">
      <alignment horizontal="center"/>
    </xf>
    <xf numFmtId="0" fontId="2" fillId="0" borderId="208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3" fontId="3" fillId="0" borderId="196" xfId="0" applyNumberFormat="1" applyFont="1" applyBorder="1" applyAlignment="1">
      <alignment horizontal="center"/>
    </xf>
    <xf numFmtId="3" fontId="3" fillId="0" borderId="197" xfId="0" applyNumberFormat="1" applyFont="1" applyBorder="1" applyAlignment="1">
      <alignment horizontal="center"/>
    </xf>
    <xf numFmtId="3" fontId="3" fillId="0" borderId="198" xfId="0" applyNumberFormat="1" applyFont="1" applyBorder="1" applyAlignment="1">
      <alignment horizontal="center"/>
    </xf>
    <xf numFmtId="2" fontId="3" fillId="0" borderId="200" xfId="0" applyNumberFormat="1" applyFont="1" applyBorder="1" applyAlignment="1">
      <alignment horizontal="center"/>
    </xf>
    <xf numFmtId="2" fontId="3" fillId="0" borderId="67" xfId="0" applyNumberFormat="1" applyFont="1" applyBorder="1" applyAlignment="1">
      <alignment horizontal="center"/>
    </xf>
    <xf numFmtId="2" fontId="3" fillId="0" borderId="68" xfId="0" applyNumberFormat="1" applyFont="1" applyBorder="1" applyAlignment="1">
      <alignment horizontal="center"/>
    </xf>
    <xf numFmtId="2" fontId="3" fillId="0" borderId="200" xfId="0" applyNumberFormat="1" applyFont="1" applyBorder="1" applyAlignment="1">
      <alignment horizontal="center" wrapText="1"/>
    </xf>
    <xf numFmtId="2" fontId="3" fillId="0" borderId="67" xfId="0" applyNumberFormat="1" applyFont="1" applyBorder="1" applyAlignment="1">
      <alignment horizontal="center" wrapText="1"/>
    </xf>
    <xf numFmtId="2" fontId="3" fillId="0" borderId="68" xfId="0" applyNumberFormat="1" applyFont="1" applyBorder="1" applyAlignment="1">
      <alignment horizontal="center" wrapText="1"/>
    </xf>
    <xf numFmtId="0" fontId="3" fillId="0" borderId="200" xfId="0" applyFont="1" applyBorder="1" applyAlignment="1">
      <alignment horizontal="center" wrapText="1"/>
    </xf>
    <xf numFmtId="0" fontId="3" fillId="0" borderId="67" xfId="0" applyFont="1" applyBorder="1" applyAlignment="1">
      <alignment horizontal="center" wrapText="1"/>
    </xf>
    <xf numFmtId="0" fontId="3" fillId="0" borderId="68" xfId="0" applyFont="1" applyBorder="1" applyAlignment="1">
      <alignment horizontal="center" wrapText="1"/>
    </xf>
    <xf numFmtId="2" fontId="3" fillId="0" borderId="201" xfId="0" applyNumberFormat="1" applyFont="1" applyBorder="1" applyAlignment="1">
      <alignment horizontal="center"/>
    </xf>
    <xf numFmtId="2" fontId="3" fillId="0" borderId="203" xfId="0" applyNumberFormat="1" applyFont="1" applyBorder="1" applyAlignment="1">
      <alignment horizontal="center"/>
    </xf>
    <xf numFmtId="2" fontId="3" fillId="0" borderId="205" xfId="0" applyNumberFormat="1" applyFont="1" applyBorder="1" applyAlignment="1">
      <alignment horizontal="center"/>
    </xf>
    <xf numFmtId="2" fontId="3" fillId="0" borderId="209" xfId="0" applyNumberFormat="1" applyFont="1" applyBorder="1" applyAlignment="1">
      <alignment horizontal="center"/>
    </xf>
    <xf numFmtId="2" fontId="3" fillId="0" borderId="206" xfId="0" applyNumberFormat="1" applyFont="1" applyBorder="1" applyAlignment="1">
      <alignment horizontal="center"/>
    </xf>
    <xf numFmtId="2" fontId="3" fillId="0" borderId="207" xfId="0" applyNumberFormat="1" applyFont="1" applyBorder="1" applyAlignment="1">
      <alignment horizontal="center"/>
    </xf>
    <xf numFmtId="3" fontId="3" fillId="0" borderId="175" xfId="0" applyNumberFormat="1" applyFont="1" applyBorder="1" applyAlignment="1">
      <alignment horizontal="center"/>
    </xf>
    <xf numFmtId="3" fontId="3" fillId="0" borderId="176" xfId="0" applyNumberFormat="1" applyFont="1" applyBorder="1" applyAlignment="1">
      <alignment horizontal="center"/>
    </xf>
    <xf numFmtId="3" fontId="3" fillId="0" borderId="177" xfId="0" applyNumberFormat="1" applyFont="1" applyBorder="1" applyAlignment="1">
      <alignment horizontal="center"/>
    </xf>
    <xf numFmtId="2" fontId="3" fillId="0" borderId="199" xfId="0" applyNumberFormat="1" applyFont="1" applyBorder="1" applyAlignment="1">
      <alignment horizontal="center" wrapText="1"/>
    </xf>
    <xf numFmtId="2" fontId="3" fillId="0" borderId="202" xfId="0" applyNumberFormat="1" applyFont="1" applyBorder="1" applyAlignment="1">
      <alignment horizontal="center"/>
    </xf>
    <xf numFmtId="2" fontId="3" fillId="0" borderId="204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C8F2F044-5DA6-4EF1-A9D8-4979C4852B09}"/>
  </cellStyles>
  <dxfs count="0"/>
  <tableStyles count="1" defaultTableStyle="TableStyleMedium9" defaultPivotStyle="PivotStyleLight16">
    <tableStyle name="Invisible" pivot="0" table="0" count="0" xr9:uid="{EA558389-AE90-4FD0-A2FD-2C7759162E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32"/>
  <sheetViews>
    <sheetView tabSelected="1" workbookViewId="0">
      <selection activeCell="G27" sqref="G27"/>
    </sheetView>
  </sheetViews>
  <sheetFormatPr defaultRowHeight="15" x14ac:dyDescent="0.25"/>
  <cols>
    <col min="1" max="1" width="43.42578125" customWidth="1"/>
    <col min="2" max="2" width="22.140625" customWidth="1"/>
  </cols>
  <sheetData>
    <row r="1" spans="1:11" x14ac:dyDescent="0.25">
      <c r="A1" s="6" t="s">
        <v>547</v>
      </c>
      <c r="D1" s="1"/>
      <c r="F1" s="8" t="s">
        <v>130</v>
      </c>
      <c r="G1" s="8"/>
      <c r="H1" s="8"/>
      <c r="I1" s="8"/>
      <c r="J1" s="8"/>
      <c r="K1" s="8"/>
    </row>
    <row r="2" spans="1:11" x14ac:dyDescent="0.25">
      <c r="A2" s="6" t="s">
        <v>79</v>
      </c>
      <c r="B2" s="9">
        <f>Revenue!B2</f>
        <v>0</v>
      </c>
      <c r="C2" s="4"/>
      <c r="D2" s="1"/>
      <c r="F2" s="8"/>
      <c r="G2" s="8"/>
      <c r="H2" s="8"/>
      <c r="I2" s="8"/>
      <c r="J2" s="8"/>
      <c r="K2" s="8"/>
    </row>
    <row r="3" spans="1:11" x14ac:dyDescent="0.25">
      <c r="A3" s="6" t="s">
        <v>116</v>
      </c>
      <c r="B3" s="7">
        <f>Revenue!B3</f>
        <v>0</v>
      </c>
      <c r="D3" s="1"/>
      <c r="F3" s="8"/>
      <c r="G3" s="8"/>
      <c r="H3" s="8"/>
      <c r="I3" s="8"/>
      <c r="J3" s="8"/>
      <c r="K3" s="8"/>
    </row>
    <row r="4" spans="1:11" ht="15.75" thickBot="1" x14ac:dyDescent="0.3"/>
    <row r="5" spans="1:11" x14ac:dyDescent="0.25">
      <c r="A5" s="52" t="s">
        <v>422</v>
      </c>
      <c r="B5" s="53" t="s">
        <v>423</v>
      </c>
    </row>
    <row r="6" spans="1:11" x14ac:dyDescent="0.25">
      <c r="A6" s="60" t="s">
        <v>424</v>
      </c>
      <c r="B6" s="54"/>
    </row>
    <row r="7" spans="1:11" x14ac:dyDescent="0.25">
      <c r="A7" s="60" t="s">
        <v>446</v>
      </c>
      <c r="B7" s="54"/>
    </row>
    <row r="8" spans="1:11" ht="14.25" customHeight="1" x14ac:dyDescent="0.25">
      <c r="A8" s="60" t="s">
        <v>427</v>
      </c>
      <c r="B8" s="55"/>
    </row>
    <row r="9" spans="1:11" ht="14.25" customHeight="1" x14ac:dyDescent="0.25">
      <c r="A9" s="60" t="s">
        <v>449</v>
      </c>
      <c r="B9" s="55"/>
    </row>
    <row r="10" spans="1:11" x14ac:dyDescent="0.25">
      <c r="A10" s="60" t="s">
        <v>425</v>
      </c>
      <c r="B10" s="54"/>
    </row>
    <row r="11" spans="1:11" x14ac:dyDescent="0.25">
      <c r="A11" s="60" t="s">
        <v>426</v>
      </c>
      <c r="B11" s="54"/>
    </row>
    <row r="12" spans="1:11" x14ac:dyDescent="0.25">
      <c r="A12" s="60" t="s">
        <v>428</v>
      </c>
      <c r="B12" s="54"/>
    </row>
    <row r="13" spans="1:11" x14ac:dyDescent="0.25">
      <c r="A13" s="60" t="s">
        <v>429</v>
      </c>
      <c r="B13" s="54"/>
    </row>
    <row r="14" spans="1:11" x14ac:dyDescent="0.25">
      <c r="A14" s="60" t="s">
        <v>430</v>
      </c>
      <c r="B14" s="54"/>
    </row>
    <row r="15" spans="1:11" x14ac:dyDescent="0.25">
      <c r="A15" s="60" t="s">
        <v>431</v>
      </c>
      <c r="B15" s="54"/>
    </row>
    <row r="16" spans="1:11" x14ac:dyDescent="0.25">
      <c r="A16" s="60" t="s">
        <v>432</v>
      </c>
      <c r="B16" s="54"/>
    </row>
    <row r="17" spans="1:2" x14ac:dyDescent="0.25">
      <c r="A17" s="60" t="s">
        <v>433</v>
      </c>
      <c r="B17" s="54"/>
    </row>
    <row r="18" spans="1:2" x14ac:dyDescent="0.25">
      <c r="A18" s="60" t="s">
        <v>434</v>
      </c>
      <c r="B18" s="54"/>
    </row>
    <row r="19" spans="1:2" x14ac:dyDescent="0.25">
      <c r="A19" s="60" t="s">
        <v>435</v>
      </c>
      <c r="B19" s="54"/>
    </row>
    <row r="20" spans="1:2" ht="15.75" customHeight="1" x14ac:dyDescent="0.25">
      <c r="A20" s="60" t="s">
        <v>436</v>
      </c>
      <c r="B20" s="54"/>
    </row>
    <row r="21" spans="1:2" x14ac:dyDescent="0.25">
      <c r="A21" s="60" t="s">
        <v>437</v>
      </c>
      <c r="B21" s="54"/>
    </row>
    <row r="22" spans="1:2" x14ac:dyDescent="0.25">
      <c r="A22" s="60" t="s">
        <v>438</v>
      </c>
      <c r="B22" s="54"/>
    </row>
    <row r="23" spans="1:2" x14ac:dyDescent="0.25">
      <c r="A23" s="61" t="s">
        <v>439</v>
      </c>
      <c r="B23" s="56"/>
    </row>
    <row r="24" spans="1:2" ht="15.75" thickBot="1" x14ac:dyDescent="0.3">
      <c r="A24" s="61" t="s">
        <v>440</v>
      </c>
      <c r="B24" s="56">
        <f>B32</f>
        <v>0</v>
      </c>
    </row>
    <row r="25" spans="1:2" ht="15.75" thickBot="1" x14ac:dyDescent="0.3">
      <c r="A25" s="57" t="s">
        <v>441</v>
      </c>
      <c r="B25" s="58">
        <f>SUM(B6:B24)</f>
        <v>0</v>
      </c>
    </row>
    <row r="28" spans="1:2" x14ac:dyDescent="0.25">
      <c r="A28" s="9" t="s">
        <v>442</v>
      </c>
    </row>
    <row r="29" spans="1:2" x14ac:dyDescent="0.25">
      <c r="A29" t="s">
        <v>443</v>
      </c>
      <c r="B29" s="59">
        <v>0</v>
      </c>
    </row>
    <row r="30" spans="1:2" x14ac:dyDescent="0.25">
      <c r="A30" t="s">
        <v>444</v>
      </c>
      <c r="B30" s="59">
        <v>0</v>
      </c>
    </row>
    <row r="31" spans="1:2" x14ac:dyDescent="0.25">
      <c r="A31" t="s">
        <v>445</v>
      </c>
      <c r="B31" s="59">
        <v>0</v>
      </c>
    </row>
    <row r="32" spans="1:2" x14ac:dyDescent="0.25">
      <c r="A32" t="s">
        <v>302</v>
      </c>
      <c r="B32" s="62">
        <f>SUM(B29:B31)</f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A2" sqref="A2"/>
    </sheetView>
  </sheetViews>
  <sheetFormatPr defaultRowHeight="15" x14ac:dyDescent="0.25"/>
  <cols>
    <col min="1" max="1" width="11" customWidth="1"/>
    <col min="2" max="2" width="13.5703125" style="1" customWidth="1"/>
    <col min="3" max="3" width="38.42578125" customWidth="1"/>
    <col min="4" max="4" width="10.140625" style="1" customWidth="1"/>
    <col min="5" max="5" width="34.140625" customWidth="1"/>
    <col min="6" max="6" width="14.85546875" style="8" customWidth="1"/>
    <col min="7" max="7" width="12.140625" style="8" customWidth="1"/>
    <col min="8" max="11" width="13.140625" style="8" customWidth="1"/>
  </cols>
  <sheetData>
    <row r="1" spans="1:11" x14ac:dyDescent="0.25">
      <c r="A1" s="6" t="s">
        <v>555</v>
      </c>
      <c r="B1"/>
      <c r="F1" s="8" t="s">
        <v>130</v>
      </c>
    </row>
    <row r="2" spans="1:11" x14ac:dyDescent="0.25">
      <c r="A2" s="6" t="s">
        <v>79</v>
      </c>
      <c r="B2" s="9">
        <f>Revenue!B2</f>
        <v>0</v>
      </c>
    </row>
    <row r="3" spans="1:11" x14ac:dyDescent="0.25">
      <c r="A3" s="6" t="s">
        <v>116</v>
      </c>
      <c r="B3" s="7">
        <f>Revenue!B3</f>
        <v>0</v>
      </c>
    </row>
    <row r="5" spans="1:11" s="3" customFormat="1" x14ac:dyDescent="0.25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25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25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25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25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25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25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25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25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25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25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25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25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25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25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25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25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25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25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25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25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25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25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25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25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25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25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25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H23" sqref="H23"/>
    </sheetView>
  </sheetViews>
  <sheetFormatPr defaultRowHeight="15" x14ac:dyDescent="0.25"/>
  <cols>
    <col min="1" max="1" width="11" customWidth="1"/>
    <col min="2" max="2" width="13.5703125" style="1" customWidth="1"/>
    <col min="3" max="3" width="38.42578125" customWidth="1"/>
    <col min="4" max="4" width="10.140625" style="1" customWidth="1"/>
    <col min="5" max="5" width="34.140625" customWidth="1"/>
    <col min="6" max="6" width="14.85546875" style="8" customWidth="1"/>
    <col min="7" max="7" width="12.140625" style="8" customWidth="1"/>
    <col min="8" max="8" width="14.85546875" style="8" customWidth="1"/>
    <col min="9" max="9" width="13.140625" style="8" customWidth="1"/>
    <col min="10" max="10" width="15.85546875" style="8" customWidth="1"/>
    <col min="11" max="11" width="13.140625" style="8" customWidth="1"/>
  </cols>
  <sheetData>
    <row r="1" spans="1:11" x14ac:dyDescent="0.25">
      <c r="A1" s="6" t="s">
        <v>556</v>
      </c>
      <c r="B1"/>
      <c r="F1" s="8" t="s">
        <v>130</v>
      </c>
    </row>
    <row r="2" spans="1:11" x14ac:dyDescent="0.25">
      <c r="A2" s="6" t="s">
        <v>79</v>
      </c>
      <c r="B2" s="9">
        <f>Revenue!B2</f>
        <v>0</v>
      </c>
    </row>
    <row r="3" spans="1:11" x14ac:dyDescent="0.25">
      <c r="A3" s="6" t="s">
        <v>116</v>
      </c>
      <c r="B3" s="7">
        <f>Revenue!B3</f>
        <v>0</v>
      </c>
    </row>
    <row r="5" spans="1:11" s="3" customFormat="1" x14ac:dyDescent="0.25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25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25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25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25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25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25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25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25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25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25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25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25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25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25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25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25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25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25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25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25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25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25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25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25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25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25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25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A2" sqref="A2"/>
    </sheetView>
  </sheetViews>
  <sheetFormatPr defaultRowHeight="15" x14ac:dyDescent="0.25"/>
  <cols>
    <col min="1" max="1" width="11" customWidth="1"/>
    <col min="2" max="2" width="13.5703125" style="1" customWidth="1"/>
    <col min="3" max="3" width="38.42578125" customWidth="1"/>
    <col min="4" max="4" width="10.140625" style="1" customWidth="1"/>
    <col min="5" max="5" width="34.140625" customWidth="1"/>
    <col min="6" max="6" width="14.85546875" style="8" customWidth="1"/>
    <col min="7" max="7" width="12.140625" style="8" customWidth="1"/>
    <col min="8" max="11" width="13.140625" style="8" customWidth="1"/>
  </cols>
  <sheetData>
    <row r="1" spans="1:11" x14ac:dyDescent="0.25">
      <c r="A1" s="6" t="s">
        <v>557</v>
      </c>
      <c r="B1"/>
      <c r="F1" s="8" t="s">
        <v>130</v>
      </c>
    </row>
    <row r="2" spans="1:11" x14ac:dyDescent="0.25">
      <c r="A2" s="6" t="s">
        <v>79</v>
      </c>
      <c r="B2" s="9">
        <f>Revenue!B2</f>
        <v>0</v>
      </c>
    </row>
    <row r="3" spans="1:11" x14ac:dyDescent="0.25">
      <c r="A3" s="6" t="s">
        <v>116</v>
      </c>
      <c r="B3" s="7">
        <f>Revenue!B3</f>
        <v>0</v>
      </c>
    </row>
    <row r="5" spans="1:11" s="3" customFormat="1" x14ac:dyDescent="0.25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25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25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25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25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25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25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25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25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25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25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25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25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25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25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25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25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25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25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25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25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25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25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25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25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25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25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25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C47"/>
  <sheetViews>
    <sheetView zoomScaleNormal="100" workbookViewId="0">
      <pane xSplit="2" ySplit="5" topLeftCell="R6" activePane="bottomRight" state="frozen"/>
      <selection activeCell="B30" sqref="B30"/>
      <selection pane="topRight" activeCell="B30" sqref="B30"/>
      <selection pane="bottomLeft" activeCell="B30" sqref="B30"/>
      <selection pane="bottomRight" activeCell="AA40" sqref="AA40"/>
    </sheetView>
  </sheetViews>
  <sheetFormatPr defaultRowHeight="15" x14ac:dyDescent="0.25"/>
  <cols>
    <col min="1" max="1" width="17" style="1" customWidth="1"/>
    <col min="2" max="2" width="37.140625" customWidth="1"/>
    <col min="3" max="29" width="17.85546875" customWidth="1"/>
  </cols>
  <sheetData>
    <row r="1" spans="1:23" x14ac:dyDescent="0.25">
      <c r="A1" s="6" t="s">
        <v>558</v>
      </c>
      <c r="D1" s="1"/>
    </row>
    <row r="2" spans="1:23" x14ac:dyDescent="0.25">
      <c r="A2" s="6" t="s">
        <v>79</v>
      </c>
      <c r="B2" s="9">
        <f>Revenue!B2</f>
        <v>0</v>
      </c>
      <c r="D2" s="1"/>
    </row>
    <row r="3" spans="1:23" x14ac:dyDescent="0.25">
      <c r="A3" s="6" t="s">
        <v>116</v>
      </c>
      <c r="B3" s="7">
        <f>Revenue!B3</f>
        <v>0</v>
      </c>
      <c r="D3" s="1"/>
    </row>
    <row r="5" spans="1:23" s="3" customFormat="1" ht="15.75" thickBot="1" x14ac:dyDescent="0.3">
      <c r="A5" s="2" t="s">
        <v>345</v>
      </c>
    </row>
    <row r="6" spans="1:23" s="2" customFormat="1" ht="16.5" thickTop="1" thickBot="1" x14ac:dyDescent="0.3">
      <c r="A6" s="13" t="s">
        <v>4</v>
      </c>
      <c r="B6" s="13" t="s">
        <v>0</v>
      </c>
      <c r="C6" s="16" t="s">
        <v>338</v>
      </c>
      <c r="D6" s="16"/>
      <c r="E6" s="24"/>
      <c r="F6" s="26" t="s">
        <v>339</v>
      </c>
      <c r="G6" s="16"/>
      <c r="H6" s="24"/>
      <c r="I6" s="26" t="s">
        <v>340</v>
      </c>
      <c r="J6" s="16"/>
      <c r="K6" s="24"/>
      <c r="L6" s="26" t="s">
        <v>341</v>
      </c>
      <c r="M6" s="16"/>
      <c r="N6" s="24"/>
      <c r="O6" s="26" t="s">
        <v>342</v>
      </c>
      <c r="P6" s="16"/>
      <c r="Q6" s="24"/>
      <c r="R6" s="26" t="s">
        <v>343</v>
      </c>
      <c r="S6" s="16"/>
      <c r="T6" s="17"/>
      <c r="U6" s="26" t="s">
        <v>344</v>
      </c>
      <c r="V6" s="16"/>
      <c r="W6" s="17"/>
    </row>
    <row r="7" spans="1:23" s="2" customFormat="1" ht="16.5" thickTop="1" thickBot="1" x14ac:dyDescent="0.3">
      <c r="A7" s="14" t="s">
        <v>2</v>
      </c>
      <c r="B7" s="14" t="s">
        <v>3</v>
      </c>
      <c r="C7" s="14" t="s">
        <v>335</v>
      </c>
      <c r="D7" s="14" t="s">
        <v>336</v>
      </c>
      <c r="E7" s="25" t="s">
        <v>337</v>
      </c>
      <c r="F7" s="27" t="s">
        <v>335</v>
      </c>
      <c r="G7" s="14" t="s">
        <v>336</v>
      </c>
      <c r="H7" s="25" t="s">
        <v>337</v>
      </c>
      <c r="I7" s="27" t="s">
        <v>335</v>
      </c>
      <c r="J7" s="14" t="s">
        <v>336</v>
      </c>
      <c r="K7" s="25" t="s">
        <v>337</v>
      </c>
      <c r="L7" s="27" t="s">
        <v>335</v>
      </c>
      <c r="M7" s="14" t="s">
        <v>336</v>
      </c>
      <c r="N7" s="25" t="s">
        <v>337</v>
      </c>
      <c r="O7" s="27" t="s">
        <v>335</v>
      </c>
      <c r="P7" s="14" t="s">
        <v>336</v>
      </c>
      <c r="Q7" s="25" t="s">
        <v>337</v>
      </c>
      <c r="R7" s="27" t="s">
        <v>335</v>
      </c>
      <c r="S7" s="14" t="s">
        <v>336</v>
      </c>
      <c r="T7" s="15" t="s">
        <v>337</v>
      </c>
      <c r="U7" s="27" t="s">
        <v>335</v>
      </c>
      <c r="V7" s="14" t="s">
        <v>336</v>
      </c>
      <c r="W7" s="15" t="s">
        <v>337</v>
      </c>
    </row>
    <row r="8" spans="1:23" ht="15.75" thickTop="1" x14ac:dyDescent="0.25">
      <c r="A8" s="18">
        <v>641</v>
      </c>
      <c r="B8" s="19" t="s">
        <v>54</v>
      </c>
      <c r="C8" s="29"/>
      <c r="D8" s="29"/>
      <c r="E8" s="30"/>
      <c r="F8" s="31"/>
      <c r="G8" s="29"/>
      <c r="H8" s="30"/>
      <c r="I8" s="31"/>
      <c r="J8" s="29"/>
      <c r="K8" s="30"/>
      <c r="L8" s="31"/>
      <c r="M8" s="29"/>
      <c r="N8" s="30"/>
      <c r="O8" s="31"/>
      <c r="P8" s="29"/>
      <c r="Q8" s="30"/>
      <c r="R8" s="31"/>
      <c r="S8" s="29"/>
      <c r="T8" s="32"/>
      <c r="U8" s="31">
        <f>R8+O8+L8+I8+F8+C8</f>
        <v>0</v>
      </c>
      <c r="V8" s="31">
        <f>S8+P8+M8+J8+G8+D8</f>
        <v>0</v>
      </c>
      <c r="W8" s="31">
        <f>T8+Q8+N8+K8+H8+E8</f>
        <v>0</v>
      </c>
    </row>
    <row r="9" spans="1:23" x14ac:dyDescent="0.25">
      <c r="A9" s="20">
        <v>642</v>
      </c>
      <c r="B9" s="21" t="s">
        <v>55</v>
      </c>
      <c r="C9" s="33"/>
      <c r="D9" s="33"/>
      <c r="E9" s="34"/>
      <c r="F9" s="35"/>
      <c r="G9" s="33"/>
      <c r="H9" s="34"/>
      <c r="I9" s="35"/>
      <c r="J9" s="33"/>
      <c r="K9" s="34"/>
      <c r="L9" s="35"/>
      <c r="M9" s="33"/>
      <c r="N9" s="34"/>
      <c r="O9" s="35"/>
      <c r="P9" s="33"/>
      <c r="Q9" s="34"/>
      <c r="R9" s="35"/>
      <c r="S9" s="33"/>
      <c r="T9" s="36"/>
      <c r="U9" s="35">
        <f t="shared" ref="U9:W23" si="0">R9+O9+L9+I9+F9+C9</f>
        <v>0</v>
      </c>
      <c r="V9" s="35">
        <f t="shared" si="0"/>
        <v>0</v>
      </c>
      <c r="W9" s="35">
        <f t="shared" si="0"/>
        <v>0</v>
      </c>
    </row>
    <row r="10" spans="1:23" x14ac:dyDescent="0.25">
      <c r="A10" s="20">
        <v>643</v>
      </c>
      <c r="B10" s="21" t="s">
        <v>56</v>
      </c>
      <c r="C10" s="33"/>
      <c r="D10" s="33"/>
      <c r="E10" s="34"/>
      <c r="F10" s="35"/>
      <c r="G10" s="33"/>
      <c r="H10" s="34"/>
      <c r="I10" s="35"/>
      <c r="J10" s="33"/>
      <c r="K10" s="34"/>
      <c r="L10" s="35"/>
      <c r="M10" s="33"/>
      <c r="N10" s="34"/>
      <c r="O10" s="35"/>
      <c r="P10" s="33"/>
      <c r="Q10" s="34"/>
      <c r="R10" s="35"/>
      <c r="S10" s="33"/>
      <c r="T10" s="36"/>
      <c r="U10" s="35">
        <f t="shared" si="0"/>
        <v>0</v>
      </c>
      <c r="V10" s="35">
        <f t="shared" si="0"/>
        <v>0</v>
      </c>
      <c r="W10" s="35">
        <f t="shared" si="0"/>
        <v>0</v>
      </c>
    </row>
    <row r="11" spans="1:23" x14ac:dyDescent="0.25">
      <c r="A11" s="20">
        <v>644</v>
      </c>
      <c r="B11" s="21" t="s">
        <v>57</v>
      </c>
      <c r="C11" s="33"/>
      <c r="D11" s="33"/>
      <c r="E11" s="34"/>
      <c r="F11" s="35"/>
      <c r="G11" s="33"/>
      <c r="H11" s="34"/>
      <c r="I11" s="35"/>
      <c r="J11" s="33"/>
      <c r="K11" s="34"/>
      <c r="L11" s="35"/>
      <c r="M11" s="33"/>
      <c r="N11" s="34"/>
      <c r="O11" s="35"/>
      <c r="P11" s="33"/>
      <c r="Q11" s="34"/>
      <c r="R11" s="35"/>
      <c r="S11" s="33"/>
      <c r="T11" s="36"/>
      <c r="U11" s="35">
        <f t="shared" si="0"/>
        <v>0</v>
      </c>
      <c r="V11" s="35">
        <f t="shared" si="0"/>
        <v>0</v>
      </c>
      <c r="W11" s="35">
        <f t="shared" si="0"/>
        <v>0</v>
      </c>
    </row>
    <row r="12" spans="1:23" x14ac:dyDescent="0.25">
      <c r="A12" s="20">
        <v>645</v>
      </c>
      <c r="B12" s="21" t="s">
        <v>58</v>
      </c>
      <c r="C12" s="33"/>
      <c r="D12" s="33"/>
      <c r="E12" s="34"/>
      <c r="F12" s="35"/>
      <c r="G12" s="33"/>
      <c r="H12" s="34"/>
      <c r="I12" s="35"/>
      <c r="J12" s="33"/>
      <c r="K12" s="34"/>
      <c r="L12" s="35"/>
      <c r="M12" s="33"/>
      <c r="N12" s="34"/>
      <c r="O12" s="35"/>
      <c r="P12" s="33"/>
      <c r="Q12" s="34"/>
      <c r="R12" s="35"/>
      <c r="S12" s="33"/>
      <c r="T12" s="36"/>
      <c r="U12" s="35">
        <f t="shared" si="0"/>
        <v>0</v>
      </c>
      <c r="V12" s="35">
        <f t="shared" si="0"/>
        <v>0</v>
      </c>
      <c r="W12" s="35">
        <f t="shared" si="0"/>
        <v>0</v>
      </c>
    </row>
    <row r="13" spans="1:23" x14ac:dyDescent="0.25">
      <c r="A13" s="20">
        <v>646</v>
      </c>
      <c r="B13" s="21" t="s">
        <v>59</v>
      </c>
      <c r="C13" s="33"/>
      <c r="D13" s="33"/>
      <c r="E13" s="34"/>
      <c r="F13" s="35"/>
      <c r="G13" s="33"/>
      <c r="H13" s="34"/>
      <c r="I13" s="35"/>
      <c r="J13" s="33"/>
      <c r="K13" s="34"/>
      <c r="L13" s="35"/>
      <c r="M13" s="33"/>
      <c r="N13" s="34"/>
      <c r="O13" s="35"/>
      <c r="P13" s="33"/>
      <c r="Q13" s="34"/>
      <c r="R13" s="35"/>
      <c r="S13" s="33"/>
      <c r="T13" s="36"/>
      <c r="U13" s="35">
        <f t="shared" si="0"/>
        <v>0</v>
      </c>
      <c r="V13" s="35">
        <f t="shared" si="0"/>
        <v>0</v>
      </c>
      <c r="W13" s="35">
        <f t="shared" si="0"/>
        <v>0</v>
      </c>
    </row>
    <row r="14" spans="1:23" x14ac:dyDescent="0.25">
      <c r="A14" s="20">
        <v>647</v>
      </c>
      <c r="B14" s="21" t="s">
        <v>60</v>
      </c>
      <c r="C14" s="33"/>
      <c r="D14" s="33"/>
      <c r="E14" s="34"/>
      <c r="F14" s="35"/>
      <c r="G14" s="33"/>
      <c r="H14" s="34"/>
      <c r="I14" s="35"/>
      <c r="J14" s="33"/>
      <c r="K14" s="34"/>
      <c r="L14" s="35"/>
      <c r="M14" s="33"/>
      <c r="N14" s="34"/>
      <c r="O14" s="35"/>
      <c r="P14" s="33"/>
      <c r="Q14" s="34"/>
      <c r="R14" s="35"/>
      <c r="S14" s="33"/>
      <c r="T14" s="36"/>
      <c r="U14" s="35">
        <f t="shared" si="0"/>
        <v>0</v>
      </c>
      <c r="V14" s="35">
        <f t="shared" si="0"/>
        <v>0</v>
      </c>
      <c r="W14" s="35">
        <f t="shared" si="0"/>
        <v>0</v>
      </c>
    </row>
    <row r="15" spans="1:23" x14ac:dyDescent="0.25">
      <c r="A15" s="20">
        <v>648</v>
      </c>
      <c r="B15" s="21" t="s">
        <v>61</v>
      </c>
      <c r="C15" s="33"/>
      <c r="D15" s="33"/>
      <c r="E15" s="34"/>
      <c r="F15" s="35"/>
      <c r="G15" s="33"/>
      <c r="H15" s="34"/>
      <c r="I15" s="35"/>
      <c r="J15" s="33"/>
      <c r="K15" s="34"/>
      <c r="L15" s="35"/>
      <c r="M15" s="33"/>
      <c r="N15" s="34"/>
      <c r="O15" s="35"/>
      <c r="P15" s="33"/>
      <c r="Q15" s="34"/>
      <c r="R15" s="35"/>
      <c r="S15" s="33"/>
      <c r="T15" s="36"/>
      <c r="U15" s="47">
        <f t="shared" si="0"/>
        <v>0</v>
      </c>
      <c r="V15" s="35">
        <f t="shared" si="0"/>
        <v>0</v>
      </c>
      <c r="W15" s="35">
        <f t="shared" si="0"/>
        <v>0</v>
      </c>
    </row>
    <row r="16" spans="1:23" x14ac:dyDescent="0.25">
      <c r="A16" s="20">
        <v>649</v>
      </c>
      <c r="B16" s="21" t="s">
        <v>62</v>
      </c>
      <c r="C16" s="33"/>
      <c r="D16" s="33"/>
      <c r="E16" s="34"/>
      <c r="F16" s="35"/>
      <c r="G16" s="33"/>
      <c r="H16" s="34"/>
      <c r="I16" s="35"/>
      <c r="J16" s="33"/>
      <c r="K16" s="34"/>
      <c r="L16" s="35"/>
      <c r="M16" s="33"/>
      <c r="N16" s="34"/>
      <c r="O16" s="35"/>
      <c r="P16" s="33"/>
      <c r="Q16" s="34"/>
      <c r="R16" s="35"/>
      <c r="S16" s="33"/>
      <c r="T16" s="36"/>
      <c r="U16" s="47">
        <f t="shared" si="0"/>
        <v>0</v>
      </c>
      <c r="V16" s="35">
        <f t="shared" si="0"/>
        <v>0</v>
      </c>
      <c r="W16" s="35">
        <f t="shared" si="0"/>
        <v>0</v>
      </c>
    </row>
    <row r="17" spans="1:29" x14ac:dyDescent="0.25">
      <c r="A17" s="20">
        <v>650</v>
      </c>
      <c r="B17" s="21" t="s">
        <v>63</v>
      </c>
      <c r="C17" s="33"/>
      <c r="D17" s="33"/>
      <c r="E17" s="34"/>
      <c r="F17" s="35"/>
      <c r="G17" s="33"/>
      <c r="H17" s="34"/>
      <c r="I17" s="35"/>
      <c r="J17" s="33"/>
      <c r="K17" s="34"/>
      <c r="L17" s="35"/>
      <c r="M17" s="33"/>
      <c r="N17" s="34"/>
      <c r="O17" s="35"/>
      <c r="P17" s="33"/>
      <c r="Q17" s="34"/>
      <c r="R17" s="35"/>
      <c r="S17" s="33"/>
      <c r="T17" s="36"/>
      <c r="U17" s="47">
        <f t="shared" si="0"/>
        <v>0</v>
      </c>
      <c r="V17" s="35">
        <f t="shared" si="0"/>
        <v>0</v>
      </c>
      <c r="W17" s="35">
        <f t="shared" si="0"/>
        <v>0</v>
      </c>
    </row>
    <row r="18" spans="1:29" x14ac:dyDescent="0.25">
      <c r="A18" s="20">
        <v>651</v>
      </c>
      <c r="B18" s="21" t="s">
        <v>64</v>
      </c>
      <c r="C18" s="33"/>
      <c r="D18" s="33"/>
      <c r="E18" s="34"/>
      <c r="F18" s="35"/>
      <c r="G18" s="33"/>
      <c r="H18" s="34"/>
      <c r="I18" s="35"/>
      <c r="J18" s="33"/>
      <c r="K18" s="34"/>
      <c r="L18" s="35"/>
      <c r="M18" s="33"/>
      <c r="N18" s="34"/>
      <c r="O18" s="35"/>
      <c r="P18" s="33"/>
      <c r="Q18" s="34"/>
      <c r="R18" s="35"/>
      <c r="S18" s="33"/>
      <c r="T18" s="36"/>
      <c r="U18" s="47">
        <f t="shared" si="0"/>
        <v>0</v>
      </c>
      <c r="V18" s="35">
        <f t="shared" si="0"/>
        <v>0</v>
      </c>
      <c r="W18" s="35">
        <f t="shared" si="0"/>
        <v>0</v>
      </c>
    </row>
    <row r="19" spans="1:29" x14ac:dyDescent="0.25">
      <c r="A19" s="20">
        <v>652</v>
      </c>
      <c r="B19" s="21" t="s">
        <v>65</v>
      </c>
      <c r="C19" s="33"/>
      <c r="D19" s="33"/>
      <c r="E19" s="34"/>
      <c r="F19" s="35"/>
      <c r="G19" s="33"/>
      <c r="H19" s="34"/>
      <c r="I19" s="35"/>
      <c r="J19" s="33"/>
      <c r="K19" s="34"/>
      <c r="L19" s="35"/>
      <c r="M19" s="33"/>
      <c r="N19" s="34"/>
      <c r="O19" s="35"/>
      <c r="P19" s="33"/>
      <c r="Q19" s="34"/>
      <c r="R19" s="35"/>
      <c r="S19" s="33"/>
      <c r="T19" s="36"/>
      <c r="U19" s="47">
        <f t="shared" si="0"/>
        <v>0</v>
      </c>
      <c r="V19" s="35">
        <f t="shared" si="0"/>
        <v>0</v>
      </c>
      <c r="W19" s="35">
        <f t="shared" si="0"/>
        <v>0</v>
      </c>
    </row>
    <row r="20" spans="1:29" x14ac:dyDescent="0.25">
      <c r="A20" s="20">
        <v>653</v>
      </c>
      <c r="B20" s="21" t="s">
        <v>66</v>
      </c>
      <c r="C20" s="33"/>
      <c r="D20" s="33"/>
      <c r="E20" s="34"/>
      <c r="F20" s="35"/>
      <c r="G20" s="33"/>
      <c r="H20" s="34"/>
      <c r="I20" s="35"/>
      <c r="J20" s="33"/>
      <c r="K20" s="34"/>
      <c r="L20" s="35"/>
      <c r="M20" s="33"/>
      <c r="N20" s="34"/>
      <c r="O20" s="35"/>
      <c r="P20" s="33"/>
      <c r="Q20" s="34"/>
      <c r="R20" s="35"/>
      <c r="S20" s="33"/>
      <c r="T20" s="36"/>
      <c r="U20" s="47">
        <f t="shared" si="0"/>
        <v>0</v>
      </c>
      <c r="V20" s="35">
        <f t="shared" si="0"/>
        <v>0</v>
      </c>
      <c r="W20" s="35">
        <f t="shared" si="0"/>
        <v>0</v>
      </c>
    </row>
    <row r="21" spans="1:29" x14ac:dyDescent="0.25">
      <c r="A21" s="20">
        <v>654</v>
      </c>
      <c r="B21" s="21" t="s">
        <v>67</v>
      </c>
      <c r="C21" s="33"/>
      <c r="D21" s="33"/>
      <c r="E21" s="34"/>
      <c r="F21" s="35"/>
      <c r="G21" s="33"/>
      <c r="H21" s="34"/>
      <c r="I21" s="35"/>
      <c r="J21" s="33"/>
      <c r="K21" s="34"/>
      <c r="L21" s="35"/>
      <c r="M21" s="33"/>
      <c r="N21" s="34"/>
      <c r="O21" s="35"/>
      <c r="P21" s="33"/>
      <c r="Q21" s="34"/>
      <c r="R21" s="35"/>
      <c r="S21" s="33"/>
      <c r="T21" s="36"/>
      <c r="U21" s="47">
        <f t="shared" si="0"/>
        <v>0</v>
      </c>
      <c r="V21" s="35">
        <f t="shared" si="0"/>
        <v>0</v>
      </c>
      <c r="W21" s="35">
        <f t="shared" si="0"/>
        <v>0</v>
      </c>
    </row>
    <row r="22" spans="1:29" x14ac:dyDescent="0.25">
      <c r="A22" s="20">
        <v>655</v>
      </c>
      <c r="B22" s="21" t="s">
        <v>68</v>
      </c>
      <c r="C22" s="33"/>
      <c r="D22" s="33"/>
      <c r="E22" s="34"/>
      <c r="F22" s="35"/>
      <c r="G22" s="33"/>
      <c r="H22" s="34"/>
      <c r="I22" s="35"/>
      <c r="J22" s="33"/>
      <c r="K22" s="34"/>
      <c r="L22" s="35"/>
      <c r="M22" s="33"/>
      <c r="N22" s="34"/>
      <c r="O22" s="35"/>
      <c r="P22" s="33"/>
      <c r="Q22" s="34"/>
      <c r="R22" s="35"/>
      <c r="S22" s="33"/>
      <c r="T22" s="36"/>
      <c r="U22" s="47">
        <f t="shared" si="0"/>
        <v>0</v>
      </c>
      <c r="V22" s="35">
        <f t="shared" si="0"/>
        <v>0</v>
      </c>
      <c r="W22" s="35">
        <f t="shared" si="0"/>
        <v>0</v>
      </c>
    </row>
    <row r="23" spans="1:29" ht="15.75" thickBot="1" x14ac:dyDescent="0.3">
      <c r="A23" s="20">
        <v>656</v>
      </c>
      <c r="B23" s="21" t="s">
        <v>69</v>
      </c>
      <c r="C23" s="44"/>
      <c r="D23" s="44"/>
      <c r="E23" s="45"/>
      <c r="F23" s="40"/>
      <c r="G23" s="44"/>
      <c r="H23" s="45"/>
      <c r="I23" s="40"/>
      <c r="J23" s="44"/>
      <c r="K23" s="45"/>
      <c r="L23" s="40"/>
      <c r="M23" s="44"/>
      <c r="N23" s="45"/>
      <c r="O23" s="40"/>
      <c r="P23" s="44"/>
      <c r="Q23" s="45"/>
      <c r="R23" s="40"/>
      <c r="S23" s="44"/>
      <c r="T23" s="46"/>
      <c r="U23" s="40">
        <f t="shared" si="0"/>
        <v>0</v>
      </c>
      <c r="V23" s="40">
        <f t="shared" si="0"/>
        <v>0</v>
      </c>
      <c r="W23" s="40">
        <f t="shared" si="0"/>
        <v>0</v>
      </c>
    </row>
    <row r="24" spans="1:29" s="3" customFormat="1" ht="15.75" thickBot="1" x14ac:dyDescent="0.3">
      <c r="A24" s="22"/>
      <c r="B24" s="23" t="s">
        <v>344</v>
      </c>
      <c r="C24" s="41">
        <f t="shared" ref="C24:T24" si="1">SUM(C8:C23)</f>
        <v>0</v>
      </c>
      <c r="D24" s="41">
        <f t="shared" si="1"/>
        <v>0</v>
      </c>
      <c r="E24" s="42">
        <f t="shared" si="1"/>
        <v>0</v>
      </c>
      <c r="F24" s="41">
        <f t="shared" si="1"/>
        <v>0</v>
      </c>
      <c r="G24" s="41">
        <f t="shared" si="1"/>
        <v>0</v>
      </c>
      <c r="H24" s="42">
        <f t="shared" si="1"/>
        <v>0</v>
      </c>
      <c r="I24" s="39">
        <f t="shared" si="1"/>
        <v>0</v>
      </c>
      <c r="J24" s="41">
        <f t="shared" si="1"/>
        <v>0</v>
      </c>
      <c r="K24" s="42">
        <f t="shared" si="1"/>
        <v>0</v>
      </c>
      <c r="L24" s="39">
        <f t="shared" si="1"/>
        <v>0</v>
      </c>
      <c r="M24" s="41">
        <f t="shared" si="1"/>
        <v>0</v>
      </c>
      <c r="N24" s="42">
        <f t="shared" si="1"/>
        <v>0</v>
      </c>
      <c r="O24" s="39">
        <f t="shared" si="1"/>
        <v>0</v>
      </c>
      <c r="P24" s="41">
        <f t="shared" si="1"/>
        <v>0</v>
      </c>
      <c r="Q24" s="42">
        <f t="shared" si="1"/>
        <v>0</v>
      </c>
      <c r="R24" s="39">
        <f t="shared" si="1"/>
        <v>0</v>
      </c>
      <c r="S24" s="41">
        <f t="shared" si="1"/>
        <v>0</v>
      </c>
      <c r="T24" s="43">
        <f t="shared" si="1"/>
        <v>0</v>
      </c>
      <c r="U24" s="39">
        <f>SUM(U8:U23)</f>
        <v>0</v>
      </c>
      <c r="V24" s="41">
        <f>SUM(V8:V23)</f>
        <v>0</v>
      </c>
      <c r="W24" s="43">
        <f>SUM(W8:W23)</f>
        <v>0</v>
      </c>
    </row>
    <row r="25" spans="1:29" ht="15.75" thickTop="1" x14ac:dyDescent="0.25">
      <c r="C25" s="28"/>
      <c r="L25" s="28"/>
    </row>
    <row r="27" spans="1:29" s="3" customFormat="1" ht="15.75" thickBot="1" x14ac:dyDescent="0.3">
      <c r="A27" s="2" t="s">
        <v>346</v>
      </c>
      <c r="C27" s="37"/>
    </row>
    <row r="28" spans="1:29" s="2" customFormat="1" ht="16.5" thickTop="1" thickBot="1" x14ac:dyDescent="0.3">
      <c r="A28" s="13" t="s">
        <v>4</v>
      </c>
      <c r="B28" s="13" t="s">
        <v>0</v>
      </c>
      <c r="C28" s="16" t="s">
        <v>347</v>
      </c>
      <c r="D28" s="16"/>
      <c r="E28" s="24"/>
      <c r="F28" s="26" t="s">
        <v>348</v>
      </c>
      <c r="G28" s="16"/>
      <c r="H28" s="24"/>
      <c r="I28" s="26" t="s">
        <v>339</v>
      </c>
      <c r="J28" s="16"/>
      <c r="K28" s="24"/>
      <c r="L28" s="26" t="s">
        <v>349</v>
      </c>
      <c r="M28" s="16"/>
      <c r="N28" s="24"/>
      <c r="O28" s="26" t="s">
        <v>340</v>
      </c>
      <c r="P28" s="16"/>
      <c r="Q28" s="24"/>
      <c r="R28" s="26" t="s">
        <v>350</v>
      </c>
      <c r="S28" s="16"/>
      <c r="T28" s="17"/>
      <c r="U28" s="26" t="s">
        <v>343</v>
      </c>
      <c r="V28" s="16"/>
      <c r="W28" s="17"/>
      <c r="X28" s="26" t="s">
        <v>351</v>
      </c>
      <c r="Y28" s="16"/>
      <c r="Z28" s="17"/>
      <c r="AA28" s="26" t="s">
        <v>353</v>
      </c>
      <c r="AB28" s="16"/>
      <c r="AC28" s="17"/>
    </row>
    <row r="29" spans="1:29" s="2" customFormat="1" ht="16.5" thickTop="1" thickBot="1" x14ac:dyDescent="0.3">
      <c r="A29" s="14" t="s">
        <v>2</v>
      </c>
      <c r="B29" s="14" t="s">
        <v>3</v>
      </c>
      <c r="C29" s="14" t="s">
        <v>335</v>
      </c>
      <c r="D29" s="14" t="s">
        <v>336</v>
      </c>
      <c r="E29" s="25" t="s">
        <v>337</v>
      </c>
      <c r="F29" s="27" t="s">
        <v>335</v>
      </c>
      <c r="G29" s="14" t="s">
        <v>336</v>
      </c>
      <c r="H29" s="25" t="s">
        <v>337</v>
      </c>
      <c r="I29" s="27" t="s">
        <v>335</v>
      </c>
      <c r="J29" s="14" t="s">
        <v>336</v>
      </c>
      <c r="K29" s="25" t="s">
        <v>337</v>
      </c>
      <c r="L29" s="27" t="s">
        <v>335</v>
      </c>
      <c r="M29" s="14" t="s">
        <v>336</v>
      </c>
      <c r="N29" s="25" t="s">
        <v>337</v>
      </c>
      <c r="O29" s="27" t="s">
        <v>335</v>
      </c>
      <c r="P29" s="14" t="s">
        <v>336</v>
      </c>
      <c r="Q29" s="25" t="s">
        <v>337</v>
      </c>
      <c r="R29" s="38" t="s">
        <v>335</v>
      </c>
      <c r="S29" s="14" t="s">
        <v>336</v>
      </c>
      <c r="T29" s="15" t="s">
        <v>337</v>
      </c>
      <c r="U29" s="27" t="s">
        <v>335</v>
      </c>
      <c r="V29" s="14" t="s">
        <v>336</v>
      </c>
      <c r="W29" s="15" t="s">
        <v>337</v>
      </c>
      <c r="X29" s="27" t="s">
        <v>335</v>
      </c>
      <c r="Y29" s="14" t="s">
        <v>336</v>
      </c>
      <c r="Z29" s="15" t="s">
        <v>337</v>
      </c>
      <c r="AA29" s="27" t="s">
        <v>335</v>
      </c>
      <c r="AB29" s="14" t="s">
        <v>336</v>
      </c>
      <c r="AC29" s="15" t="s">
        <v>337</v>
      </c>
    </row>
    <row r="30" spans="1:29" ht="15.75" thickTop="1" x14ac:dyDescent="0.25">
      <c r="A30" s="18">
        <v>811</v>
      </c>
      <c r="B30" s="19" t="s">
        <v>103</v>
      </c>
      <c r="C30" s="29"/>
      <c r="D30" s="29"/>
      <c r="E30" s="30"/>
      <c r="F30" s="31"/>
      <c r="G30" s="29"/>
      <c r="H30" s="30"/>
      <c r="I30" s="31"/>
      <c r="J30" s="29"/>
      <c r="K30" s="30"/>
      <c r="L30" s="31"/>
      <c r="M30" s="29"/>
      <c r="N30" s="30"/>
      <c r="O30" s="31"/>
      <c r="P30" s="29"/>
      <c r="Q30" s="30"/>
      <c r="R30" s="31"/>
      <c r="S30" s="29"/>
      <c r="T30" s="30"/>
      <c r="U30" s="31"/>
      <c r="V30" s="29"/>
      <c r="W30" s="30"/>
      <c r="X30" s="31"/>
      <c r="Y30" s="29"/>
      <c r="Z30" s="32"/>
      <c r="AA30" s="31">
        <f>X30+U30+R30+O30+L30+I30+F30+C30</f>
        <v>0</v>
      </c>
      <c r="AB30" s="31">
        <f>Y30+V30+S30+P30+M30+J30+G30+D30</f>
        <v>0</v>
      </c>
      <c r="AC30" s="31">
        <f>Z30+W30+T30+Q30+N30+K30+H30+E30</f>
        <v>0</v>
      </c>
    </row>
    <row r="31" spans="1:29" x14ac:dyDescent="0.25">
      <c r="A31" s="20">
        <v>812</v>
      </c>
      <c r="B31" s="21" t="s">
        <v>104</v>
      </c>
      <c r="C31" s="33"/>
      <c r="D31" s="33"/>
      <c r="E31" s="34"/>
      <c r="F31" s="35"/>
      <c r="G31" s="33"/>
      <c r="H31" s="34"/>
      <c r="I31" s="35"/>
      <c r="J31" s="33"/>
      <c r="K31" s="34"/>
      <c r="L31" s="35"/>
      <c r="M31" s="33"/>
      <c r="N31" s="34"/>
      <c r="O31" s="35"/>
      <c r="P31" s="33"/>
      <c r="Q31" s="34"/>
      <c r="R31" s="35"/>
      <c r="S31" s="33"/>
      <c r="T31" s="34"/>
      <c r="U31" s="35"/>
      <c r="V31" s="33"/>
      <c r="W31" s="34"/>
      <c r="X31" s="35"/>
      <c r="Y31" s="33"/>
      <c r="Z31" s="36"/>
      <c r="AA31" s="35">
        <f t="shared" ref="AA31:AC44" si="2">X31+U31+R31+O31+L31+I31+F31+C31</f>
        <v>0</v>
      </c>
      <c r="AB31" s="35">
        <f t="shared" si="2"/>
        <v>0</v>
      </c>
      <c r="AC31" s="35">
        <f t="shared" si="2"/>
        <v>0</v>
      </c>
    </row>
    <row r="32" spans="1:29" x14ac:dyDescent="0.25">
      <c r="A32" s="20">
        <v>813</v>
      </c>
      <c r="B32" s="21" t="s">
        <v>105</v>
      </c>
      <c r="C32" s="33"/>
      <c r="D32" s="33"/>
      <c r="E32" s="34"/>
      <c r="F32" s="35"/>
      <c r="G32" s="33"/>
      <c r="H32" s="34"/>
      <c r="I32" s="35"/>
      <c r="J32" s="33"/>
      <c r="K32" s="34"/>
      <c r="L32" s="35"/>
      <c r="M32" s="33"/>
      <c r="N32" s="34"/>
      <c r="O32" s="35"/>
      <c r="P32" s="33"/>
      <c r="Q32" s="34"/>
      <c r="R32" s="35"/>
      <c r="S32" s="33"/>
      <c r="T32" s="34"/>
      <c r="U32" s="35"/>
      <c r="V32" s="33"/>
      <c r="W32" s="34"/>
      <c r="X32" s="35"/>
      <c r="Y32" s="33"/>
      <c r="Z32" s="36"/>
      <c r="AA32" s="35">
        <f t="shared" si="2"/>
        <v>0</v>
      </c>
      <c r="AB32" s="35">
        <f t="shared" si="2"/>
        <v>0</v>
      </c>
      <c r="AC32" s="35">
        <f t="shared" si="2"/>
        <v>0</v>
      </c>
    </row>
    <row r="33" spans="1:29" x14ac:dyDescent="0.25">
      <c r="A33" s="20">
        <v>814</v>
      </c>
      <c r="B33" s="21" t="s">
        <v>106</v>
      </c>
      <c r="C33" s="33"/>
      <c r="D33" s="33"/>
      <c r="E33" s="34"/>
      <c r="F33" s="35"/>
      <c r="G33" s="33"/>
      <c r="H33" s="34"/>
      <c r="I33" s="35"/>
      <c r="J33" s="33"/>
      <c r="K33" s="34"/>
      <c r="L33" s="35"/>
      <c r="M33" s="33"/>
      <c r="N33" s="34"/>
      <c r="O33" s="35"/>
      <c r="P33" s="33"/>
      <c r="Q33" s="34"/>
      <c r="R33" s="35"/>
      <c r="S33" s="33"/>
      <c r="T33" s="34"/>
      <c r="U33" s="35"/>
      <c r="V33" s="33"/>
      <c r="W33" s="34"/>
      <c r="X33" s="35"/>
      <c r="Y33" s="33"/>
      <c r="Z33" s="36"/>
      <c r="AA33" s="35">
        <f t="shared" si="2"/>
        <v>0</v>
      </c>
      <c r="AB33" s="35">
        <f t="shared" si="2"/>
        <v>0</v>
      </c>
      <c r="AC33" s="35">
        <f t="shared" si="2"/>
        <v>0</v>
      </c>
    </row>
    <row r="34" spans="1:29" x14ac:dyDescent="0.25">
      <c r="A34" s="20">
        <v>815</v>
      </c>
      <c r="B34" s="21" t="s">
        <v>57</v>
      </c>
      <c r="C34" s="33"/>
      <c r="D34" s="33"/>
      <c r="E34" s="34"/>
      <c r="F34" s="35"/>
      <c r="G34" s="33"/>
      <c r="H34" s="34"/>
      <c r="I34" s="35"/>
      <c r="J34" s="33"/>
      <c r="K34" s="34"/>
      <c r="L34" s="35"/>
      <c r="M34" s="33"/>
      <c r="N34" s="34"/>
      <c r="O34" s="35"/>
      <c r="P34" s="33"/>
      <c r="Q34" s="34"/>
      <c r="R34" s="35"/>
      <c r="S34" s="33"/>
      <c r="T34" s="34"/>
      <c r="U34" s="35"/>
      <c r="V34" s="33"/>
      <c r="W34" s="34"/>
      <c r="X34" s="35"/>
      <c r="Y34" s="33"/>
      <c r="Z34" s="36"/>
      <c r="AA34" s="35">
        <f t="shared" si="2"/>
        <v>0</v>
      </c>
      <c r="AB34" s="35">
        <f t="shared" si="2"/>
        <v>0</v>
      </c>
      <c r="AC34" s="35">
        <f t="shared" si="2"/>
        <v>0</v>
      </c>
    </row>
    <row r="35" spans="1:29" x14ac:dyDescent="0.25">
      <c r="A35" s="20">
        <v>816</v>
      </c>
      <c r="B35" s="21" t="s">
        <v>107</v>
      </c>
      <c r="C35" s="33"/>
      <c r="D35" s="33"/>
      <c r="E35" s="34"/>
      <c r="F35" s="35"/>
      <c r="G35" s="33"/>
      <c r="H35" s="34"/>
      <c r="I35" s="35"/>
      <c r="J35" s="33"/>
      <c r="K35" s="34"/>
      <c r="L35" s="35"/>
      <c r="M35" s="33"/>
      <c r="N35" s="34"/>
      <c r="O35" s="35"/>
      <c r="P35" s="33"/>
      <c r="Q35" s="34"/>
      <c r="R35" s="35"/>
      <c r="S35" s="33"/>
      <c r="T35" s="34"/>
      <c r="U35" s="35"/>
      <c r="V35" s="33"/>
      <c r="W35" s="34"/>
      <c r="X35" s="35"/>
      <c r="Y35" s="33"/>
      <c r="Z35" s="36"/>
      <c r="AA35" s="35">
        <f t="shared" si="2"/>
        <v>0</v>
      </c>
      <c r="AB35" s="35">
        <f t="shared" si="2"/>
        <v>0</v>
      </c>
      <c r="AC35" s="35">
        <f t="shared" si="2"/>
        <v>0</v>
      </c>
    </row>
    <row r="36" spans="1:29" x14ac:dyDescent="0.25">
      <c r="A36" s="20">
        <v>817</v>
      </c>
      <c r="B36" s="21" t="s">
        <v>108</v>
      </c>
      <c r="C36" s="33"/>
      <c r="D36" s="33"/>
      <c r="E36" s="34"/>
      <c r="F36" s="35"/>
      <c r="G36" s="33"/>
      <c r="H36" s="34"/>
      <c r="I36" s="35"/>
      <c r="J36" s="33"/>
      <c r="K36" s="34"/>
      <c r="L36" s="35"/>
      <c r="M36" s="33"/>
      <c r="N36" s="34"/>
      <c r="O36" s="35"/>
      <c r="P36" s="33"/>
      <c r="Q36" s="34"/>
      <c r="R36" s="35"/>
      <c r="S36" s="33"/>
      <c r="T36" s="34"/>
      <c r="U36" s="35"/>
      <c r="V36" s="33"/>
      <c r="W36" s="34"/>
      <c r="X36" s="35"/>
      <c r="Y36" s="33"/>
      <c r="Z36" s="36"/>
      <c r="AA36" s="35">
        <f t="shared" si="2"/>
        <v>0</v>
      </c>
      <c r="AB36" s="35">
        <f t="shared" si="2"/>
        <v>0</v>
      </c>
      <c r="AC36" s="35">
        <f t="shared" si="2"/>
        <v>0</v>
      </c>
    </row>
    <row r="37" spans="1:29" x14ac:dyDescent="0.25">
      <c r="A37" s="20">
        <v>818</v>
      </c>
      <c r="B37" s="21" t="s">
        <v>84</v>
      </c>
      <c r="C37" s="33"/>
      <c r="D37" s="33"/>
      <c r="E37" s="34"/>
      <c r="F37" s="35"/>
      <c r="G37" s="33"/>
      <c r="H37" s="34"/>
      <c r="I37" s="35"/>
      <c r="J37" s="33"/>
      <c r="K37" s="34"/>
      <c r="L37" s="35"/>
      <c r="M37" s="33"/>
      <c r="N37" s="34"/>
      <c r="O37" s="35"/>
      <c r="P37" s="33"/>
      <c r="Q37" s="34"/>
      <c r="R37" s="35"/>
      <c r="S37" s="33"/>
      <c r="T37" s="34"/>
      <c r="U37" s="35"/>
      <c r="V37" s="33"/>
      <c r="W37" s="34"/>
      <c r="X37" s="35"/>
      <c r="Y37" s="33"/>
      <c r="Z37" s="36"/>
      <c r="AA37" s="35">
        <f t="shared" si="2"/>
        <v>0</v>
      </c>
      <c r="AB37" s="35">
        <f t="shared" si="2"/>
        <v>0</v>
      </c>
      <c r="AC37" s="35">
        <f t="shared" si="2"/>
        <v>0</v>
      </c>
    </row>
    <row r="38" spans="1:29" x14ac:dyDescent="0.25">
      <c r="A38" s="20">
        <v>819</v>
      </c>
      <c r="B38" s="21" t="s">
        <v>109</v>
      </c>
      <c r="C38" s="33"/>
      <c r="D38" s="33"/>
      <c r="E38" s="34"/>
      <c r="F38" s="35"/>
      <c r="G38" s="33"/>
      <c r="H38" s="34"/>
      <c r="I38" s="35"/>
      <c r="J38" s="33"/>
      <c r="K38" s="34"/>
      <c r="L38" s="35"/>
      <c r="M38" s="33"/>
      <c r="N38" s="34"/>
      <c r="O38" s="35"/>
      <c r="P38" s="33"/>
      <c r="Q38" s="34"/>
      <c r="R38" s="35"/>
      <c r="S38" s="33"/>
      <c r="T38" s="34"/>
      <c r="U38" s="35"/>
      <c r="V38" s="33"/>
      <c r="W38" s="34"/>
      <c r="X38" s="35"/>
      <c r="Y38" s="33"/>
      <c r="Z38" s="36"/>
      <c r="AA38" s="35">
        <f t="shared" si="2"/>
        <v>0</v>
      </c>
      <c r="AB38" s="35">
        <f t="shared" si="2"/>
        <v>0</v>
      </c>
      <c r="AC38" s="35">
        <f t="shared" si="2"/>
        <v>0</v>
      </c>
    </row>
    <row r="39" spans="1:29" x14ac:dyDescent="0.25">
      <c r="A39" s="20">
        <v>820</v>
      </c>
      <c r="B39" s="21" t="s">
        <v>85</v>
      </c>
      <c r="C39" s="33"/>
      <c r="D39" s="33"/>
      <c r="E39" s="34"/>
      <c r="F39" s="35"/>
      <c r="G39" s="33"/>
      <c r="H39" s="34"/>
      <c r="I39" s="35"/>
      <c r="J39" s="33"/>
      <c r="K39" s="34"/>
      <c r="L39" s="35"/>
      <c r="M39" s="33"/>
      <c r="N39" s="34"/>
      <c r="O39" s="35"/>
      <c r="P39" s="33"/>
      <c r="Q39" s="34"/>
      <c r="R39" s="35"/>
      <c r="S39" s="33"/>
      <c r="T39" s="34"/>
      <c r="U39" s="35"/>
      <c r="V39" s="33"/>
      <c r="W39" s="34"/>
      <c r="X39" s="35"/>
      <c r="Y39" s="33"/>
      <c r="Z39" s="36"/>
      <c r="AA39" s="35">
        <f t="shared" si="2"/>
        <v>0</v>
      </c>
      <c r="AB39" s="35">
        <f t="shared" si="2"/>
        <v>0</v>
      </c>
      <c r="AC39" s="35">
        <f t="shared" si="2"/>
        <v>0</v>
      </c>
    </row>
    <row r="40" spans="1:29" x14ac:dyDescent="0.25">
      <c r="A40" s="20">
        <v>821</v>
      </c>
      <c r="B40" s="21" t="s">
        <v>110</v>
      </c>
      <c r="C40" s="33"/>
      <c r="D40" s="33"/>
      <c r="E40" s="34"/>
      <c r="F40" s="35"/>
      <c r="G40" s="33"/>
      <c r="H40" s="34"/>
      <c r="I40" s="35"/>
      <c r="J40" s="33"/>
      <c r="K40" s="34"/>
      <c r="L40" s="35"/>
      <c r="M40" s="33"/>
      <c r="N40" s="34"/>
      <c r="O40" s="35"/>
      <c r="P40" s="33"/>
      <c r="Q40" s="34"/>
      <c r="R40" s="35"/>
      <c r="S40" s="33"/>
      <c r="T40" s="34"/>
      <c r="U40" s="35"/>
      <c r="V40" s="33"/>
      <c r="W40" s="34"/>
      <c r="X40" s="35"/>
      <c r="Y40" s="33"/>
      <c r="Z40" s="36"/>
      <c r="AA40" s="35">
        <f t="shared" si="2"/>
        <v>0</v>
      </c>
      <c r="AB40" s="35">
        <f t="shared" si="2"/>
        <v>0</v>
      </c>
      <c r="AC40" s="35">
        <f t="shared" si="2"/>
        <v>0</v>
      </c>
    </row>
    <row r="41" spans="1:29" x14ac:dyDescent="0.25">
      <c r="A41" s="20">
        <v>822</v>
      </c>
      <c r="B41" s="21" t="s">
        <v>111</v>
      </c>
      <c r="C41" s="33"/>
      <c r="D41" s="33"/>
      <c r="E41" s="34"/>
      <c r="F41" s="35"/>
      <c r="G41" s="33"/>
      <c r="H41" s="34"/>
      <c r="I41" s="35"/>
      <c r="J41" s="33"/>
      <c r="K41" s="34"/>
      <c r="L41" s="35"/>
      <c r="M41" s="33"/>
      <c r="N41" s="34"/>
      <c r="O41" s="35"/>
      <c r="P41" s="33"/>
      <c r="Q41" s="34"/>
      <c r="R41" s="35"/>
      <c r="S41" s="33"/>
      <c r="T41" s="34"/>
      <c r="U41" s="35"/>
      <c r="V41" s="33"/>
      <c r="W41" s="34"/>
      <c r="X41" s="35"/>
      <c r="Y41" s="33"/>
      <c r="Z41" s="36"/>
      <c r="AA41" s="35">
        <f t="shared" si="2"/>
        <v>0</v>
      </c>
      <c r="AB41" s="35">
        <f t="shared" si="2"/>
        <v>0</v>
      </c>
      <c r="AC41" s="35">
        <f t="shared" si="2"/>
        <v>0</v>
      </c>
    </row>
    <row r="42" spans="1:29" x14ac:dyDescent="0.25">
      <c r="A42" s="20">
        <v>823</v>
      </c>
      <c r="B42" s="21" t="s">
        <v>112</v>
      </c>
      <c r="C42" s="33"/>
      <c r="D42" s="33"/>
      <c r="E42" s="34"/>
      <c r="F42" s="35"/>
      <c r="G42" s="33"/>
      <c r="H42" s="34"/>
      <c r="I42" s="35"/>
      <c r="J42" s="33"/>
      <c r="K42" s="34"/>
      <c r="L42" s="35"/>
      <c r="M42" s="33"/>
      <c r="N42" s="34"/>
      <c r="O42" s="35"/>
      <c r="P42" s="33"/>
      <c r="Q42" s="34"/>
      <c r="R42" s="35"/>
      <c r="S42" s="33"/>
      <c r="T42" s="34"/>
      <c r="U42" s="35"/>
      <c r="V42" s="33"/>
      <c r="W42" s="34"/>
      <c r="X42" s="35"/>
      <c r="Y42" s="33"/>
      <c r="Z42" s="36"/>
      <c r="AA42" s="35">
        <f t="shared" si="2"/>
        <v>0</v>
      </c>
      <c r="AB42" s="35">
        <f t="shared" si="2"/>
        <v>0</v>
      </c>
      <c r="AC42" s="35">
        <f t="shared" si="2"/>
        <v>0</v>
      </c>
    </row>
    <row r="43" spans="1:29" x14ac:dyDescent="0.25">
      <c r="A43" s="20">
        <v>824</v>
      </c>
      <c r="B43" s="21" t="s">
        <v>113</v>
      </c>
      <c r="C43" s="33"/>
      <c r="D43" s="33"/>
      <c r="E43" s="34"/>
      <c r="F43" s="35"/>
      <c r="G43" s="33"/>
      <c r="H43" s="34"/>
      <c r="I43" s="35"/>
      <c r="J43" s="33"/>
      <c r="K43" s="34"/>
      <c r="L43" s="35"/>
      <c r="M43" s="33"/>
      <c r="N43" s="34"/>
      <c r="O43" s="35"/>
      <c r="P43" s="33"/>
      <c r="Q43" s="34"/>
      <c r="R43" s="35"/>
      <c r="S43" s="33"/>
      <c r="T43" s="34"/>
      <c r="U43" s="35"/>
      <c r="V43" s="33"/>
      <c r="W43" s="34"/>
      <c r="X43" s="35"/>
      <c r="Y43" s="33"/>
      <c r="Z43" s="36"/>
      <c r="AA43" s="35">
        <f>X43+U43+R43+O43+L43+I43+F43+C43</f>
        <v>0</v>
      </c>
      <c r="AB43" s="35">
        <f>Y43+V43+S43+P43+M43+J43+G43+D43</f>
        <v>0</v>
      </c>
      <c r="AC43" s="35">
        <f>Z43+W43+T43+Q43+N43+K43+H43+E43</f>
        <v>0</v>
      </c>
    </row>
    <row r="44" spans="1:29" x14ac:dyDescent="0.25">
      <c r="A44" s="20">
        <v>825</v>
      </c>
      <c r="B44" s="21" t="s">
        <v>101</v>
      </c>
      <c r="C44" s="33"/>
      <c r="D44" s="33"/>
      <c r="E44" s="34"/>
      <c r="F44" s="35"/>
      <c r="G44" s="33"/>
      <c r="H44" s="34"/>
      <c r="I44" s="35"/>
      <c r="J44" s="33"/>
      <c r="K44" s="34"/>
      <c r="L44" s="35"/>
      <c r="M44" s="33"/>
      <c r="N44" s="34"/>
      <c r="O44" s="35"/>
      <c r="P44" s="33"/>
      <c r="Q44" s="34"/>
      <c r="R44" s="35"/>
      <c r="S44" s="33"/>
      <c r="T44" s="34"/>
      <c r="U44" s="35"/>
      <c r="V44" s="33"/>
      <c r="W44" s="34"/>
      <c r="X44" s="35"/>
      <c r="Y44" s="33"/>
      <c r="Z44" s="36"/>
      <c r="AA44" s="35">
        <f>X44+U44+R44+O44+L44+I44+F44+C44</f>
        <v>0</v>
      </c>
      <c r="AB44" s="35">
        <f t="shared" si="2"/>
        <v>0</v>
      </c>
      <c r="AC44" s="35">
        <f t="shared" si="2"/>
        <v>0</v>
      </c>
    </row>
    <row r="45" spans="1:29" ht="15.75" thickBot="1" x14ac:dyDescent="0.3">
      <c r="A45" s="549">
        <v>826</v>
      </c>
      <c r="B45" s="550" t="s">
        <v>573</v>
      </c>
      <c r="C45" s="48"/>
      <c r="D45" s="48"/>
      <c r="E45" s="49"/>
      <c r="F45" s="50"/>
      <c r="G45" s="48"/>
      <c r="H45" s="49"/>
      <c r="I45" s="50"/>
      <c r="J45" s="48"/>
      <c r="K45" s="49"/>
      <c r="L45" s="50"/>
      <c r="M45" s="48"/>
      <c r="N45" s="49"/>
      <c r="O45" s="50"/>
      <c r="P45" s="48"/>
      <c r="Q45" s="49"/>
      <c r="R45" s="50"/>
      <c r="S45" s="48"/>
      <c r="T45" s="49"/>
      <c r="U45" s="50"/>
      <c r="V45" s="48"/>
      <c r="W45" s="49"/>
      <c r="X45" s="50"/>
      <c r="Y45" s="48"/>
      <c r="Z45" s="51"/>
      <c r="AA45" s="50">
        <f>X45+U45+R45+O45+L45+I45+F45+C45</f>
        <v>0</v>
      </c>
      <c r="AB45" s="50">
        <f t="shared" ref="AB45" si="3">Y45+V45+S45+P45+M45+J45+G45+D45</f>
        <v>0</v>
      </c>
      <c r="AC45" s="50">
        <f t="shared" ref="AC45" si="4">Z45+W45+T45+Q45+N45+K45+H45+E45</f>
        <v>0</v>
      </c>
    </row>
    <row r="46" spans="1:29" s="3" customFormat="1" ht="15.75" thickBot="1" x14ac:dyDescent="0.3">
      <c r="A46" s="22"/>
      <c r="B46" s="23" t="s">
        <v>352</v>
      </c>
      <c r="C46" s="41">
        <f>SUM(C30:C45)</f>
        <v>0</v>
      </c>
      <c r="D46" s="41">
        <f t="shared" ref="D46:E46" si="5">SUM(D30:D45)</f>
        <v>0</v>
      </c>
      <c r="E46" s="552">
        <f t="shared" si="5"/>
        <v>0</v>
      </c>
      <c r="F46" s="551">
        <f t="shared" ref="F46" si="6">SUM(F30:F45)</f>
        <v>0</v>
      </c>
      <c r="G46" s="41">
        <f t="shared" ref="G46" si="7">SUM(G30:G45)</f>
        <v>0</v>
      </c>
      <c r="H46" s="552">
        <f t="shared" ref="H46" si="8">SUM(H30:H45)</f>
        <v>0</v>
      </c>
      <c r="I46" s="551">
        <f t="shared" ref="I46" si="9">SUM(I30:I45)</f>
        <v>0</v>
      </c>
      <c r="J46" s="41">
        <f t="shared" ref="J46" si="10">SUM(J30:J45)</f>
        <v>0</v>
      </c>
      <c r="K46" s="552">
        <f t="shared" ref="K46" si="11">SUM(K30:K45)</f>
        <v>0</v>
      </c>
      <c r="L46" s="551">
        <f t="shared" ref="L46" si="12">SUM(L30:L45)</f>
        <v>0</v>
      </c>
      <c r="M46" s="41">
        <f t="shared" ref="M46" si="13">SUM(M30:M45)</f>
        <v>0</v>
      </c>
      <c r="N46" s="552">
        <f t="shared" ref="N46" si="14">SUM(N30:N45)</f>
        <v>0</v>
      </c>
      <c r="O46" s="551">
        <f t="shared" ref="O46" si="15">SUM(O30:O45)</f>
        <v>0</v>
      </c>
      <c r="P46" s="41">
        <f t="shared" ref="P46" si="16">SUM(P30:P45)</f>
        <v>0</v>
      </c>
      <c r="Q46" s="552">
        <f t="shared" ref="Q46" si="17">SUM(Q30:Q45)</f>
        <v>0</v>
      </c>
      <c r="R46" s="551">
        <f t="shared" ref="R46" si="18">SUM(R30:R45)</f>
        <v>0</v>
      </c>
      <c r="S46" s="41">
        <f t="shared" ref="S46" si="19">SUM(S30:S45)</f>
        <v>0</v>
      </c>
      <c r="T46" s="552">
        <f t="shared" ref="T46" si="20">SUM(T30:T45)</f>
        <v>0</v>
      </c>
      <c r="U46" s="551">
        <f t="shared" ref="U46" si="21">SUM(U30:U45)</f>
        <v>0</v>
      </c>
      <c r="V46" s="41">
        <f t="shared" ref="V46" si="22">SUM(V30:V45)</f>
        <v>0</v>
      </c>
      <c r="W46" s="552">
        <f t="shared" ref="W46" si="23">SUM(W30:W45)</f>
        <v>0</v>
      </c>
      <c r="X46" s="551">
        <f t="shared" ref="X46" si="24">SUM(X30:X45)</f>
        <v>0</v>
      </c>
      <c r="Y46" s="41">
        <f t="shared" ref="Y46" si="25">SUM(Y30:Y45)</f>
        <v>0</v>
      </c>
      <c r="Z46" s="552">
        <f t="shared" ref="Z46" si="26">SUM(Z30:Z45)</f>
        <v>0</v>
      </c>
      <c r="AA46" s="553">
        <f t="shared" ref="AA46" si="27">SUM(AA30:AA45)</f>
        <v>0</v>
      </c>
      <c r="AB46" s="553">
        <f t="shared" ref="AB46:AC46" si="28">SUM(AB30:AB45)</f>
        <v>0</v>
      </c>
      <c r="AC46" s="551">
        <f t="shared" si="28"/>
        <v>0</v>
      </c>
    </row>
    <row r="47" spans="1:29" ht="15.75" thickTop="1" x14ac:dyDescent="0.25"/>
  </sheetData>
  <pageMargins left="0.25" right="0.25" top="0.75" bottom="0.75" header="0.3" footer="0.3"/>
  <pageSetup scale="61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A2" sqref="A2"/>
    </sheetView>
  </sheetViews>
  <sheetFormatPr defaultRowHeight="15" x14ac:dyDescent="0.25"/>
  <cols>
    <col min="1" max="1" width="11" customWidth="1"/>
    <col min="2" max="2" width="13.5703125" style="1" customWidth="1"/>
    <col min="3" max="3" width="38.42578125" customWidth="1"/>
    <col min="4" max="4" width="10.140625" style="1" customWidth="1"/>
    <col min="5" max="5" width="34.140625" customWidth="1"/>
    <col min="6" max="6" width="14.85546875" style="8" customWidth="1"/>
    <col min="7" max="7" width="12.140625" style="8" customWidth="1"/>
    <col min="8" max="11" width="13.140625" style="8" customWidth="1"/>
  </cols>
  <sheetData>
    <row r="1" spans="1:11" x14ac:dyDescent="0.25">
      <c r="A1" s="6" t="s">
        <v>559</v>
      </c>
      <c r="B1"/>
      <c r="F1" s="8" t="s">
        <v>130</v>
      </c>
    </row>
    <row r="2" spans="1:11" x14ac:dyDescent="0.25">
      <c r="A2" s="6" t="s">
        <v>79</v>
      </c>
      <c r="B2" s="9">
        <f>Revenue!B2</f>
        <v>0</v>
      </c>
      <c r="C2" s="4"/>
    </row>
    <row r="3" spans="1:11" x14ac:dyDescent="0.25">
      <c r="A3" s="6" t="s">
        <v>116</v>
      </c>
      <c r="B3" s="7">
        <f>Revenue!B3</f>
        <v>0</v>
      </c>
    </row>
    <row r="5" spans="1:11" s="3" customFormat="1" x14ac:dyDescent="0.25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25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25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25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25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25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25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25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25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25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25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25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25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25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25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25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25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25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25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25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25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25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25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25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25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25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1" spans="1:11" x14ac:dyDescent="0.25">
      <c r="A41">
        <f>Revenue!B3</f>
        <v>0</v>
      </c>
      <c r="B41" s="1">
        <v>900</v>
      </c>
      <c r="C41" t="s">
        <v>114</v>
      </c>
      <c r="D41" s="1">
        <v>901</v>
      </c>
      <c r="E41" t="s">
        <v>114</v>
      </c>
    </row>
    <row r="44" spans="1:11" x14ac:dyDescent="0.25">
      <c r="C44" s="3" t="s">
        <v>196</v>
      </c>
      <c r="F44" s="8">
        <f t="shared" ref="F44:K44" si="3">F41+F39+F37+F35+F10+F12+F14+F16+F27+F29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43"/>
  <sheetViews>
    <sheetView zoomScale="98" zoomScaleNormal="98" workbookViewId="0">
      <selection activeCell="D6" sqref="D6"/>
    </sheetView>
  </sheetViews>
  <sheetFormatPr defaultColWidth="27" defaultRowHeight="24" customHeight="1" x14ac:dyDescent="0.7"/>
  <cols>
    <col min="1" max="5" width="27" style="377"/>
    <col min="6" max="16384" width="27" style="394"/>
  </cols>
  <sheetData>
    <row r="1" spans="1:6" ht="24" customHeight="1" x14ac:dyDescent="0.7">
      <c r="A1" s="373" t="s">
        <v>131</v>
      </c>
      <c r="B1" s="368"/>
      <c r="C1" s="368"/>
      <c r="D1" s="368" t="s">
        <v>79</v>
      </c>
      <c r="E1" s="370">
        <f>Revenue!B2</f>
        <v>0</v>
      </c>
      <c r="F1" s="393"/>
    </row>
    <row r="2" spans="1:6" ht="24" customHeight="1" x14ac:dyDescent="0.7">
      <c r="A2" s="373" t="s">
        <v>297</v>
      </c>
      <c r="B2" s="368"/>
      <c r="C2" s="368"/>
      <c r="D2" s="368"/>
      <c r="E2" s="368"/>
      <c r="F2" s="12"/>
    </row>
    <row r="3" spans="1:6" ht="24" customHeight="1" thickBot="1" x14ac:dyDescent="0.75">
      <c r="A3" s="384"/>
      <c r="B3" s="374"/>
      <c r="C3" s="374"/>
      <c r="D3" s="374"/>
      <c r="E3" s="374"/>
      <c r="F3" s="12"/>
    </row>
    <row r="4" spans="1:6" ht="24" customHeight="1" thickTop="1" thickBot="1" x14ac:dyDescent="0.75">
      <c r="A4" s="400" t="s">
        <v>298</v>
      </c>
      <c r="B4" s="391"/>
      <c r="C4" s="391"/>
      <c r="D4" s="391"/>
      <c r="E4" s="392"/>
      <c r="F4" s="12"/>
    </row>
    <row r="5" spans="1:6" ht="24" customHeight="1" thickTop="1" x14ac:dyDescent="0.7">
      <c r="A5" s="395"/>
      <c r="E5" s="396"/>
    </row>
    <row r="6" spans="1:6" ht="24" customHeight="1" x14ac:dyDescent="0.7">
      <c r="A6" s="395"/>
      <c r="B6" s="377" t="s">
        <v>117</v>
      </c>
      <c r="E6" s="396"/>
    </row>
    <row r="7" spans="1:6" ht="24" customHeight="1" x14ac:dyDescent="0.7">
      <c r="A7" s="395"/>
      <c r="E7" s="396"/>
    </row>
    <row r="8" spans="1:6" ht="24" customHeight="1" x14ac:dyDescent="0.7">
      <c r="A8" s="395"/>
      <c r="E8" s="396"/>
    </row>
    <row r="9" spans="1:6" ht="24" customHeight="1" x14ac:dyDescent="0.7">
      <c r="A9" s="395"/>
      <c r="E9" s="396"/>
    </row>
    <row r="10" spans="1:6" ht="24" customHeight="1" x14ac:dyDescent="0.7">
      <c r="A10" s="395"/>
      <c r="E10" s="396"/>
    </row>
    <row r="11" spans="1:6" ht="24" customHeight="1" x14ac:dyDescent="0.7">
      <c r="A11" s="395"/>
      <c r="E11" s="396"/>
    </row>
    <row r="12" spans="1:6" ht="24" customHeight="1" x14ac:dyDescent="0.7">
      <c r="A12" s="395"/>
      <c r="E12" s="396"/>
    </row>
    <row r="13" spans="1:6" ht="24" customHeight="1" x14ac:dyDescent="0.7">
      <c r="A13" s="395"/>
      <c r="E13" s="396"/>
    </row>
    <row r="14" spans="1:6" ht="24" customHeight="1" x14ac:dyDescent="0.7">
      <c r="A14" s="395"/>
      <c r="E14" s="396"/>
    </row>
    <row r="15" spans="1:6" ht="24" customHeight="1" x14ac:dyDescent="0.7">
      <c r="A15" s="395"/>
      <c r="E15" s="396"/>
    </row>
    <row r="16" spans="1:6" ht="24" customHeight="1" x14ac:dyDescent="0.7">
      <c r="A16" s="395"/>
      <c r="E16" s="396"/>
    </row>
    <row r="17" spans="1:5" ht="24" customHeight="1" x14ac:dyDescent="0.7">
      <c r="A17" s="395"/>
      <c r="E17" s="396"/>
    </row>
    <row r="18" spans="1:5" ht="24" customHeight="1" x14ac:dyDescent="0.7">
      <c r="A18" s="395"/>
      <c r="E18" s="396"/>
    </row>
    <row r="19" spans="1:5" ht="24" customHeight="1" x14ac:dyDescent="0.7">
      <c r="A19" s="395"/>
      <c r="E19" s="396"/>
    </row>
    <row r="20" spans="1:5" ht="24" customHeight="1" x14ac:dyDescent="0.7">
      <c r="A20" s="395"/>
      <c r="E20" s="396"/>
    </row>
    <row r="21" spans="1:5" ht="24" customHeight="1" x14ac:dyDescent="0.7">
      <c r="A21" s="395"/>
      <c r="E21" s="396"/>
    </row>
    <row r="22" spans="1:5" ht="24" customHeight="1" x14ac:dyDescent="0.7">
      <c r="A22" s="395"/>
      <c r="E22" s="396"/>
    </row>
    <row r="23" spans="1:5" ht="24" customHeight="1" x14ac:dyDescent="0.7">
      <c r="A23" s="395"/>
      <c r="E23" s="396"/>
    </row>
    <row r="24" spans="1:5" ht="24" customHeight="1" x14ac:dyDescent="0.7">
      <c r="A24" s="395"/>
      <c r="E24" s="396"/>
    </row>
    <row r="25" spans="1:5" ht="24" customHeight="1" x14ac:dyDescent="0.7">
      <c r="A25" s="395"/>
      <c r="E25" s="396"/>
    </row>
    <row r="26" spans="1:5" ht="24" customHeight="1" x14ac:dyDescent="0.7">
      <c r="A26" s="395"/>
      <c r="E26" s="396"/>
    </row>
    <row r="27" spans="1:5" ht="24" customHeight="1" x14ac:dyDescent="0.7">
      <c r="A27" s="395"/>
      <c r="E27" s="396"/>
    </row>
    <row r="28" spans="1:5" ht="24" customHeight="1" x14ac:dyDescent="0.7">
      <c r="A28" s="395"/>
      <c r="E28" s="396"/>
    </row>
    <row r="29" spans="1:5" ht="24" customHeight="1" x14ac:dyDescent="0.7">
      <c r="A29" s="395"/>
      <c r="E29" s="396"/>
    </row>
    <row r="30" spans="1:5" ht="24" customHeight="1" x14ac:dyDescent="0.7">
      <c r="A30" s="395"/>
      <c r="E30" s="396"/>
    </row>
    <row r="31" spans="1:5" ht="24" customHeight="1" x14ac:dyDescent="0.7">
      <c r="A31" s="395"/>
      <c r="E31" s="396"/>
    </row>
    <row r="32" spans="1:5" ht="24" customHeight="1" x14ac:dyDescent="0.7">
      <c r="A32" s="395"/>
      <c r="E32" s="396"/>
    </row>
    <row r="33" spans="1:5" ht="24" customHeight="1" x14ac:dyDescent="0.7">
      <c r="A33" s="395"/>
      <c r="E33" s="396"/>
    </row>
    <row r="34" spans="1:5" ht="24" customHeight="1" x14ac:dyDescent="0.7">
      <c r="A34" s="395"/>
      <c r="E34" s="396"/>
    </row>
    <row r="35" spans="1:5" ht="24" customHeight="1" x14ac:dyDescent="0.7">
      <c r="A35" s="395"/>
      <c r="E35" s="396"/>
    </row>
    <row r="36" spans="1:5" ht="24" customHeight="1" x14ac:dyDescent="0.7">
      <c r="A36" s="395"/>
      <c r="E36" s="396"/>
    </row>
    <row r="37" spans="1:5" ht="24" customHeight="1" x14ac:dyDescent="0.7">
      <c r="A37" s="395"/>
      <c r="E37" s="396"/>
    </row>
    <row r="38" spans="1:5" ht="24" customHeight="1" x14ac:dyDescent="0.7">
      <c r="A38" s="395"/>
      <c r="E38" s="396"/>
    </row>
    <row r="39" spans="1:5" ht="24" customHeight="1" x14ac:dyDescent="0.7">
      <c r="A39" s="395"/>
      <c r="E39" s="396"/>
    </row>
    <row r="40" spans="1:5" ht="24" customHeight="1" x14ac:dyDescent="0.7">
      <c r="A40" s="395"/>
      <c r="E40" s="396"/>
    </row>
    <row r="41" spans="1:5" ht="24" customHeight="1" x14ac:dyDescent="0.7">
      <c r="A41" s="395"/>
      <c r="E41" s="396"/>
    </row>
    <row r="42" spans="1:5" ht="24" customHeight="1" thickBot="1" x14ac:dyDescent="0.75">
      <c r="A42" s="397"/>
      <c r="B42" s="398"/>
      <c r="C42" s="398"/>
      <c r="D42" s="398"/>
      <c r="E42" s="399"/>
    </row>
    <row r="43" spans="1:5" ht="24" customHeight="1" thickTop="1" x14ac:dyDescent="0.7"/>
  </sheetData>
  <pageMargins left="0.7" right="0.7" top="0.75" bottom="0.75" header="0.3" footer="0.3"/>
  <pageSetup scale="3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03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2" sqref="B42"/>
    </sheetView>
  </sheetViews>
  <sheetFormatPr defaultColWidth="9.140625" defaultRowHeight="15" customHeight="1" x14ac:dyDescent="0.25"/>
  <cols>
    <col min="1" max="1" width="60.85546875" customWidth="1"/>
    <col min="2" max="5" width="24.85546875" style="8" customWidth="1"/>
    <col min="6" max="6" width="24.85546875" style="365" customWidth="1"/>
    <col min="7" max="7" width="30.140625" customWidth="1"/>
    <col min="8" max="8" width="25.140625" customWidth="1"/>
  </cols>
  <sheetData>
    <row r="1" spans="1:6" s="377" customFormat="1" ht="20.100000000000001" customHeight="1" x14ac:dyDescent="0.3">
      <c r="A1" s="366" t="s">
        <v>131</v>
      </c>
      <c r="B1" s="368"/>
      <c r="C1" s="368"/>
      <c r="D1" s="375" t="s">
        <v>79</v>
      </c>
      <c r="E1" s="370">
        <f>Revenue!B2</f>
        <v>0</v>
      </c>
      <c r="F1" s="376"/>
    </row>
    <row r="2" spans="1:6" s="377" customFormat="1" ht="20.100000000000001" customHeight="1" x14ac:dyDescent="0.3">
      <c r="A2" s="366" t="s">
        <v>132</v>
      </c>
      <c r="B2" s="368"/>
      <c r="C2" s="368"/>
      <c r="D2" s="368"/>
      <c r="E2" s="368"/>
      <c r="F2" s="378"/>
    </row>
    <row r="3" spans="1:6" s="377" customFormat="1" ht="20.100000000000001" customHeight="1" thickBot="1" x14ac:dyDescent="0.35">
      <c r="A3" s="367" t="s">
        <v>133</v>
      </c>
      <c r="B3" s="374"/>
      <c r="C3" s="374"/>
      <c r="D3" s="374"/>
      <c r="E3" s="374"/>
      <c r="F3" s="379"/>
    </row>
    <row r="4" spans="1:6" ht="15" customHeight="1" thickTop="1" x14ac:dyDescent="0.25">
      <c r="A4" s="320" t="s">
        <v>134</v>
      </c>
      <c r="B4" s="321" t="s">
        <v>135</v>
      </c>
      <c r="C4" s="322" t="s">
        <v>447</v>
      </c>
      <c r="D4" s="322" t="s">
        <v>136</v>
      </c>
      <c r="E4" s="322" t="s">
        <v>137</v>
      </c>
      <c r="F4" s="323" t="s">
        <v>138</v>
      </c>
    </row>
    <row r="5" spans="1:6" s="327" customFormat="1" ht="15" customHeight="1" x14ac:dyDescent="0.25">
      <c r="A5" s="324"/>
      <c r="B5" s="325" t="s">
        <v>543</v>
      </c>
      <c r="C5" s="325" t="s">
        <v>543</v>
      </c>
      <c r="D5" s="544" t="s">
        <v>560</v>
      </c>
      <c r="E5" s="325" t="s">
        <v>561</v>
      </c>
      <c r="F5" s="326" t="s">
        <v>139</v>
      </c>
    </row>
    <row r="6" spans="1:6" ht="15" customHeight="1" x14ac:dyDescent="0.25">
      <c r="A6" s="328" t="s">
        <v>140</v>
      </c>
      <c r="B6" s="329"/>
      <c r="C6" s="329"/>
      <c r="D6" s="329"/>
      <c r="E6" s="329"/>
      <c r="F6" s="330"/>
    </row>
    <row r="7" spans="1:6" ht="15" customHeight="1" x14ac:dyDescent="0.25">
      <c r="A7" s="328" t="s">
        <v>141</v>
      </c>
      <c r="B7" s="329"/>
      <c r="C7" s="329"/>
      <c r="D7" s="329"/>
      <c r="E7" s="329"/>
      <c r="F7" s="331"/>
    </row>
    <row r="8" spans="1:6" ht="15" customHeight="1" x14ac:dyDescent="0.25">
      <c r="A8" s="332" t="s">
        <v>142</v>
      </c>
      <c r="B8" s="333">
        <f>Revenue!F34</f>
        <v>0</v>
      </c>
      <c r="C8" s="333">
        <f>Revenue!H34</f>
        <v>0</v>
      </c>
      <c r="D8" s="333">
        <f>Revenue!J34</f>
        <v>0</v>
      </c>
      <c r="E8" s="333">
        <f t="shared" ref="E8:E36" si="0">D8-C8</f>
        <v>0</v>
      </c>
      <c r="F8" s="334">
        <f t="shared" ref="F8:F36" si="1">IF(ISBLANK(E8),"  ",IF(C8&gt;0,E8/C8,IF(E8&gt;0,1,0)))</f>
        <v>0</v>
      </c>
    </row>
    <row r="9" spans="1:6" ht="15" customHeight="1" x14ac:dyDescent="0.25">
      <c r="A9" s="332" t="s">
        <v>143</v>
      </c>
      <c r="B9" s="333">
        <f>Revenue!F36</f>
        <v>0</v>
      </c>
      <c r="C9" s="333">
        <f>Revenue!H36</f>
        <v>0</v>
      </c>
      <c r="D9" s="333">
        <f>Revenue!J36</f>
        <v>0</v>
      </c>
      <c r="E9" s="333">
        <f t="shared" si="0"/>
        <v>0</v>
      </c>
      <c r="F9" s="334">
        <f t="shared" si="1"/>
        <v>0</v>
      </c>
    </row>
    <row r="10" spans="1:6" s="406" customFormat="1" ht="15" customHeight="1" x14ac:dyDescent="0.25">
      <c r="A10" s="518" t="s">
        <v>144</v>
      </c>
      <c r="B10" s="519">
        <f>SUM(B11:B36)</f>
        <v>0</v>
      </c>
      <c r="C10" s="519">
        <f>SUM(C11:C36)</f>
        <v>0</v>
      </c>
      <c r="D10" s="519">
        <f>SUM(D11:D36)</f>
        <v>0</v>
      </c>
      <c r="E10" s="519">
        <f t="shared" si="0"/>
        <v>0</v>
      </c>
      <c r="F10" s="520">
        <f t="shared" si="1"/>
        <v>0</v>
      </c>
    </row>
    <row r="11" spans="1:6" s="404" customFormat="1" ht="15" customHeight="1" x14ac:dyDescent="0.25">
      <c r="A11" s="513" t="s">
        <v>145</v>
      </c>
      <c r="B11" s="516">
        <f>Revenue!F39</f>
        <v>0</v>
      </c>
      <c r="C11" s="516">
        <f>Revenue!H39</f>
        <v>0</v>
      </c>
      <c r="D11" s="516">
        <f>Revenue!J39</f>
        <v>0</v>
      </c>
      <c r="E11" s="517">
        <f t="shared" si="0"/>
        <v>0</v>
      </c>
      <c r="F11" s="403">
        <f t="shared" si="1"/>
        <v>0</v>
      </c>
    </row>
    <row r="12" spans="1:6" s="404" customFormat="1" ht="15" customHeight="1" x14ac:dyDescent="0.25">
      <c r="A12" s="514" t="s">
        <v>146</v>
      </c>
      <c r="B12" s="516">
        <f>Revenue!F40</f>
        <v>0</v>
      </c>
      <c r="C12" s="516">
        <f>Revenue!H40</f>
        <v>0</v>
      </c>
      <c r="D12" s="516">
        <f>Revenue!J40</f>
        <v>0</v>
      </c>
      <c r="E12" s="517">
        <f t="shared" si="0"/>
        <v>0</v>
      </c>
      <c r="F12" s="403">
        <f t="shared" si="1"/>
        <v>0</v>
      </c>
    </row>
    <row r="13" spans="1:6" s="404" customFormat="1" ht="15" customHeight="1" x14ac:dyDescent="0.25">
      <c r="A13" s="514" t="s">
        <v>147</v>
      </c>
      <c r="B13" s="516">
        <f>Revenue!F41</f>
        <v>0</v>
      </c>
      <c r="C13" s="516">
        <f>Revenue!H41</f>
        <v>0</v>
      </c>
      <c r="D13" s="516">
        <f>Revenue!J41</f>
        <v>0</v>
      </c>
      <c r="E13" s="517">
        <f t="shared" si="0"/>
        <v>0</v>
      </c>
      <c r="F13" s="403">
        <f t="shared" si="1"/>
        <v>0</v>
      </c>
    </row>
    <row r="14" spans="1:6" s="404" customFormat="1" ht="15" customHeight="1" x14ac:dyDescent="0.25">
      <c r="A14" s="514" t="s">
        <v>148</v>
      </c>
      <c r="B14" s="516">
        <f>Revenue!F42</f>
        <v>0</v>
      </c>
      <c r="C14" s="516">
        <f>Revenue!H42</f>
        <v>0</v>
      </c>
      <c r="D14" s="516">
        <f>Revenue!J42</f>
        <v>0</v>
      </c>
      <c r="E14" s="517">
        <f t="shared" si="0"/>
        <v>0</v>
      </c>
      <c r="F14" s="403">
        <f t="shared" si="1"/>
        <v>0</v>
      </c>
    </row>
    <row r="15" spans="1:6" s="404" customFormat="1" ht="15" customHeight="1" x14ac:dyDescent="0.25">
      <c r="A15" s="514" t="s">
        <v>149</v>
      </c>
      <c r="B15" s="516">
        <f>Revenue!F43</f>
        <v>0</v>
      </c>
      <c r="C15" s="516">
        <f>Revenue!H43</f>
        <v>0</v>
      </c>
      <c r="D15" s="516">
        <f>Revenue!J43</f>
        <v>0</v>
      </c>
      <c r="E15" s="517">
        <f t="shared" si="0"/>
        <v>0</v>
      </c>
      <c r="F15" s="403">
        <f t="shared" si="1"/>
        <v>0</v>
      </c>
    </row>
    <row r="16" spans="1:6" s="404" customFormat="1" ht="15" customHeight="1" x14ac:dyDescent="0.25">
      <c r="A16" s="514" t="s">
        <v>528</v>
      </c>
      <c r="B16" s="516">
        <f>Revenue!F44</f>
        <v>0</v>
      </c>
      <c r="C16" s="516">
        <f>Revenue!H44</f>
        <v>0</v>
      </c>
      <c r="D16" s="516">
        <f>Revenue!J44</f>
        <v>0</v>
      </c>
      <c r="E16" s="517">
        <f t="shared" si="0"/>
        <v>0</v>
      </c>
      <c r="F16" s="403">
        <f t="shared" si="1"/>
        <v>0</v>
      </c>
    </row>
    <row r="17" spans="1:6" s="404" customFormat="1" ht="15" customHeight="1" x14ac:dyDescent="0.25">
      <c r="A17" s="514" t="s">
        <v>151</v>
      </c>
      <c r="B17" s="516">
        <f>Revenue!F49</f>
        <v>0</v>
      </c>
      <c r="C17" s="516">
        <f>Revenue!H49</f>
        <v>0</v>
      </c>
      <c r="D17" s="516">
        <f>Revenue!J49</f>
        <v>0</v>
      </c>
      <c r="E17" s="517">
        <f t="shared" si="0"/>
        <v>0</v>
      </c>
      <c r="F17" s="403">
        <f t="shared" si="1"/>
        <v>0</v>
      </c>
    </row>
    <row r="18" spans="1:6" s="404" customFormat="1" ht="15" customHeight="1" x14ac:dyDescent="0.25">
      <c r="A18" s="514" t="s">
        <v>468</v>
      </c>
      <c r="B18" s="516">
        <f>Revenue!F45</f>
        <v>0</v>
      </c>
      <c r="C18" s="516">
        <f>Revenue!H45</f>
        <v>0</v>
      </c>
      <c r="D18" s="516">
        <f>Revenue!J45</f>
        <v>0</v>
      </c>
      <c r="E18" s="517">
        <f t="shared" si="0"/>
        <v>0</v>
      </c>
      <c r="F18" s="403">
        <f t="shared" si="1"/>
        <v>0</v>
      </c>
    </row>
    <row r="19" spans="1:6" s="404" customFormat="1" ht="15" customHeight="1" x14ac:dyDescent="0.25">
      <c r="A19" s="514" t="s">
        <v>153</v>
      </c>
      <c r="B19" s="516">
        <f>Revenue!F46</f>
        <v>0</v>
      </c>
      <c r="C19" s="516">
        <f>Revenue!H46</f>
        <v>0</v>
      </c>
      <c r="D19" s="516">
        <f>Revenue!J46</f>
        <v>0</v>
      </c>
      <c r="E19" s="517">
        <f t="shared" si="0"/>
        <v>0</v>
      </c>
      <c r="F19" s="403">
        <f t="shared" si="1"/>
        <v>0</v>
      </c>
    </row>
    <row r="20" spans="1:6" s="404" customFormat="1" ht="15" customHeight="1" x14ac:dyDescent="0.25">
      <c r="A20" s="514" t="s">
        <v>154</v>
      </c>
      <c r="B20" s="516">
        <f>Revenue!F47</f>
        <v>0</v>
      </c>
      <c r="C20" s="516">
        <f>Revenue!H47</f>
        <v>0</v>
      </c>
      <c r="D20" s="516">
        <f>Revenue!J47</f>
        <v>0</v>
      </c>
      <c r="E20" s="517">
        <f t="shared" si="0"/>
        <v>0</v>
      </c>
      <c r="F20" s="403">
        <f t="shared" si="1"/>
        <v>0</v>
      </c>
    </row>
    <row r="21" spans="1:6" s="404" customFormat="1" ht="15" customHeight="1" x14ac:dyDescent="0.25">
      <c r="A21" s="515" t="s">
        <v>470</v>
      </c>
      <c r="B21" s="516">
        <f>Revenue!F48</f>
        <v>0</v>
      </c>
      <c r="C21" s="516">
        <f>Revenue!H48</f>
        <v>0</v>
      </c>
      <c r="D21" s="516">
        <f>Revenue!J48</f>
        <v>0</v>
      </c>
      <c r="E21" s="517">
        <f t="shared" si="0"/>
        <v>0</v>
      </c>
      <c r="F21" s="403">
        <f t="shared" si="1"/>
        <v>0</v>
      </c>
    </row>
    <row r="22" spans="1:6" s="404" customFormat="1" ht="15" customHeight="1" x14ac:dyDescent="0.25">
      <c r="A22" s="515" t="s">
        <v>380</v>
      </c>
      <c r="B22" s="516">
        <f>Revenue!F50</f>
        <v>0</v>
      </c>
      <c r="C22" s="516">
        <f>Revenue!H50</f>
        <v>0</v>
      </c>
      <c r="D22" s="516">
        <f>Revenue!J50</f>
        <v>0</v>
      </c>
      <c r="E22" s="517">
        <f t="shared" si="0"/>
        <v>0</v>
      </c>
      <c r="F22" s="403">
        <f t="shared" si="1"/>
        <v>0</v>
      </c>
    </row>
    <row r="23" spans="1:6" s="404" customFormat="1" ht="15" customHeight="1" x14ac:dyDescent="0.25">
      <c r="A23" s="515" t="s">
        <v>469</v>
      </c>
      <c r="B23" s="516">
        <f>Revenue!F51</f>
        <v>0</v>
      </c>
      <c r="C23" s="516">
        <f>Revenue!H51</f>
        <v>0</v>
      </c>
      <c r="D23" s="516">
        <f>Revenue!J51</f>
        <v>0</v>
      </c>
      <c r="E23" s="517">
        <f t="shared" si="0"/>
        <v>0</v>
      </c>
      <c r="F23" s="403">
        <f t="shared" si="1"/>
        <v>0</v>
      </c>
    </row>
    <row r="24" spans="1:6" s="404" customFormat="1" ht="15" customHeight="1" x14ac:dyDescent="0.25">
      <c r="A24" s="515" t="s">
        <v>381</v>
      </c>
      <c r="B24" s="516">
        <f>Revenue!F52</f>
        <v>0</v>
      </c>
      <c r="C24" s="516">
        <f>Revenue!H52</f>
        <v>0</v>
      </c>
      <c r="D24" s="516">
        <f>Revenue!J52</f>
        <v>0</v>
      </c>
      <c r="E24" s="517">
        <f t="shared" si="0"/>
        <v>0</v>
      </c>
      <c r="F24" s="403">
        <f t="shared" si="1"/>
        <v>0</v>
      </c>
    </row>
    <row r="25" spans="1:6" s="404" customFormat="1" ht="15" customHeight="1" x14ac:dyDescent="0.25">
      <c r="A25" s="515" t="s">
        <v>414</v>
      </c>
      <c r="B25" s="516">
        <f>Revenue!F53</f>
        <v>0</v>
      </c>
      <c r="C25" s="516">
        <f>Revenue!H53</f>
        <v>0</v>
      </c>
      <c r="D25" s="516">
        <f>Revenue!J53</f>
        <v>0</v>
      </c>
      <c r="E25" s="517">
        <f t="shared" si="0"/>
        <v>0</v>
      </c>
      <c r="F25" s="403">
        <f t="shared" si="1"/>
        <v>0</v>
      </c>
    </row>
    <row r="26" spans="1:6" s="404" customFormat="1" ht="15" customHeight="1" x14ac:dyDescent="0.25">
      <c r="A26" s="515" t="s">
        <v>462</v>
      </c>
      <c r="B26" s="516">
        <f>Revenue!F54</f>
        <v>0</v>
      </c>
      <c r="C26" s="516">
        <f>Revenue!H54</f>
        <v>0</v>
      </c>
      <c r="D26" s="516">
        <f>Revenue!J54</f>
        <v>0</v>
      </c>
      <c r="E26" s="517">
        <f t="shared" si="0"/>
        <v>0</v>
      </c>
      <c r="F26" s="403">
        <f t="shared" si="1"/>
        <v>0</v>
      </c>
    </row>
    <row r="27" spans="1:6" s="404" customFormat="1" ht="15" customHeight="1" x14ac:dyDescent="0.25">
      <c r="A27" s="515" t="s">
        <v>460</v>
      </c>
      <c r="B27" s="516">
        <f>Revenue!F55</f>
        <v>0</v>
      </c>
      <c r="C27" s="516">
        <f>Revenue!H55</f>
        <v>0</v>
      </c>
      <c r="D27" s="516">
        <f>Revenue!J55</f>
        <v>0</v>
      </c>
      <c r="E27" s="517">
        <f t="shared" si="0"/>
        <v>0</v>
      </c>
      <c r="F27" s="403">
        <f t="shared" si="1"/>
        <v>0</v>
      </c>
    </row>
    <row r="28" spans="1:6" s="404" customFormat="1" ht="15" customHeight="1" x14ac:dyDescent="0.25">
      <c r="A28" s="515" t="s">
        <v>459</v>
      </c>
      <c r="B28" s="516">
        <f>Revenue!F56</f>
        <v>0</v>
      </c>
      <c r="C28" s="516">
        <f>Revenue!H56</f>
        <v>0</v>
      </c>
      <c r="D28" s="516">
        <f>Revenue!J56</f>
        <v>0</v>
      </c>
      <c r="E28" s="517">
        <f t="shared" si="0"/>
        <v>0</v>
      </c>
      <c r="F28" s="403">
        <f t="shared" si="1"/>
        <v>0</v>
      </c>
    </row>
    <row r="29" spans="1:6" s="404" customFormat="1" ht="15" customHeight="1" x14ac:dyDescent="0.25">
      <c r="A29" s="515" t="s">
        <v>463</v>
      </c>
      <c r="B29" s="516">
        <f>Revenue!F57</f>
        <v>0</v>
      </c>
      <c r="C29" s="516">
        <f>Revenue!H57</f>
        <v>0</v>
      </c>
      <c r="D29" s="516">
        <f>Revenue!J57</f>
        <v>0</v>
      </c>
      <c r="E29" s="517">
        <f t="shared" si="0"/>
        <v>0</v>
      </c>
      <c r="F29" s="403">
        <f t="shared" si="1"/>
        <v>0</v>
      </c>
    </row>
    <row r="30" spans="1:6" s="404" customFormat="1" ht="15" customHeight="1" x14ac:dyDescent="0.25">
      <c r="A30" s="515" t="s">
        <v>461</v>
      </c>
      <c r="B30" s="516">
        <f>Revenue!F58</f>
        <v>0</v>
      </c>
      <c r="C30" s="516">
        <f>Revenue!H58</f>
        <v>0</v>
      </c>
      <c r="D30" s="516">
        <f>Revenue!J58</f>
        <v>0</v>
      </c>
      <c r="E30" s="517">
        <f t="shared" si="0"/>
        <v>0</v>
      </c>
      <c r="F30" s="403">
        <f t="shared" si="1"/>
        <v>0</v>
      </c>
    </row>
    <row r="31" spans="1:6" s="404" customFormat="1" ht="15" customHeight="1" x14ac:dyDescent="0.25">
      <c r="A31" s="515" t="s">
        <v>539</v>
      </c>
      <c r="B31" s="516">
        <f>Revenue!F59</f>
        <v>0</v>
      </c>
      <c r="C31" s="516">
        <f>Revenue!H59</f>
        <v>0</v>
      </c>
      <c r="D31" s="516">
        <f>Revenue!J59</f>
        <v>0</v>
      </c>
      <c r="E31" s="517">
        <f t="shared" si="0"/>
        <v>0</v>
      </c>
      <c r="F31" s="403">
        <f t="shared" si="1"/>
        <v>0</v>
      </c>
    </row>
    <row r="32" spans="1:6" s="404" customFormat="1" ht="15" customHeight="1" x14ac:dyDescent="0.25">
      <c r="A32" s="515" t="s">
        <v>546</v>
      </c>
      <c r="B32" s="516">
        <f>Revenue!F60</f>
        <v>0</v>
      </c>
      <c r="C32" s="516">
        <f>Revenue!H60</f>
        <v>0</v>
      </c>
      <c r="D32" s="516">
        <f>Revenue!J60</f>
        <v>0</v>
      </c>
      <c r="E32" s="517">
        <f t="shared" si="0"/>
        <v>0</v>
      </c>
      <c r="F32" s="403">
        <f t="shared" si="1"/>
        <v>0</v>
      </c>
    </row>
    <row r="33" spans="1:6" s="404" customFormat="1" ht="15" customHeight="1" x14ac:dyDescent="0.25">
      <c r="A33" s="515" t="s">
        <v>540</v>
      </c>
      <c r="B33" s="516">
        <f>Revenue!F61</f>
        <v>0</v>
      </c>
      <c r="C33" s="516">
        <f>Revenue!H61</f>
        <v>0</v>
      </c>
      <c r="D33" s="516">
        <f>Revenue!J61</f>
        <v>0</v>
      </c>
      <c r="E33" s="517">
        <f t="shared" si="0"/>
        <v>0</v>
      </c>
      <c r="F33" s="403">
        <f t="shared" si="1"/>
        <v>0</v>
      </c>
    </row>
    <row r="34" spans="1:6" s="404" customFormat="1" ht="15" customHeight="1" x14ac:dyDescent="0.25">
      <c r="A34" s="515" t="s">
        <v>541</v>
      </c>
      <c r="B34" s="516">
        <f>Revenue!F62</f>
        <v>0</v>
      </c>
      <c r="C34" s="516">
        <f>Revenue!H62</f>
        <v>0</v>
      </c>
      <c r="D34" s="516">
        <f>Revenue!J62</f>
        <v>0</v>
      </c>
      <c r="E34" s="517">
        <f t="shared" si="0"/>
        <v>0</v>
      </c>
      <c r="F34" s="403">
        <f t="shared" si="1"/>
        <v>0</v>
      </c>
    </row>
    <row r="35" spans="1:6" s="404" customFormat="1" ht="15" customHeight="1" x14ac:dyDescent="0.25">
      <c r="A35" s="515" t="s">
        <v>576</v>
      </c>
      <c r="B35" s="516">
        <f>Revenue!F63</f>
        <v>0</v>
      </c>
      <c r="C35" s="516">
        <f>Revenue!H63</f>
        <v>0</v>
      </c>
      <c r="D35" s="516">
        <f>Revenue!J63</f>
        <v>0</v>
      </c>
      <c r="E35" s="517">
        <f t="shared" si="0"/>
        <v>0</v>
      </c>
      <c r="F35" s="403">
        <f t="shared" si="1"/>
        <v>0</v>
      </c>
    </row>
    <row r="36" spans="1:6" s="404" customFormat="1" ht="15" customHeight="1" x14ac:dyDescent="0.25">
      <c r="A36" s="515" t="s">
        <v>577</v>
      </c>
      <c r="B36" s="516">
        <f>Revenue!F64</f>
        <v>0</v>
      </c>
      <c r="C36" s="516">
        <f>Revenue!H64</f>
        <v>0</v>
      </c>
      <c r="D36" s="516">
        <f>Revenue!J64</f>
        <v>0</v>
      </c>
      <c r="E36" s="517">
        <f t="shared" si="0"/>
        <v>0</v>
      </c>
      <c r="F36" s="403">
        <f t="shared" si="1"/>
        <v>0</v>
      </c>
    </row>
    <row r="37" spans="1:6" ht="15" customHeight="1" x14ac:dyDescent="0.25">
      <c r="A37" s="339" t="s">
        <v>156</v>
      </c>
      <c r="B37" s="337"/>
      <c r="C37" s="337"/>
      <c r="D37" s="337"/>
      <c r="E37" s="337"/>
      <c r="F37" s="330"/>
    </row>
    <row r="38" spans="1:6" ht="15" customHeight="1" x14ac:dyDescent="0.25">
      <c r="A38" s="336" t="s">
        <v>256</v>
      </c>
      <c r="B38" s="333">
        <f>Revenue!F97+Revenue!F98</f>
        <v>0</v>
      </c>
      <c r="C38" s="333">
        <f>Revenue!H97+Revenue!H98</f>
        <v>0</v>
      </c>
      <c r="D38" s="333">
        <f>Revenue!J97+Revenue!J98</f>
        <v>0</v>
      </c>
      <c r="E38" s="333">
        <f>D38-C38</f>
        <v>0</v>
      </c>
      <c r="F38" s="334">
        <f>IF(ISBLANK(E38),"  ",IF(C38&gt;0,E38/C38,IF(E38&gt;0,1,0)))</f>
        <v>0</v>
      </c>
    </row>
    <row r="39" spans="1:6" ht="15" customHeight="1" x14ac:dyDescent="0.25">
      <c r="A39" s="340" t="s">
        <v>157</v>
      </c>
      <c r="B39" s="337"/>
      <c r="C39" s="337"/>
      <c r="D39" s="337"/>
      <c r="E39" s="337"/>
      <c r="F39" s="330"/>
    </row>
    <row r="40" spans="1:6" ht="15" customHeight="1" x14ac:dyDescent="0.25">
      <c r="A40" s="336" t="s">
        <v>256</v>
      </c>
      <c r="B40" s="329">
        <f>Revenue!F99</f>
        <v>0</v>
      </c>
      <c r="C40" s="329">
        <f>Revenue!H99</f>
        <v>0</v>
      </c>
      <c r="D40" s="329">
        <f>Revenue!J99</f>
        <v>0</v>
      </c>
      <c r="E40" s="333">
        <f>D40-C40</f>
        <v>0</v>
      </c>
      <c r="F40" s="334">
        <f>IF(ISBLANK(E40),"  ",IF(C40&gt;0,E40/C40,IF(E40&gt;0,1,0)))</f>
        <v>0</v>
      </c>
    </row>
    <row r="41" spans="1:6" ht="15" customHeight="1" x14ac:dyDescent="0.25">
      <c r="A41" s="338"/>
      <c r="B41" s="337"/>
      <c r="C41" s="337"/>
      <c r="D41" s="337"/>
      <c r="E41" s="335"/>
      <c r="F41" s="334" t="str">
        <f>IF(ISBLANK(E41),"  ",IF(C41&gt;0,E41/C41,IF(E41&gt;0,1,0)))</f>
        <v xml:space="preserve">  </v>
      </c>
    </row>
    <row r="42" spans="1:6" s="3" customFormat="1" ht="15" customHeight="1" x14ac:dyDescent="0.25">
      <c r="A42" s="341" t="s">
        <v>158</v>
      </c>
      <c r="B42" s="342">
        <f>B41+B40+B38+B10+B9+B8</f>
        <v>0</v>
      </c>
      <c r="C42" s="342">
        <f>C41+C40+C38+C10+C9+C8</f>
        <v>0</v>
      </c>
      <c r="D42" s="342">
        <f>D41+D40+D38+D10+D9+D8</f>
        <v>0</v>
      </c>
      <c r="E42" s="342">
        <f>D42-C42</f>
        <v>0</v>
      </c>
      <c r="F42" s="343">
        <f>IF(ISBLANK(E42),"  ",IF(C42&gt;0,E42/C42,IF(E42&gt;0,1,0)))</f>
        <v>0</v>
      </c>
    </row>
    <row r="43" spans="1:6" ht="15" customHeight="1" x14ac:dyDescent="0.25">
      <c r="A43" s="339" t="s">
        <v>378</v>
      </c>
      <c r="B43" s="337"/>
      <c r="C43" s="337"/>
      <c r="D43" s="337"/>
      <c r="E43" s="337"/>
      <c r="F43" s="330"/>
    </row>
    <row r="44" spans="1:6" ht="15" customHeight="1" x14ac:dyDescent="0.25">
      <c r="A44" s="344" t="s">
        <v>372</v>
      </c>
      <c r="B44" s="333">
        <f>Revenue!F104</f>
        <v>0</v>
      </c>
      <c r="C44" s="333">
        <f>Revenue!H104</f>
        <v>0</v>
      </c>
      <c r="D44" s="333">
        <f>Revenue!J104</f>
        <v>0</v>
      </c>
      <c r="E44" s="333">
        <f t="shared" ref="E44:E49" si="2">D44-C44</f>
        <v>0</v>
      </c>
      <c r="F44" s="334">
        <f t="shared" ref="F44:F49" si="3">IF(ISBLANK(E44),"  ",IF(C44&gt;0,E44/C44,IF(E44&gt;0,1,0)))</f>
        <v>0</v>
      </c>
    </row>
    <row r="45" spans="1:6" ht="15" customHeight="1" x14ac:dyDescent="0.25">
      <c r="A45" s="345" t="s">
        <v>373</v>
      </c>
      <c r="B45" s="333">
        <f>Revenue!F105</f>
        <v>0</v>
      </c>
      <c r="C45" s="333">
        <f>Revenue!H105</f>
        <v>0</v>
      </c>
      <c r="D45" s="333">
        <f>Revenue!J105</f>
        <v>0</v>
      </c>
      <c r="E45" s="335">
        <f t="shared" si="2"/>
        <v>0</v>
      </c>
      <c r="F45" s="334">
        <f t="shared" si="3"/>
        <v>0</v>
      </c>
    </row>
    <row r="46" spans="1:6" ht="15" customHeight="1" x14ac:dyDescent="0.25">
      <c r="A46" s="345" t="s">
        <v>374</v>
      </c>
      <c r="B46" s="333">
        <f>Revenue!F106</f>
        <v>0</v>
      </c>
      <c r="C46" s="333">
        <f>Revenue!H106</f>
        <v>0</v>
      </c>
      <c r="D46" s="333">
        <f>Revenue!J106</f>
        <v>0</v>
      </c>
      <c r="E46" s="335">
        <f t="shared" si="2"/>
        <v>0</v>
      </c>
      <c r="F46" s="334">
        <f t="shared" si="3"/>
        <v>0</v>
      </c>
    </row>
    <row r="47" spans="1:6" ht="15" customHeight="1" x14ac:dyDescent="0.25">
      <c r="A47" s="345" t="s">
        <v>375</v>
      </c>
      <c r="B47" s="333">
        <f>Revenue!F107</f>
        <v>0</v>
      </c>
      <c r="C47" s="333">
        <f>Revenue!H107</f>
        <v>0</v>
      </c>
      <c r="D47" s="333">
        <f>Revenue!J107</f>
        <v>0</v>
      </c>
      <c r="E47" s="335">
        <f t="shared" si="2"/>
        <v>0</v>
      </c>
      <c r="F47" s="334">
        <f t="shared" si="3"/>
        <v>0</v>
      </c>
    </row>
    <row r="48" spans="1:6" ht="15" customHeight="1" x14ac:dyDescent="0.25">
      <c r="A48" s="346" t="s">
        <v>376</v>
      </c>
      <c r="B48" s="333">
        <f>Revenue!F108</f>
        <v>0</v>
      </c>
      <c r="C48" s="333">
        <f>Revenue!H108</f>
        <v>0</v>
      </c>
      <c r="D48" s="333">
        <f>Revenue!J108</f>
        <v>0</v>
      </c>
      <c r="E48" s="335">
        <f t="shared" si="2"/>
        <v>0</v>
      </c>
      <c r="F48" s="334">
        <f t="shared" si="3"/>
        <v>0</v>
      </c>
    </row>
    <row r="49" spans="1:12" s="3" customFormat="1" ht="15" customHeight="1" x14ac:dyDescent="0.25">
      <c r="A49" s="339" t="s">
        <v>377</v>
      </c>
      <c r="B49" s="347">
        <f>SUM(B44:B48)</f>
        <v>0</v>
      </c>
      <c r="C49" s="347">
        <f>SUM(C44:C48)</f>
        <v>0</v>
      </c>
      <c r="D49" s="347">
        <f>SUM(D44:D48)</f>
        <v>0</v>
      </c>
      <c r="E49" s="347">
        <f t="shared" si="2"/>
        <v>0</v>
      </c>
      <c r="F49" s="343">
        <f t="shared" si="3"/>
        <v>0</v>
      </c>
      <c r="L49" s="3" t="s">
        <v>117</v>
      </c>
    </row>
    <row r="50" spans="1:12" ht="15" customHeight="1" x14ac:dyDescent="0.25">
      <c r="A50" s="338" t="s">
        <v>117</v>
      </c>
      <c r="B50" s="337"/>
      <c r="C50" s="337"/>
      <c r="D50" s="337"/>
      <c r="E50" s="337"/>
      <c r="F50" s="330"/>
    </row>
    <row r="51" spans="1:12" s="3" customFormat="1" ht="15" customHeight="1" x14ac:dyDescent="0.25">
      <c r="A51" s="348" t="s">
        <v>73</v>
      </c>
      <c r="B51" s="349">
        <f>Revenue!F95-Revenue!F93</f>
        <v>0</v>
      </c>
      <c r="C51" s="349">
        <f>Revenue!H95-Revenue!H93</f>
        <v>0</v>
      </c>
      <c r="D51" s="349">
        <f>Revenue!J95-Revenue!J93</f>
        <v>0</v>
      </c>
      <c r="E51" s="349">
        <f>D51-C51</f>
        <v>0</v>
      </c>
      <c r="F51" s="343">
        <f>IF(ISBLANK(E51),"  ",IF(C51&gt;0,E51/C51,IF(E51&gt;0,1,0)))</f>
        <v>0</v>
      </c>
    </row>
    <row r="52" spans="1:12" ht="15" customHeight="1" x14ac:dyDescent="0.25">
      <c r="A52" s="338" t="s">
        <v>117</v>
      </c>
      <c r="B52" s="337"/>
      <c r="C52" s="337"/>
      <c r="D52" s="337"/>
      <c r="E52" s="337"/>
      <c r="F52" s="330"/>
    </row>
    <row r="53" spans="1:12" s="3" customFormat="1" ht="15" customHeight="1" x14ac:dyDescent="0.25">
      <c r="A53" s="348" t="s">
        <v>413</v>
      </c>
      <c r="B53" s="349">
        <f>Revenue!F111</f>
        <v>0</v>
      </c>
      <c r="C53" s="349">
        <f>Revenue!H111</f>
        <v>0</v>
      </c>
      <c r="D53" s="349">
        <f>Revenue!J111</f>
        <v>0</v>
      </c>
      <c r="E53" s="349">
        <f>D53-C53</f>
        <v>0</v>
      </c>
      <c r="F53" s="343">
        <f>IF(ISBLANK(E53),"  ",IF(C53&gt;0,E53/C53,IF(E53&gt;0,1,0)))</f>
        <v>0</v>
      </c>
    </row>
    <row r="54" spans="1:12" ht="15" customHeight="1" x14ac:dyDescent="0.25">
      <c r="A54" s="338" t="s">
        <v>117</v>
      </c>
      <c r="B54" s="337"/>
      <c r="C54" s="337"/>
      <c r="D54" s="337"/>
      <c r="E54" s="337"/>
      <c r="F54" s="330"/>
    </row>
    <row r="55" spans="1:12" s="3" customFormat="1" ht="15" customHeight="1" x14ac:dyDescent="0.25">
      <c r="A55" s="339" t="s">
        <v>159</v>
      </c>
      <c r="B55" s="347">
        <f>Revenue!F7+Revenue!F20+Revenue!F24+Revenue!F32+Revenue!F79</f>
        <v>0</v>
      </c>
      <c r="C55" s="347">
        <f>Revenue!H7+Revenue!H20+Revenue!H24+Revenue!H32+Revenue!H79</f>
        <v>0</v>
      </c>
      <c r="D55" s="347">
        <f>Revenue!J7+Revenue!J20+Revenue!J24+Revenue!J32+Revenue!J79</f>
        <v>0</v>
      </c>
      <c r="E55" s="347">
        <f>D55-C55</f>
        <v>0</v>
      </c>
      <c r="F55" s="343">
        <f>IF(ISBLANK(E55),"  ",IF(C55&gt;0,E55/C55,IF(E55&gt;0,1,0)))</f>
        <v>0</v>
      </c>
    </row>
    <row r="56" spans="1:12" ht="15" customHeight="1" x14ac:dyDescent="0.25">
      <c r="A56" s="338" t="s">
        <v>117</v>
      </c>
      <c r="B56" s="337"/>
      <c r="C56" s="337"/>
      <c r="D56" s="337"/>
      <c r="E56" s="337"/>
      <c r="F56" s="330"/>
    </row>
    <row r="57" spans="1:12" s="3" customFormat="1" ht="15" customHeight="1" x14ac:dyDescent="0.25">
      <c r="A57" s="350" t="s">
        <v>160</v>
      </c>
      <c r="B57" s="351">
        <f>Revenue!F71</f>
        <v>0</v>
      </c>
      <c r="C57" s="351">
        <f>Revenue!H71</f>
        <v>0</v>
      </c>
      <c r="D57" s="351">
        <f>Revenue!J71</f>
        <v>0</v>
      </c>
      <c r="E57" s="351">
        <f>D57-C57</f>
        <v>0</v>
      </c>
      <c r="F57" s="343">
        <f>IF(ISBLANK(E57),"  ",IF(C57&gt;0,E57/C57,IF(E57&gt;0,1,0)))</f>
        <v>0</v>
      </c>
    </row>
    <row r="58" spans="1:12" ht="15" customHeight="1" x14ac:dyDescent="0.25">
      <c r="A58" s="339"/>
      <c r="B58" s="329"/>
      <c r="C58" s="329"/>
      <c r="D58" s="329"/>
      <c r="E58" s="329"/>
      <c r="F58" s="352"/>
    </row>
    <row r="59" spans="1:12" s="3" customFormat="1" ht="15" customHeight="1" x14ac:dyDescent="0.25">
      <c r="A59" s="339" t="s">
        <v>32</v>
      </c>
      <c r="B59" s="347">
        <f>Revenue!F35</f>
        <v>0</v>
      </c>
      <c r="C59" s="347">
        <f>Revenue!H35</f>
        <v>0</v>
      </c>
      <c r="D59" s="347">
        <f>Revenue!J35</f>
        <v>0</v>
      </c>
      <c r="E59" s="351">
        <f>D59-C59</f>
        <v>0</v>
      </c>
      <c r="F59" s="343">
        <f>IF(ISBLANK(E59),"  ",IF(C59&gt;0,E59/C59,IF(E59&gt;0,1,0)))</f>
        <v>0</v>
      </c>
    </row>
    <row r="60" spans="1:12" ht="15" customHeight="1" x14ac:dyDescent="0.25">
      <c r="A60" s="338"/>
      <c r="B60" s="337"/>
      <c r="C60" s="337"/>
      <c r="D60" s="337"/>
      <c r="E60" s="337"/>
      <c r="F60" s="330"/>
    </row>
    <row r="61" spans="1:12" s="3" customFormat="1" ht="15" customHeight="1" x14ac:dyDescent="0.25">
      <c r="A61" s="353" t="s">
        <v>161</v>
      </c>
      <c r="B61" s="347">
        <f>B59+B57+B55+B53+B51+B42-B49</f>
        <v>0</v>
      </c>
      <c r="C61" s="347">
        <f>C59+C57+C55+C53+C51+C42-C49</f>
        <v>0</v>
      </c>
      <c r="D61" s="347">
        <f>D59+D57+D55+D53+D51+D42-D49</f>
        <v>0</v>
      </c>
      <c r="E61" s="347">
        <f>D61-C61</f>
        <v>0</v>
      </c>
      <c r="F61" s="343">
        <f>IF(ISBLANK(E61),"  ",IF(C61&gt;0,E61/C61,IF(E61&gt;0,1,0)))</f>
        <v>0</v>
      </c>
    </row>
    <row r="62" spans="1:12" ht="15" customHeight="1" x14ac:dyDescent="0.25">
      <c r="A62" s="354"/>
      <c r="B62" s="337"/>
      <c r="C62" s="337"/>
      <c r="D62" s="337"/>
      <c r="E62" s="337"/>
      <c r="F62" s="330" t="s">
        <v>117</v>
      </c>
    </row>
    <row r="63" spans="1:12" ht="15" customHeight="1" x14ac:dyDescent="0.25">
      <c r="A63" s="355"/>
      <c r="B63" s="329"/>
      <c r="C63" s="329"/>
      <c r="D63" s="329"/>
      <c r="E63" s="329"/>
      <c r="F63" s="331" t="s">
        <v>117</v>
      </c>
    </row>
    <row r="64" spans="1:12" ht="15" customHeight="1" x14ac:dyDescent="0.25">
      <c r="A64" s="353" t="s">
        <v>162</v>
      </c>
      <c r="B64" s="329"/>
      <c r="C64" s="329"/>
      <c r="D64" s="329"/>
      <c r="E64" s="329"/>
      <c r="F64" s="331"/>
    </row>
    <row r="65" spans="1:6" ht="15" customHeight="1" x14ac:dyDescent="0.25">
      <c r="A65" s="336" t="s">
        <v>163</v>
      </c>
      <c r="B65" s="329">
        <f>Instruction!F44</f>
        <v>0</v>
      </c>
      <c r="C65" s="329">
        <f>Instruction!H44</f>
        <v>0</v>
      </c>
      <c r="D65" s="329">
        <f>Instruction!J44</f>
        <v>0</v>
      </c>
      <c r="E65" s="329">
        <f t="shared" ref="E65:E78" si="4">D65-C65</f>
        <v>0</v>
      </c>
      <c r="F65" s="334">
        <f t="shared" ref="F65:F78" si="5">IF(ISBLANK(E65),"  ",IF(C65&gt;0,E65/C65,IF(E65&gt;0,1,0)))</f>
        <v>0</v>
      </c>
    </row>
    <row r="66" spans="1:6" ht="15" customHeight="1" x14ac:dyDescent="0.25">
      <c r="A66" s="338" t="s">
        <v>164</v>
      </c>
      <c r="B66" s="337">
        <f>Research!F44</f>
        <v>0</v>
      </c>
      <c r="C66" s="337">
        <f>Research!H44</f>
        <v>0</v>
      </c>
      <c r="D66" s="337">
        <f>Research!J44</f>
        <v>0</v>
      </c>
      <c r="E66" s="337">
        <f t="shared" si="4"/>
        <v>0</v>
      </c>
      <c r="F66" s="334">
        <f t="shared" si="5"/>
        <v>0</v>
      </c>
    </row>
    <row r="67" spans="1:6" ht="15" customHeight="1" x14ac:dyDescent="0.25">
      <c r="A67" s="338" t="s">
        <v>165</v>
      </c>
      <c r="B67" s="337">
        <f>'Public Service'!F44</f>
        <v>0</v>
      </c>
      <c r="C67" s="337">
        <f>'Public Service'!H44</f>
        <v>0</v>
      </c>
      <c r="D67" s="337">
        <f>'Public Service'!J44</f>
        <v>0</v>
      </c>
      <c r="E67" s="337">
        <f t="shared" si="4"/>
        <v>0</v>
      </c>
      <c r="F67" s="334">
        <f t="shared" si="5"/>
        <v>0</v>
      </c>
    </row>
    <row r="68" spans="1:6" ht="15" customHeight="1" x14ac:dyDescent="0.25">
      <c r="A68" s="338" t="s">
        <v>166</v>
      </c>
      <c r="B68" s="337">
        <f>'Academic Supp'!F44</f>
        <v>0</v>
      </c>
      <c r="C68" s="337">
        <f>'Academic Supp'!H44</f>
        <v>0</v>
      </c>
      <c r="D68" s="337">
        <f>'Academic Supp'!J44</f>
        <v>0</v>
      </c>
      <c r="E68" s="337">
        <f t="shared" si="4"/>
        <v>0</v>
      </c>
      <c r="F68" s="334">
        <f t="shared" si="5"/>
        <v>0</v>
      </c>
    </row>
    <row r="69" spans="1:6" ht="15" customHeight="1" x14ac:dyDescent="0.25">
      <c r="A69" s="338" t="s">
        <v>167</v>
      </c>
      <c r="B69" s="337">
        <f>'Student Services'!F44</f>
        <v>0</v>
      </c>
      <c r="C69" s="337">
        <f>'Student Services'!H44</f>
        <v>0</v>
      </c>
      <c r="D69" s="337">
        <f>'Student Services'!J44</f>
        <v>0</v>
      </c>
      <c r="E69" s="337">
        <f t="shared" si="4"/>
        <v>0</v>
      </c>
      <c r="F69" s="334">
        <f t="shared" si="5"/>
        <v>0</v>
      </c>
    </row>
    <row r="70" spans="1:6" ht="15" customHeight="1" x14ac:dyDescent="0.25">
      <c r="A70" s="338" t="s">
        <v>168</v>
      </c>
      <c r="B70" s="337">
        <f>'Institutional Supp'!F44</f>
        <v>0</v>
      </c>
      <c r="C70" s="337">
        <f>'Institutional Supp'!H44</f>
        <v>0</v>
      </c>
      <c r="D70" s="337">
        <f>'Institutional Supp'!J44</f>
        <v>0</v>
      </c>
      <c r="E70" s="337">
        <f t="shared" si="4"/>
        <v>0</v>
      </c>
      <c r="F70" s="334">
        <f t="shared" si="5"/>
        <v>0</v>
      </c>
    </row>
    <row r="71" spans="1:6" ht="15" customHeight="1" x14ac:dyDescent="0.25">
      <c r="A71" s="338" t="s">
        <v>169</v>
      </c>
      <c r="B71" s="337">
        <f>Scholarships!F44</f>
        <v>0</v>
      </c>
      <c r="C71" s="337">
        <f>Scholarships!H44</f>
        <v>0</v>
      </c>
      <c r="D71" s="337">
        <f>Scholarships!J44</f>
        <v>0</v>
      </c>
      <c r="E71" s="337">
        <f t="shared" si="4"/>
        <v>0</v>
      </c>
      <c r="F71" s="334">
        <f t="shared" si="5"/>
        <v>0</v>
      </c>
    </row>
    <row r="72" spans="1:6" ht="15" customHeight="1" x14ac:dyDescent="0.25">
      <c r="A72" s="338" t="s">
        <v>170</v>
      </c>
      <c r="B72" s="337">
        <f>'OP&amp;M'!F44</f>
        <v>0</v>
      </c>
      <c r="C72" s="337">
        <f>'OP&amp;M'!H44</f>
        <v>0</v>
      </c>
      <c r="D72" s="337">
        <f>'OP&amp;M'!J44</f>
        <v>0</v>
      </c>
      <c r="E72" s="337">
        <f t="shared" si="4"/>
        <v>0</v>
      </c>
      <c r="F72" s="334">
        <f t="shared" si="5"/>
        <v>0</v>
      </c>
    </row>
    <row r="73" spans="1:6" s="3" customFormat="1" ht="15" customHeight="1" x14ac:dyDescent="0.25">
      <c r="A73" s="356" t="s">
        <v>171</v>
      </c>
      <c r="B73" s="342">
        <f>SUM(B65:B72)</f>
        <v>0</v>
      </c>
      <c r="C73" s="342">
        <f>SUM(C65:C72)</f>
        <v>0</v>
      </c>
      <c r="D73" s="342">
        <f>SUM(D65:D72)</f>
        <v>0</v>
      </c>
      <c r="E73" s="342">
        <f t="shared" si="4"/>
        <v>0</v>
      </c>
      <c r="F73" s="343">
        <f t="shared" si="5"/>
        <v>0</v>
      </c>
    </row>
    <row r="74" spans="1:6" ht="15" customHeight="1" x14ac:dyDescent="0.25">
      <c r="A74" s="338" t="s">
        <v>172</v>
      </c>
      <c r="B74" s="337">
        <f>Hospitals!F44</f>
        <v>0</v>
      </c>
      <c r="C74" s="337">
        <f>Hospitals!H44</f>
        <v>0</v>
      </c>
      <c r="D74" s="337">
        <f>Hospitals!J44</f>
        <v>0</v>
      </c>
      <c r="E74" s="337">
        <f t="shared" si="4"/>
        <v>0</v>
      </c>
      <c r="F74" s="334">
        <f t="shared" si="5"/>
        <v>0</v>
      </c>
    </row>
    <row r="75" spans="1:6" ht="15" customHeight="1" x14ac:dyDescent="0.25">
      <c r="A75" s="338" t="s">
        <v>173</v>
      </c>
      <c r="B75" s="337">
        <f>Transfers!F44</f>
        <v>0</v>
      </c>
      <c r="C75" s="337">
        <f>Transfers!H44</f>
        <v>0</v>
      </c>
      <c r="D75" s="337">
        <f>Transfers!J44</f>
        <v>0</v>
      </c>
      <c r="E75" s="337">
        <f t="shared" si="4"/>
        <v>0</v>
      </c>
      <c r="F75" s="334">
        <f t="shared" si="5"/>
        <v>0</v>
      </c>
    </row>
    <row r="76" spans="1:6" s="558" customFormat="1" ht="15" customHeight="1" x14ac:dyDescent="0.25">
      <c r="A76" s="338" t="s">
        <v>174</v>
      </c>
      <c r="B76" s="337">
        <f>Athletics!U21+Athletics!U23-Athletics!AA40</f>
        <v>0</v>
      </c>
      <c r="C76" s="337">
        <f>Athletics!V21+Athletics!V23-Athletics!AB40</f>
        <v>0</v>
      </c>
      <c r="D76" s="337">
        <f>Athletics!W21+Athletics!W23-Athletics!AC40</f>
        <v>0</v>
      </c>
      <c r="E76" s="337">
        <f t="shared" si="4"/>
        <v>0</v>
      </c>
      <c r="F76" s="334">
        <f t="shared" si="5"/>
        <v>0</v>
      </c>
    </row>
    <row r="77" spans="1:6" ht="15" customHeight="1" x14ac:dyDescent="0.25">
      <c r="A77" s="338" t="s">
        <v>175</v>
      </c>
      <c r="B77" s="337">
        <f>Other!F44</f>
        <v>0</v>
      </c>
      <c r="C77" s="337">
        <f>Other!H44</f>
        <v>0</v>
      </c>
      <c r="D77" s="337">
        <f>Other!J44</f>
        <v>0</v>
      </c>
      <c r="E77" s="337">
        <f t="shared" si="4"/>
        <v>0</v>
      </c>
      <c r="F77" s="334">
        <f t="shared" si="5"/>
        <v>0</v>
      </c>
    </row>
    <row r="78" spans="1:6" s="3" customFormat="1" ht="15" customHeight="1" x14ac:dyDescent="0.25">
      <c r="A78" s="357" t="s">
        <v>176</v>
      </c>
      <c r="B78" s="358">
        <f>B77+B76+B75+B74+B73</f>
        <v>0</v>
      </c>
      <c r="C78" s="358">
        <f>C77+C76+C75+C74+C73</f>
        <v>0</v>
      </c>
      <c r="D78" s="358">
        <f>D77+D76+D75+D74+D73</f>
        <v>0</v>
      </c>
      <c r="E78" s="358">
        <f t="shared" si="4"/>
        <v>0</v>
      </c>
      <c r="F78" s="343">
        <f t="shared" si="5"/>
        <v>0</v>
      </c>
    </row>
    <row r="79" spans="1:6" ht="15" customHeight="1" x14ac:dyDescent="0.25">
      <c r="A79" s="355"/>
      <c r="B79" s="329"/>
      <c r="C79" s="329"/>
      <c r="D79" s="329"/>
      <c r="E79" s="329"/>
      <c r="F79" s="331"/>
    </row>
    <row r="80" spans="1:6" ht="15" customHeight="1" x14ac:dyDescent="0.25">
      <c r="A80" s="353" t="s">
        <v>177</v>
      </c>
      <c r="B80" s="329"/>
      <c r="C80" s="329"/>
      <c r="D80" s="329"/>
      <c r="E80" s="329"/>
      <c r="F80" s="331"/>
    </row>
    <row r="81" spans="1:6" ht="15" customHeight="1" x14ac:dyDescent="0.25">
      <c r="A81" s="336" t="s">
        <v>178</v>
      </c>
      <c r="B81" s="333">
        <f>Instruction!F7+Research!F7+'Public Service'!F7+'Academic Supp'!F7+'Student Services'!F7+'Institutional Supp'!F7+Scholarships!F7+'OP&amp;M'!F7+Hospitals!F7+Transfers!F7+Other!F7</f>
        <v>0</v>
      </c>
      <c r="C81" s="333">
        <f>Instruction!H7+Research!H7+'Public Service'!H7+'Academic Supp'!H7+'Student Services'!H7+'Institutional Supp'!H7+Scholarships!H7+'OP&amp;M'!H7+Hospitals!H7+Transfers!H7+Other!H7</f>
        <v>0</v>
      </c>
      <c r="D81" s="333">
        <f>Instruction!J7+Research!J7+'Public Service'!J7+'Academic Supp'!J7+'Student Services'!J7+'Institutional Supp'!J7+Scholarships!J7+'OP&amp;M'!J7+Hospitals!J7+Transfers!J7+Other!J7</f>
        <v>0</v>
      </c>
      <c r="E81" s="329">
        <f t="shared" ref="E81:E99" si="6">D81-C81</f>
        <v>0</v>
      </c>
      <c r="F81" s="334">
        <f t="shared" ref="F81:F99" si="7">IF(ISBLANK(E81),"  ",IF(C81&gt;0,E81/C81,IF(E81&gt;0,1,0)))</f>
        <v>0</v>
      </c>
    </row>
    <row r="82" spans="1:6" ht="15" customHeight="1" x14ac:dyDescent="0.25">
      <c r="A82" s="338" t="s">
        <v>179</v>
      </c>
      <c r="B82" s="335">
        <f>Instruction!F8+Research!F8+'Public Service'!F8+'Academic Supp'!F8+'Student Services'!F8+'Institutional Supp'!F8+Scholarships!F8+'OP&amp;M'!F8+Hospitals!F8+Transfers!F8+Other!F8</f>
        <v>0</v>
      </c>
      <c r="C82" s="333">
        <f>Instruction!H8+Research!H8+'Public Service'!H8+'Academic Supp'!H8+'Student Services'!H8+'Institutional Supp'!H8+Scholarships!H8+'OP&amp;M'!H8+Hospitals!H8+Transfers!H8+Other!H8</f>
        <v>0</v>
      </c>
      <c r="D82" s="333">
        <f>Instruction!J8+Research!J8+'Public Service'!J8+'Academic Supp'!J8+'Student Services'!J8+'Institutional Supp'!J8+Scholarships!J8+'OP&amp;M'!J8+Hospitals!J8+Transfers!J8+Other!J8</f>
        <v>0</v>
      </c>
      <c r="E82" s="337">
        <f t="shared" si="6"/>
        <v>0</v>
      </c>
      <c r="F82" s="334">
        <f t="shared" si="7"/>
        <v>0</v>
      </c>
    </row>
    <row r="83" spans="1:6" ht="15" customHeight="1" x14ac:dyDescent="0.25">
      <c r="A83" s="338" t="s">
        <v>180</v>
      </c>
      <c r="B83" s="389">
        <f>Instruction!F9+Research!F9+'Public Service'!F9+'Academic Supp'!F9+'Student Services'!F9+'Institutional Supp'!F9+Scholarships!F9+'OP&amp;M'!F9+Hospitals!F9+Transfers!F9+Other!F9</f>
        <v>0</v>
      </c>
      <c r="C83" s="333">
        <f>Instruction!H9+Research!H9+'Public Service'!H9+'Academic Supp'!H9+'Student Services'!H9+'Institutional Supp'!H9+Scholarships!H9+'OP&amp;M'!H9+Hospitals!H9+Transfers!H9+Other!H9</f>
        <v>0</v>
      </c>
      <c r="D83" s="333">
        <f>Instruction!J9+Research!J9+'Public Service'!J9+'Academic Supp'!J9+'Student Services'!J9+'Institutional Supp'!J9+Scholarships!J9+'OP&amp;M'!J9+Hospitals!J9+Transfers!J9+Other!J9</f>
        <v>0</v>
      </c>
      <c r="E83" s="337">
        <f t="shared" si="6"/>
        <v>0</v>
      </c>
      <c r="F83" s="334">
        <f t="shared" si="7"/>
        <v>0</v>
      </c>
    </row>
    <row r="84" spans="1:6" s="3" customFormat="1" ht="15" customHeight="1" x14ac:dyDescent="0.25">
      <c r="A84" s="356" t="s">
        <v>181</v>
      </c>
      <c r="B84" s="358">
        <f>SUM(B81:B83)</f>
        <v>0</v>
      </c>
      <c r="C84" s="358">
        <f>SUM(C81:C83)</f>
        <v>0</v>
      </c>
      <c r="D84" s="358">
        <f>SUM(D81:D83)</f>
        <v>0</v>
      </c>
      <c r="E84" s="342">
        <f t="shared" si="6"/>
        <v>0</v>
      </c>
      <c r="F84" s="343">
        <f t="shared" si="7"/>
        <v>0</v>
      </c>
    </row>
    <row r="85" spans="1:6" ht="15" customHeight="1" x14ac:dyDescent="0.25">
      <c r="A85" s="338" t="s">
        <v>182</v>
      </c>
      <c r="B85" s="335">
        <f>Instruction!F12+Research!F12+'Public Service'!F12+'Academic Supp'!F12+'Student Services'!F12+'Institutional Supp'!F12+Scholarships!F12+'OP&amp;M'!F12+Hospitals!F12+Transfers!F12+Other!F12</f>
        <v>0</v>
      </c>
      <c r="C85" s="335">
        <f>Instruction!H12+Research!H12+'Public Service'!H12+'Academic Supp'!H12+'Student Services'!H12+'Institutional Supp'!H12+Scholarships!H12+'OP&amp;M'!H12+Hospitals!H12+Transfers!H12+Other!H12</f>
        <v>0</v>
      </c>
      <c r="D85" s="335">
        <f>Instruction!J12+Research!J12+'Public Service'!J12+'Academic Supp'!J12+'Student Services'!J12+'Institutional Supp'!J12+Scholarships!J12+'OP&amp;M'!J12+Hospitals!J12+Transfers!J12+Other!J12</f>
        <v>0</v>
      </c>
      <c r="E85" s="337">
        <f t="shared" si="6"/>
        <v>0</v>
      </c>
      <c r="F85" s="334">
        <f t="shared" si="7"/>
        <v>0</v>
      </c>
    </row>
    <row r="86" spans="1:6" ht="15" customHeight="1" x14ac:dyDescent="0.25">
      <c r="A86" s="338" t="s">
        <v>183</v>
      </c>
      <c r="B86" s="333">
        <f>Instruction!F14+Research!F14+'Public Service'!F14+'Academic Supp'!F14+'Student Services'!F14+'Institutional Supp'!F14+Scholarships!F14+'OP&amp;M'!F14+Hospitals!F14+Transfers!F14+Other!F14</f>
        <v>0</v>
      </c>
      <c r="C86" s="333">
        <f>Instruction!H14+Research!H14+'Public Service'!H14+'Academic Supp'!H14+'Student Services'!H14+'Institutional Supp'!H14+Scholarships!H14+'OP&amp;M'!H14+Hospitals!H14+Transfers!H14+Other!H14</f>
        <v>0</v>
      </c>
      <c r="D86" s="333">
        <f>Instruction!J14+Research!J14+'Public Service'!J14+'Academic Supp'!J14+'Student Services'!J14+'Institutional Supp'!J14+Scholarships!J14+'OP&amp;M'!J14+Hospitals!J14+Transfers!J14+Other!J14</f>
        <v>0</v>
      </c>
      <c r="E86" s="337">
        <f t="shared" si="6"/>
        <v>0</v>
      </c>
      <c r="F86" s="334">
        <f t="shared" si="7"/>
        <v>0</v>
      </c>
    </row>
    <row r="87" spans="1:6" ht="15" customHeight="1" x14ac:dyDescent="0.25">
      <c r="A87" s="338" t="s">
        <v>184</v>
      </c>
      <c r="B87" s="329">
        <f>Instruction!F16+Research!F16+'Public Service'!F16+'Academic Supp'!F16+'Student Services'!F16+'Institutional Supp'!F16+Scholarships!F16+'OP&amp;M'!F16+Hospitals!F16+Transfers!F16+Other!F16</f>
        <v>0</v>
      </c>
      <c r="C87" s="329">
        <f>Instruction!H16+Research!H16+'Public Service'!H16+'Academic Supp'!H16+'Student Services'!H16+'Institutional Supp'!H16+Scholarships!H16+'OP&amp;M'!H16+Hospitals!H16+Transfers!H16+Other!H16</f>
        <v>0</v>
      </c>
      <c r="D87" s="329">
        <f>Instruction!J16+Research!J16+'Public Service'!J16+'Academic Supp'!J16+'Student Services'!J16+'Institutional Supp'!J16+Scholarships!J16+'OP&amp;M'!J16+Hospitals!J16+Transfers!J16+Other!J16</f>
        <v>0</v>
      </c>
      <c r="E87" s="337">
        <f t="shared" si="6"/>
        <v>0</v>
      </c>
      <c r="F87" s="334">
        <f t="shared" si="7"/>
        <v>0</v>
      </c>
    </row>
    <row r="88" spans="1:6" s="3" customFormat="1" ht="15" customHeight="1" x14ac:dyDescent="0.25">
      <c r="A88" s="340" t="s">
        <v>185</v>
      </c>
      <c r="B88" s="358">
        <f>SUM(B85:B87)</f>
        <v>0</v>
      </c>
      <c r="C88" s="358">
        <f>SUM(C85:C87)</f>
        <v>0</v>
      </c>
      <c r="D88" s="358">
        <f>SUM(D85:D87)</f>
        <v>0</v>
      </c>
      <c r="E88" s="342">
        <f t="shared" si="6"/>
        <v>0</v>
      </c>
      <c r="F88" s="343">
        <f t="shared" si="7"/>
        <v>0</v>
      </c>
    </row>
    <row r="89" spans="1:6" ht="15" customHeight="1" x14ac:dyDescent="0.25">
      <c r="A89" s="338" t="s">
        <v>186</v>
      </c>
      <c r="B89" s="329">
        <f>Instruction!F27+Research!F27+'Public Service'!F27+'Academic Supp'!F27+'Student Services'!F27+'Institutional Supp'!F27+Scholarships!F27+'OP&amp;M'!F27+Hospitals!F27+Transfers!F27+Other!F27</f>
        <v>0</v>
      </c>
      <c r="C89" s="329">
        <f>Instruction!H27+Research!H27+'Public Service'!H27+'Academic Supp'!H27+'Student Services'!H27+'Institutional Supp'!H27+Scholarships!H27+'OP&amp;M'!H27+Hospitals!H27+Transfers!H27+Other!H27</f>
        <v>0</v>
      </c>
      <c r="D89" s="329">
        <f>Instruction!J27+Research!J27+'Public Service'!J27+'Academic Supp'!J27+'Student Services'!J27+'Institutional Supp'!J27+Scholarships!J27+'OP&amp;M'!J27+Hospitals!J27+Transfers!J27++Other!J27</f>
        <v>0</v>
      </c>
      <c r="E89" s="337">
        <f t="shared" si="6"/>
        <v>0</v>
      </c>
      <c r="F89" s="334">
        <f t="shared" si="7"/>
        <v>0</v>
      </c>
    </row>
    <row r="90" spans="1:6" ht="15" customHeight="1" x14ac:dyDescent="0.25">
      <c r="A90" s="338" t="s">
        <v>187</v>
      </c>
      <c r="B90" s="337">
        <f>Instruction!F29+Research!F29+'Public Service'!F29+'Academic Supp'!F29+'Student Services'!F29+'Institutional Supp'!F29+Scholarships!F29+'OP&amp;M'!F29+Hospitals!F29+Transfers!F29+Other!F29+Athletics!U21+Athletics!U23-Athletics!AA40</f>
        <v>0</v>
      </c>
      <c r="C90" s="337">
        <f>Instruction!H29+Research!H29+'Public Service'!H29+'Academic Supp'!H29+'Student Services'!H29+'Institutional Supp'!H29+Scholarships!H29+'OP&amp;M'!H29+Hospitals!H29+Transfers!H29+Other!H29+Athletics!V21+Athletics!V23-Athletics!AB40</f>
        <v>0</v>
      </c>
      <c r="D90" s="337">
        <f>Instruction!J29+Research!J29+'Public Service'!J29+'Academic Supp'!J29+'Student Services'!J29+'Institutional Supp'!J29+Scholarships!J29+'OP&amp;M'!J29+Hospitals!J29+Transfers!J29+Other!J29+Athletics!W21+Athletics!W23-Athletics!AC40</f>
        <v>0</v>
      </c>
      <c r="E90" s="337">
        <f t="shared" si="6"/>
        <v>0</v>
      </c>
      <c r="F90" s="334">
        <f t="shared" si="7"/>
        <v>0</v>
      </c>
    </row>
    <row r="91" spans="1:6" ht="15" customHeight="1" x14ac:dyDescent="0.25">
      <c r="A91" s="338" t="s">
        <v>188</v>
      </c>
      <c r="B91" s="337">
        <f>Instruction!F37+Research!F37+'Public Service'!F37+'Academic Supp'!F37+'Student Services'!F37+'Institutional Supp'!F37+Scholarships!F37+'OP&amp;M'!F37+Hospitals!F37+Transfers!F37+Other!F37</f>
        <v>0</v>
      </c>
      <c r="C91" s="337">
        <f>Instruction!H37+Research!H37+'Public Service'!H37+'Academic Supp'!H37+'Student Services'!H37+'Institutional Supp'!H37+Scholarships!H37+'OP&amp;M'!H37+Hospitals!H37+Transfers!H37+Other!H37</f>
        <v>0</v>
      </c>
      <c r="D91" s="337">
        <f>Instruction!J37+Research!J37+'Public Service'!J37+'Academic Supp'!J37+'Student Services'!J37+'Institutional Supp'!J37+Scholarships!J37+'OP&amp;M'!J37+Hospitals!J37+Transfers!J37+Other!J37</f>
        <v>0</v>
      </c>
      <c r="E91" s="337">
        <f t="shared" si="6"/>
        <v>0</v>
      </c>
      <c r="F91" s="334">
        <f t="shared" si="7"/>
        <v>0</v>
      </c>
    </row>
    <row r="92" spans="1:6" ht="15" customHeight="1" x14ac:dyDescent="0.25">
      <c r="A92" s="338" t="s">
        <v>189</v>
      </c>
      <c r="B92" s="337">
        <f>Instruction!F39+Research!F39+'Public Service'!F39+'Academic Supp'!F39+'Student Services'!F39+'Institutional Supp'!F39+Scholarships!F39+'OP&amp;M'!F39+Hospitals!F39+Transfers!F39+Other!F39</f>
        <v>0</v>
      </c>
      <c r="C92" s="337">
        <f>Instruction!H39+Research!H39+'Public Service'!H39+'Academic Supp'!H39+'Student Services'!H39+'Institutional Supp'!H39+Scholarships!H39+'OP&amp;M'!H39+Hospitals!H39+Transfers!H39+Other!H39</f>
        <v>0</v>
      </c>
      <c r="D92" s="337">
        <f>Instruction!J39+Research!J39+'Public Service'!J39+'Academic Supp'!J39+'Student Services'!J39+'Institutional Supp'!J39+Scholarships!J39+'OP&amp;M'!J39+Hospitals!J39+Transfers!J39+Other!J39</f>
        <v>0</v>
      </c>
      <c r="E92" s="337">
        <f t="shared" si="6"/>
        <v>0</v>
      </c>
      <c r="F92" s="334">
        <f t="shared" si="7"/>
        <v>0</v>
      </c>
    </row>
    <row r="93" spans="1:6" s="3" customFormat="1" ht="15" customHeight="1" x14ac:dyDescent="0.25">
      <c r="A93" s="340" t="s">
        <v>190</v>
      </c>
      <c r="B93" s="342">
        <f>SUM(B89:B92)</f>
        <v>0</v>
      </c>
      <c r="C93" s="342">
        <f>SUM(C89:C92)</f>
        <v>0</v>
      </c>
      <c r="D93" s="342">
        <f>SUM(D89:D92)</f>
        <v>0</v>
      </c>
      <c r="E93" s="342">
        <f t="shared" si="6"/>
        <v>0</v>
      </c>
      <c r="F93" s="343">
        <f t="shared" si="7"/>
        <v>0</v>
      </c>
    </row>
    <row r="94" spans="1:6" ht="15" customHeight="1" x14ac:dyDescent="0.25">
      <c r="A94" s="338" t="s">
        <v>191</v>
      </c>
      <c r="B94" s="337">
        <f>Instruction!F32+Instruction!F34+Research!F32+Research!F34+'Public Service'!F32+'Public Service'!F34+'Academic Supp'!F32+'Academic Supp'!F34+'Student Services'!F32+'Student Services'!F34+'Institutional Supp'!F32+'Institutional Supp'!F34+Scholarships!F32+Scholarships!F34+'OP&amp;M'!F32+'OP&amp;M'!F34+Hospitals!F32+Hospitals!F34+Transfers!F32+Transfers!F34+Other!F32+Other!F34</f>
        <v>0</v>
      </c>
      <c r="C94" s="337">
        <f>Instruction!H32+Instruction!H34+Research!H32+Research!H34+'Public Service'!H32+'Public Service'!H34+'Academic Supp'!H32+'Academic Supp'!H34+'Student Services'!H32+'Student Services'!H34+'Institutional Supp'!H32+'Institutional Supp'!H34+Scholarships!H32+Scholarships!H34+'OP&amp;M'!H32+'OP&amp;M'!H34+Hospitals!H32+Hospitals!H34+Transfers!H32+Transfers!H34+Other!H32+Other!H34</f>
        <v>0</v>
      </c>
      <c r="D94" s="337">
        <f>Instruction!J32+Instruction!J34+Research!J32+Research!J34+'Public Service'!J32+'Public Service'!J34+'Academic Supp'!J32+'Academic Supp'!J34+'Student Services'!J32+'Student Services'!J34+'Institutional Supp'!J32+'Institutional Supp'!J34+Scholarships!J32+Scholarships!J34+'OP&amp;M'!J32+'OP&amp;M'!J34+Hospitals!J32+Hospitals!J34+Transfers!J32+Transfers!J34+Other!J32+Other!J34</f>
        <v>0</v>
      </c>
      <c r="E94" s="337">
        <f t="shared" si="6"/>
        <v>0</v>
      </c>
      <c r="F94" s="334">
        <f t="shared" si="7"/>
        <v>0</v>
      </c>
    </row>
    <row r="95" spans="1:6" ht="15" customHeight="1" x14ac:dyDescent="0.25">
      <c r="A95" s="338" t="s">
        <v>192</v>
      </c>
      <c r="B95" s="337">
        <f>Instruction!F31+Research!F31+'Public Service'!F31+'Academic Supp'!F31+'Student Services'!F31+'Institutional Supp'!F31+Scholarships!F31+'OP&amp;M'!F31+Hospitals!F31+Transfers!F31+Other!F31</f>
        <v>0</v>
      </c>
      <c r="C95" s="337">
        <f>Instruction!H31+Research!H31+'Public Service'!H31+'Academic Supp'!H31+'Student Services'!H31+'Institutional Supp'!H31+Scholarships!H31+'OP&amp;M'!H31+Hospitals!H31+Transfers!H31+Other!H31</f>
        <v>0</v>
      </c>
      <c r="D95" s="337">
        <f>Instruction!J31+Research!J31+'Public Service'!J31+'Academic Supp'!J31+'Student Services'!J31+'Institutional Supp'!J31+Scholarships!J31+'OP&amp;M'!J31+Hospitals!J31+Transfers!J31+Other!J31</f>
        <v>0</v>
      </c>
      <c r="E95" s="337">
        <f t="shared" si="6"/>
        <v>0</v>
      </c>
      <c r="F95" s="334">
        <f t="shared" si="7"/>
        <v>0</v>
      </c>
    </row>
    <row r="96" spans="1:6" ht="15" customHeight="1" x14ac:dyDescent="0.25">
      <c r="A96" s="345" t="s">
        <v>193</v>
      </c>
      <c r="B96" s="337">
        <f>Instruction!F33+Research!F33+'Public Service'!F33+'Academic Supp'!F33+'Student Services'!F33+'Institutional Supp'!F33+Scholarships!F33+'OP&amp;M'!F33+Hospitals!F33+Transfers!F33+Other!F33</f>
        <v>0</v>
      </c>
      <c r="C96" s="337">
        <f>Instruction!H33+Research!H33+'Public Service'!H33+'Academic Supp'!H33+'Student Services'!H33+'Institutional Supp'!H33+Scholarships!H33+'OP&amp;M'!H33+Hospitals!H33+Transfers!H33+Other!H33</f>
        <v>0</v>
      </c>
      <c r="D96" s="337">
        <f>Instruction!J33+Research!J33+'Public Service'!J33+'Academic Supp'!J33+'Student Services'!J33+'Institutional Supp'!J33+Scholarships!J33+'OP&amp;M'!J33+Hospitals!J33+Transfers!J33++Other!J33</f>
        <v>0</v>
      </c>
      <c r="E96" s="337">
        <f t="shared" si="6"/>
        <v>0</v>
      </c>
      <c r="F96" s="334">
        <f t="shared" si="7"/>
        <v>0</v>
      </c>
    </row>
    <row r="97" spans="1:6" s="3" customFormat="1" ht="15" customHeight="1" x14ac:dyDescent="0.25">
      <c r="A97" s="359" t="s">
        <v>194</v>
      </c>
      <c r="B97" s="358">
        <f>SUM(B94:B96)</f>
        <v>0</v>
      </c>
      <c r="C97" s="358">
        <f>SUM(C94:C96)</f>
        <v>0</v>
      </c>
      <c r="D97" s="358">
        <f>SUM(D94:D96)</f>
        <v>0</v>
      </c>
      <c r="E97" s="358">
        <f t="shared" si="6"/>
        <v>0</v>
      </c>
      <c r="F97" s="343">
        <f t="shared" si="7"/>
        <v>0</v>
      </c>
    </row>
    <row r="98" spans="1:6" ht="15" customHeight="1" x14ac:dyDescent="0.25">
      <c r="A98" s="345" t="s">
        <v>295</v>
      </c>
      <c r="B98" s="337">
        <f>Instruction!F42+Research!F42+'Public Service'!F42+'Academic Supp'!F42+'Student Services'!F42+'Institutional Supp'!F42+Scholarships!F42+'OP&amp;M'!F42+Hospitals!F42+Transfers!F42+Other!F42</f>
        <v>0</v>
      </c>
      <c r="C98" s="337">
        <f>Instruction!H42+Research!H42+'Public Service'!H42+'Academic Supp'!H42+'Student Services'!H42+'Institutional Supp'!H42+Scholarships!H42+'OP&amp;M'!H42+Hospitals!H42+Transfers!H42+Other!H42</f>
        <v>0</v>
      </c>
      <c r="D98" s="335">
        <f>Instruction!J42+Research!J42+'Public Service'!J42+'Academic Supp'!J42+'Student Services'!J42+'Institutional Supp'!J42+Scholarships!J42+'OP&amp;M'!J42+Hospitals!J42+Transfers!J42+Other!J42</f>
        <v>0</v>
      </c>
      <c r="E98" s="337">
        <f t="shared" si="6"/>
        <v>0</v>
      </c>
      <c r="F98" s="334">
        <f t="shared" si="7"/>
        <v>0</v>
      </c>
    </row>
    <row r="99" spans="1:6" s="3" customFormat="1" ht="15" customHeight="1" thickBot="1" x14ac:dyDescent="0.3">
      <c r="A99" s="360" t="s">
        <v>176</v>
      </c>
      <c r="B99" s="361">
        <f>B97+B93+B88+B84+B98</f>
        <v>0</v>
      </c>
      <c r="C99" s="361">
        <f>C97+C93+C88+C84+C98</f>
        <v>0</v>
      </c>
      <c r="D99" s="362">
        <f>D97+D93+D88+D84+D98</f>
        <v>0</v>
      </c>
      <c r="E99" s="361">
        <f t="shared" si="6"/>
        <v>0</v>
      </c>
      <c r="F99" s="363">
        <f t="shared" si="7"/>
        <v>0</v>
      </c>
    </row>
    <row r="100" spans="1:6" ht="15" customHeight="1" x14ac:dyDescent="0.25">
      <c r="A100" s="97"/>
      <c r="B100" s="138"/>
      <c r="C100" s="138"/>
      <c r="D100" s="138"/>
      <c r="E100" s="138"/>
      <c r="F100" s="319" t="s">
        <v>117</v>
      </c>
    </row>
    <row r="101" spans="1:6" ht="15" customHeight="1" x14ac:dyDescent="0.25">
      <c r="A101" s="97" t="s">
        <v>533</v>
      </c>
      <c r="B101" s="138"/>
      <c r="C101" s="138"/>
      <c r="D101" s="138"/>
      <c r="E101" s="138"/>
      <c r="F101" s="319"/>
    </row>
    <row r="102" spans="1:6" ht="15" customHeight="1" x14ac:dyDescent="0.25">
      <c r="A102" s="97" t="s">
        <v>195</v>
      </c>
      <c r="B102" s="138"/>
      <c r="C102" s="138"/>
      <c r="D102" s="138"/>
      <c r="E102" s="138"/>
      <c r="F102" s="319"/>
    </row>
    <row r="103" spans="1:6" ht="15" customHeight="1" x14ac:dyDescent="0.25">
      <c r="A103" s="97" t="s">
        <v>117</v>
      </c>
      <c r="B103" s="138"/>
      <c r="C103" s="138"/>
      <c r="D103" s="138"/>
      <c r="E103" s="138"/>
      <c r="F103" s="364"/>
    </row>
  </sheetData>
  <pageMargins left="0.45" right="0.45" top="0.5" bottom="0.5" header="0.3" footer="0.3"/>
  <pageSetup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3" sqref="B43"/>
    </sheetView>
  </sheetViews>
  <sheetFormatPr defaultColWidth="12.42578125" defaultRowHeight="15" customHeight="1" x14ac:dyDescent="0.2"/>
  <cols>
    <col min="1" max="1" width="73.140625" style="98" customWidth="1"/>
    <col min="2" max="5" width="24.85546875" style="138" customWidth="1"/>
    <col min="6" max="6" width="24.85546875" style="98" customWidth="1"/>
    <col min="7" max="7" width="16.85546875" style="98" customWidth="1"/>
    <col min="8" max="16384" width="12.42578125" style="98"/>
  </cols>
  <sheetData>
    <row r="1" spans="1:12" s="372" customFormat="1" ht="20.100000000000001" customHeight="1" x14ac:dyDescent="0.25">
      <c r="A1" s="366" t="s">
        <v>131</v>
      </c>
      <c r="B1" s="368"/>
      <c r="C1" s="369" t="s">
        <v>79</v>
      </c>
      <c r="D1" s="370">
        <f>Revenue!B2</f>
        <v>0</v>
      </c>
      <c r="E1" s="371"/>
      <c r="G1" s="373"/>
      <c r="H1" s="373"/>
      <c r="I1" s="373"/>
      <c r="J1" s="373"/>
      <c r="K1" s="373"/>
      <c r="L1" s="373"/>
    </row>
    <row r="2" spans="1:12" s="372" customFormat="1" ht="20.100000000000001" customHeight="1" x14ac:dyDescent="0.25">
      <c r="A2" s="366" t="s">
        <v>200</v>
      </c>
      <c r="B2" s="368"/>
      <c r="C2" s="368"/>
      <c r="D2" s="368"/>
      <c r="E2" s="368"/>
      <c r="F2" s="373"/>
      <c r="G2" s="373"/>
      <c r="H2" s="373"/>
      <c r="I2" s="373"/>
      <c r="J2" s="373"/>
      <c r="K2" s="373"/>
      <c r="L2" s="373"/>
    </row>
    <row r="3" spans="1:12" s="372" customFormat="1" ht="20.100000000000001" customHeight="1" thickBot="1" x14ac:dyDescent="0.3">
      <c r="A3" s="367" t="s">
        <v>201</v>
      </c>
      <c r="B3" s="374"/>
      <c r="C3" s="374"/>
      <c r="D3" s="374"/>
      <c r="E3" s="374"/>
      <c r="F3" s="373"/>
      <c r="G3" s="373"/>
      <c r="H3" s="373"/>
      <c r="I3" s="373"/>
      <c r="J3" s="373"/>
      <c r="K3" s="373"/>
      <c r="L3" s="373"/>
    </row>
    <row r="4" spans="1:12" ht="15" customHeight="1" thickTop="1" x14ac:dyDescent="0.25">
      <c r="A4" s="299" t="s">
        <v>202</v>
      </c>
      <c r="B4" s="300" t="s">
        <v>572</v>
      </c>
      <c r="C4" s="300" t="s">
        <v>203</v>
      </c>
      <c r="D4" s="300" t="s">
        <v>203</v>
      </c>
      <c r="E4" s="301" t="s">
        <v>204</v>
      </c>
      <c r="F4" s="302"/>
    </row>
    <row r="5" spans="1:12" ht="15" customHeight="1" x14ac:dyDescent="0.25">
      <c r="A5" s="197"/>
      <c r="B5" s="303" t="s">
        <v>543</v>
      </c>
      <c r="C5" s="303" t="s">
        <v>543</v>
      </c>
      <c r="D5" s="545" t="s">
        <v>560</v>
      </c>
      <c r="E5" s="303" t="s">
        <v>543</v>
      </c>
    </row>
    <row r="6" spans="1:12" ht="15" customHeight="1" x14ac:dyDescent="0.25">
      <c r="A6" s="223" t="s">
        <v>205</v>
      </c>
      <c r="B6" s="304"/>
      <c r="C6" s="304"/>
      <c r="D6" s="304"/>
      <c r="E6" s="305"/>
    </row>
    <row r="7" spans="1:12" ht="15" customHeight="1" x14ac:dyDescent="0.2">
      <c r="A7" s="498" t="s">
        <v>206</v>
      </c>
      <c r="B7" s="306">
        <f>Revenue!F89</f>
        <v>0</v>
      </c>
      <c r="C7" s="306">
        <f>Revenue!H89</f>
        <v>0</v>
      </c>
      <c r="D7" s="306">
        <f>Revenue!J89</f>
        <v>0</v>
      </c>
      <c r="E7" s="307">
        <f t="shared" ref="E7:E12" si="0">D7-C7</f>
        <v>0</v>
      </c>
    </row>
    <row r="8" spans="1:12" ht="15" customHeight="1" x14ac:dyDescent="0.2">
      <c r="A8" s="405" t="s">
        <v>207</v>
      </c>
      <c r="B8" s="304">
        <f>Revenue!F90</f>
        <v>0</v>
      </c>
      <c r="C8" s="304">
        <f>Revenue!H90</f>
        <v>0</v>
      </c>
      <c r="D8" s="304">
        <f>Revenue!J90</f>
        <v>0</v>
      </c>
      <c r="E8" s="305">
        <f t="shared" si="0"/>
        <v>0</v>
      </c>
    </row>
    <row r="9" spans="1:12" ht="15" customHeight="1" x14ac:dyDescent="0.2">
      <c r="A9" s="499" t="s">
        <v>253</v>
      </c>
      <c r="B9" s="304">
        <f>Revenue!F91</f>
        <v>0</v>
      </c>
      <c r="C9" s="304">
        <f>Revenue!H91</f>
        <v>0</v>
      </c>
      <c r="D9" s="304">
        <f>Revenue!J91</f>
        <v>0</v>
      </c>
      <c r="E9" s="305">
        <f t="shared" si="0"/>
        <v>0</v>
      </c>
    </row>
    <row r="10" spans="1:12" ht="15" customHeight="1" x14ac:dyDescent="0.2">
      <c r="A10" s="499" t="s">
        <v>208</v>
      </c>
      <c r="B10" s="304">
        <f>Revenue!F92</f>
        <v>0</v>
      </c>
      <c r="C10" s="304">
        <f>Revenue!H92</f>
        <v>0</v>
      </c>
      <c r="D10" s="304">
        <f>Revenue!J92</f>
        <v>0</v>
      </c>
      <c r="E10" s="305">
        <f t="shared" si="0"/>
        <v>0</v>
      </c>
    </row>
    <row r="11" spans="1:12" ht="15" customHeight="1" x14ac:dyDescent="0.2">
      <c r="A11" s="499" t="s">
        <v>254</v>
      </c>
      <c r="B11" s="304">
        <f>Revenue!F94</f>
        <v>0</v>
      </c>
      <c r="C11" s="304">
        <f>Revenue!H94</f>
        <v>0</v>
      </c>
      <c r="D11" s="304">
        <f>Revenue!J94</f>
        <v>0</v>
      </c>
      <c r="E11" s="305">
        <f t="shared" si="0"/>
        <v>0</v>
      </c>
    </row>
    <row r="12" spans="1:12" s="153" customFormat="1" ht="15" customHeight="1" x14ac:dyDescent="0.25">
      <c r="A12" s="228" t="s">
        <v>209</v>
      </c>
      <c r="B12" s="308">
        <f>B10+B9+B8+B7+B11</f>
        <v>0</v>
      </c>
      <c r="C12" s="308">
        <f>C10+C9+C8+C7+C11</f>
        <v>0</v>
      </c>
      <c r="D12" s="308">
        <f>D10+D9+D8+D7+D11</f>
        <v>0</v>
      </c>
      <c r="E12" s="309">
        <f t="shared" si="0"/>
        <v>0</v>
      </c>
    </row>
    <row r="13" spans="1:12" s="153" customFormat="1" ht="15" customHeight="1" x14ac:dyDescent="0.25">
      <c r="A13" s="228" t="s">
        <v>413</v>
      </c>
      <c r="B13" s="308">
        <f>Revenue!F111</f>
        <v>0</v>
      </c>
      <c r="C13" s="308">
        <f>Revenue!H111</f>
        <v>0</v>
      </c>
      <c r="D13" s="308">
        <f>Revenue!J111</f>
        <v>0</v>
      </c>
      <c r="E13" s="309">
        <f>D13-C13</f>
        <v>0</v>
      </c>
    </row>
    <row r="14" spans="1:12" ht="15" customHeight="1" x14ac:dyDescent="0.25">
      <c r="A14" s="223" t="s">
        <v>210</v>
      </c>
      <c r="B14" s="304"/>
      <c r="C14" s="304"/>
      <c r="D14" s="304"/>
      <c r="E14" s="305"/>
    </row>
    <row r="15" spans="1:12" ht="15" customHeight="1" x14ac:dyDescent="0.25">
      <c r="A15" s="199" t="s">
        <v>211</v>
      </c>
      <c r="B15" s="306"/>
      <c r="C15" s="306"/>
      <c r="D15" s="306"/>
      <c r="E15" s="307"/>
    </row>
    <row r="16" spans="1:12" ht="15" customHeight="1" x14ac:dyDescent="0.2">
      <c r="A16" s="498" t="s">
        <v>212</v>
      </c>
      <c r="B16" s="306">
        <f>Revenue!F7</f>
        <v>0</v>
      </c>
      <c r="C16" s="306">
        <f>Revenue!H7</f>
        <v>0</v>
      </c>
      <c r="D16" s="306">
        <f>Revenue!J7</f>
        <v>0</v>
      </c>
      <c r="E16" s="306">
        <f>D16-C16</f>
        <v>0</v>
      </c>
    </row>
    <row r="17" spans="1:5" ht="15" customHeight="1" x14ac:dyDescent="0.2">
      <c r="A17" s="498" t="s">
        <v>213</v>
      </c>
      <c r="B17" s="306">
        <f>Revenue!F19</f>
        <v>0</v>
      </c>
      <c r="C17" s="306">
        <f>Revenue!H19</f>
        <v>0</v>
      </c>
      <c r="D17" s="306">
        <f>Revenue!J19</f>
        <v>0</v>
      </c>
      <c r="E17" s="306">
        <f>D17-C17</f>
        <v>0</v>
      </c>
    </row>
    <row r="18" spans="1:5" ht="15" customHeight="1" x14ac:dyDescent="0.2">
      <c r="A18" s="498" t="s">
        <v>214</v>
      </c>
      <c r="B18" s="306">
        <f>Revenue!F9</f>
        <v>0</v>
      </c>
      <c r="C18" s="306">
        <f>Revenue!H9</f>
        <v>0</v>
      </c>
      <c r="D18" s="306">
        <f>Revenue!J9</f>
        <v>0</v>
      </c>
      <c r="E18" s="306">
        <f>D18-C18</f>
        <v>0</v>
      </c>
    </row>
    <row r="19" spans="1:5" ht="15" customHeight="1" x14ac:dyDescent="0.2">
      <c r="A19" s="498" t="s">
        <v>215</v>
      </c>
      <c r="B19" s="306">
        <f>Revenue!F10</f>
        <v>0</v>
      </c>
      <c r="C19" s="306">
        <f>Revenue!H10</f>
        <v>0</v>
      </c>
      <c r="D19" s="306">
        <f>Revenue!J10</f>
        <v>0</v>
      </c>
      <c r="E19" s="306">
        <f>D19-C19</f>
        <v>0</v>
      </c>
    </row>
    <row r="20" spans="1:5" ht="15" customHeight="1" x14ac:dyDescent="0.2">
      <c r="A20" s="498" t="s">
        <v>356</v>
      </c>
      <c r="B20" s="306">
        <f>Revenue!F11</f>
        <v>0</v>
      </c>
      <c r="C20" s="306">
        <f>Revenue!H11</f>
        <v>0</v>
      </c>
      <c r="D20" s="306">
        <f>Revenue!J11</f>
        <v>0</v>
      </c>
      <c r="E20" s="306">
        <f t="shared" ref="E20:E28" si="1">D20-C20</f>
        <v>0</v>
      </c>
    </row>
    <row r="21" spans="1:5" ht="15" customHeight="1" x14ac:dyDescent="0.2">
      <c r="A21" s="498" t="s">
        <v>357</v>
      </c>
      <c r="B21" s="306">
        <f>Revenue!F12</f>
        <v>0</v>
      </c>
      <c r="C21" s="306">
        <f>Revenue!H12</f>
        <v>0</v>
      </c>
      <c r="D21" s="306">
        <f>Revenue!J12</f>
        <v>0</v>
      </c>
      <c r="E21" s="306">
        <f t="shared" si="1"/>
        <v>0</v>
      </c>
    </row>
    <row r="22" spans="1:5" ht="15" customHeight="1" x14ac:dyDescent="0.2">
      <c r="A22" s="498" t="s">
        <v>417</v>
      </c>
      <c r="B22" s="306">
        <f>Revenue!F13</f>
        <v>0</v>
      </c>
      <c r="C22" s="306">
        <f>Revenue!H13</f>
        <v>0</v>
      </c>
      <c r="D22" s="306">
        <f>Revenue!J13</f>
        <v>0</v>
      </c>
      <c r="E22" s="306">
        <f>D22-C22</f>
        <v>0</v>
      </c>
    </row>
    <row r="23" spans="1:5" ht="15" customHeight="1" x14ac:dyDescent="0.2">
      <c r="A23" s="498" t="s">
        <v>419</v>
      </c>
      <c r="B23" s="306">
        <f>Revenue!F16</f>
        <v>0</v>
      </c>
      <c r="C23" s="306">
        <f>Revenue!H16</f>
        <v>0</v>
      </c>
      <c r="D23" s="306">
        <f>Revenue!J16</f>
        <v>0</v>
      </c>
      <c r="E23" s="306">
        <f t="shared" si="1"/>
        <v>0</v>
      </c>
    </row>
    <row r="24" spans="1:5" ht="15" customHeight="1" x14ac:dyDescent="0.2">
      <c r="A24" s="498" t="s">
        <v>358</v>
      </c>
      <c r="B24" s="306">
        <f>Revenue!F14</f>
        <v>0</v>
      </c>
      <c r="C24" s="306">
        <f>Revenue!H14</f>
        <v>0</v>
      </c>
      <c r="D24" s="306">
        <f>Revenue!J14</f>
        <v>0</v>
      </c>
      <c r="E24" s="306">
        <f t="shared" si="1"/>
        <v>0</v>
      </c>
    </row>
    <row r="25" spans="1:5" ht="15" customHeight="1" x14ac:dyDescent="0.2">
      <c r="A25" s="498" t="s">
        <v>359</v>
      </c>
      <c r="B25" s="306">
        <f>Revenue!F15</f>
        <v>0</v>
      </c>
      <c r="C25" s="306">
        <f>Revenue!H15</f>
        <v>0</v>
      </c>
      <c r="D25" s="306">
        <f>Revenue!J15</f>
        <v>0</v>
      </c>
      <c r="E25" s="306">
        <f t="shared" si="1"/>
        <v>0</v>
      </c>
    </row>
    <row r="26" spans="1:5" ht="15" customHeight="1" x14ac:dyDescent="0.2">
      <c r="A26" s="498" t="s">
        <v>360</v>
      </c>
      <c r="B26" s="306">
        <f>Revenue!F17</f>
        <v>0</v>
      </c>
      <c r="C26" s="306">
        <f>Revenue!H17</f>
        <v>0</v>
      </c>
      <c r="D26" s="306">
        <f>Revenue!J17</f>
        <v>0</v>
      </c>
      <c r="E26" s="306">
        <f t="shared" si="1"/>
        <v>0</v>
      </c>
    </row>
    <row r="27" spans="1:5" ht="15" customHeight="1" x14ac:dyDescent="0.2">
      <c r="A27" s="498" t="s">
        <v>361</v>
      </c>
      <c r="B27" s="306">
        <f>Revenue!F18</f>
        <v>0</v>
      </c>
      <c r="C27" s="306">
        <f>Revenue!H18</f>
        <v>0</v>
      </c>
      <c r="D27" s="306">
        <f>Revenue!J18</f>
        <v>0</v>
      </c>
      <c r="E27" s="306">
        <f t="shared" si="1"/>
        <v>0</v>
      </c>
    </row>
    <row r="28" spans="1:5" ht="15" customHeight="1" x14ac:dyDescent="0.2">
      <c r="A28" s="498" t="s">
        <v>362</v>
      </c>
      <c r="B28" s="306">
        <f>Revenue!F22</f>
        <v>0</v>
      </c>
      <c r="C28" s="306">
        <f>Revenue!H22</f>
        <v>0</v>
      </c>
      <c r="D28" s="306">
        <f>Revenue!J22</f>
        <v>0</v>
      </c>
      <c r="E28" s="306">
        <f t="shared" si="1"/>
        <v>0</v>
      </c>
    </row>
    <row r="29" spans="1:5" ht="15" customHeight="1" x14ac:dyDescent="0.2">
      <c r="A29" s="498" t="s">
        <v>363</v>
      </c>
      <c r="B29" s="306">
        <f>Revenue!F23</f>
        <v>0</v>
      </c>
      <c r="C29" s="306">
        <f>Revenue!H23</f>
        <v>0</v>
      </c>
      <c r="D29" s="306">
        <f>Revenue!J23</f>
        <v>0</v>
      </c>
      <c r="E29" s="306">
        <f>D29-C29</f>
        <v>0</v>
      </c>
    </row>
    <row r="30" spans="1:5" s="153" customFormat="1" ht="15" customHeight="1" x14ac:dyDescent="0.25">
      <c r="A30" s="223" t="s">
        <v>216</v>
      </c>
      <c r="B30" s="308">
        <f>SUM(B16:B29)</f>
        <v>0</v>
      </c>
      <c r="C30" s="308">
        <f>SUM(C16:C29)</f>
        <v>0</v>
      </c>
      <c r="D30" s="308">
        <f>SUM(D16:D29)</f>
        <v>0</v>
      </c>
      <c r="E30" s="308">
        <f>SUM(E16:E29)</f>
        <v>0</v>
      </c>
    </row>
    <row r="31" spans="1:5" ht="15" customHeight="1" x14ac:dyDescent="0.2">
      <c r="A31" s="500" t="s">
        <v>217</v>
      </c>
      <c r="B31" s="306">
        <f>Revenue!F26</f>
        <v>0</v>
      </c>
      <c r="C31" s="306">
        <f>Revenue!H26</f>
        <v>0</v>
      </c>
      <c r="D31" s="306">
        <f>Revenue!J26</f>
        <v>0</v>
      </c>
      <c r="E31" s="307">
        <f t="shared" ref="E31:E37" si="2">D31-C31</f>
        <v>0</v>
      </c>
    </row>
    <row r="32" spans="1:5" ht="15" customHeight="1" x14ac:dyDescent="0.2">
      <c r="A32" s="498" t="s">
        <v>218</v>
      </c>
      <c r="B32" s="304">
        <f>Revenue!F28</f>
        <v>0</v>
      </c>
      <c r="C32" s="304">
        <f>Revenue!H28</f>
        <v>0</v>
      </c>
      <c r="D32" s="304">
        <f>Revenue!J28</f>
        <v>0</v>
      </c>
      <c r="E32" s="305">
        <f t="shared" si="2"/>
        <v>0</v>
      </c>
    </row>
    <row r="33" spans="1:5" ht="15" customHeight="1" x14ac:dyDescent="0.2">
      <c r="A33" s="501" t="s">
        <v>219</v>
      </c>
      <c r="B33" s="304">
        <f>Revenue!F76</f>
        <v>0</v>
      </c>
      <c r="C33" s="304">
        <f>Revenue!H76</f>
        <v>0</v>
      </c>
      <c r="D33" s="304">
        <f>Revenue!J76</f>
        <v>0</v>
      </c>
      <c r="E33" s="305">
        <f t="shared" si="2"/>
        <v>0</v>
      </c>
    </row>
    <row r="34" spans="1:5" ht="15" customHeight="1" x14ac:dyDescent="0.2">
      <c r="A34" s="499" t="s">
        <v>220</v>
      </c>
      <c r="B34" s="304">
        <f>Revenue!F29</f>
        <v>0</v>
      </c>
      <c r="C34" s="304">
        <f>Revenue!H29</f>
        <v>0</v>
      </c>
      <c r="D34" s="304">
        <f>Revenue!J29</f>
        <v>0</v>
      </c>
      <c r="E34" s="305">
        <f t="shared" si="2"/>
        <v>0</v>
      </c>
    </row>
    <row r="35" spans="1:5" ht="15" customHeight="1" x14ac:dyDescent="0.2">
      <c r="A35" s="498" t="s">
        <v>221</v>
      </c>
      <c r="B35" s="304">
        <v>0</v>
      </c>
      <c r="C35" s="304">
        <v>0</v>
      </c>
      <c r="D35" s="304">
        <v>0</v>
      </c>
      <c r="E35" s="305">
        <f t="shared" si="2"/>
        <v>0</v>
      </c>
    </row>
    <row r="36" spans="1:5" ht="15" customHeight="1" x14ac:dyDescent="0.2">
      <c r="A36" s="501" t="s">
        <v>222</v>
      </c>
      <c r="B36" s="304">
        <f>Revenue!F30</f>
        <v>0</v>
      </c>
      <c r="C36" s="304">
        <f>Revenue!H30</f>
        <v>0</v>
      </c>
      <c r="D36" s="304">
        <f>Revenue!J30</f>
        <v>0</v>
      </c>
      <c r="E36" s="305">
        <f t="shared" si="2"/>
        <v>0</v>
      </c>
    </row>
    <row r="37" spans="1:5" ht="15" customHeight="1" x14ac:dyDescent="0.2">
      <c r="A37" s="500" t="s">
        <v>526</v>
      </c>
      <c r="B37" s="304">
        <f>Revenue!F31</f>
        <v>0</v>
      </c>
      <c r="C37" s="304">
        <f>Revenue!H31</f>
        <v>0</v>
      </c>
      <c r="D37" s="304">
        <f>Revenue!J31</f>
        <v>0</v>
      </c>
      <c r="E37" s="305">
        <f t="shared" si="2"/>
        <v>0</v>
      </c>
    </row>
    <row r="38" spans="1:5" s="153" customFormat="1" ht="15" customHeight="1" x14ac:dyDescent="0.25">
      <c r="A38" s="228" t="s">
        <v>223</v>
      </c>
      <c r="B38" s="310">
        <f>B30+SUM(B31:B37)</f>
        <v>0</v>
      </c>
      <c r="C38" s="310">
        <f>C30+SUM(C31:C37)</f>
        <v>0</v>
      </c>
      <c r="D38" s="310">
        <f>D30+SUM(D31:D37)</f>
        <v>0</v>
      </c>
      <c r="E38" s="311">
        <f>E30+SUM(E31:E37)</f>
        <v>0</v>
      </c>
    </row>
    <row r="39" spans="1:5" ht="15" customHeight="1" x14ac:dyDescent="0.25">
      <c r="A39" s="199" t="s">
        <v>224</v>
      </c>
      <c r="B39" s="306"/>
      <c r="C39" s="306"/>
      <c r="D39" s="306"/>
      <c r="E39" s="307"/>
    </row>
    <row r="40" spans="1:5" ht="15" customHeight="1" x14ac:dyDescent="0.2">
      <c r="A40" s="197" t="s">
        <v>225</v>
      </c>
      <c r="B40" s="306">
        <f>Revenue!F67</f>
        <v>0</v>
      </c>
      <c r="C40" s="306">
        <f>Revenue!H67</f>
        <v>0</v>
      </c>
      <c r="D40" s="306">
        <f>Revenue!J67</f>
        <v>0</v>
      </c>
      <c r="E40" s="307">
        <f>D40-C40</f>
        <v>0</v>
      </c>
    </row>
    <row r="41" spans="1:5" ht="15" customHeight="1" x14ac:dyDescent="0.2">
      <c r="A41" s="208" t="s">
        <v>226</v>
      </c>
      <c r="B41" s="312">
        <f>Revenue!F68</f>
        <v>0</v>
      </c>
      <c r="C41" s="312">
        <f>Revenue!H68</f>
        <v>0</v>
      </c>
      <c r="D41" s="312">
        <f>Revenue!J68</f>
        <v>0</v>
      </c>
      <c r="E41" s="313">
        <f>D41-C41</f>
        <v>0</v>
      </c>
    </row>
    <row r="42" spans="1:5" ht="15" customHeight="1" x14ac:dyDescent="0.25">
      <c r="A42" s="223" t="s">
        <v>227</v>
      </c>
      <c r="B42" s="306"/>
      <c r="C42" s="306"/>
      <c r="D42" s="306"/>
      <c r="E42" s="306"/>
    </row>
    <row r="43" spans="1:5" ht="15" customHeight="1" x14ac:dyDescent="0.2">
      <c r="A43" s="197" t="s">
        <v>228</v>
      </c>
      <c r="B43" s="306">
        <f>Revenue!F69</f>
        <v>0</v>
      </c>
      <c r="C43" s="306">
        <f>Revenue!H69</f>
        <v>0</v>
      </c>
      <c r="D43" s="306">
        <f>Revenue!J69</f>
        <v>0</v>
      </c>
      <c r="E43" s="307">
        <f>D43-C43</f>
        <v>0</v>
      </c>
    </row>
    <row r="44" spans="1:5" ht="15" customHeight="1" x14ac:dyDescent="0.2">
      <c r="A44" s="208" t="s">
        <v>251</v>
      </c>
      <c r="B44" s="304">
        <f>Revenue!F70+Revenue!F75</f>
        <v>0</v>
      </c>
      <c r="C44" s="304">
        <f>Revenue!H70+Revenue!H75</f>
        <v>0</v>
      </c>
      <c r="D44" s="304">
        <f>Revenue!J70+Revenue!J75</f>
        <v>0</v>
      </c>
      <c r="E44" s="305">
        <f>D44-C44</f>
        <v>0</v>
      </c>
    </row>
    <row r="45" spans="1:5" s="153" customFormat="1" ht="15" customHeight="1" x14ac:dyDescent="0.25">
      <c r="A45" s="223" t="s">
        <v>229</v>
      </c>
      <c r="B45" s="308">
        <f>B44+B43+B41+B40</f>
        <v>0</v>
      </c>
      <c r="C45" s="308">
        <f>C44+C43+C41+C40</f>
        <v>0</v>
      </c>
      <c r="D45" s="308">
        <f>D44+D43+D41+D40</f>
        <v>0</v>
      </c>
      <c r="E45" s="309">
        <f>D45-C45</f>
        <v>0</v>
      </c>
    </row>
    <row r="46" spans="1:5" s="153" customFormat="1" ht="15" customHeight="1" x14ac:dyDescent="0.25">
      <c r="A46" s="223" t="s">
        <v>32</v>
      </c>
      <c r="B46" s="308">
        <f>Revenue!F35</f>
        <v>0</v>
      </c>
      <c r="C46" s="308">
        <f>Revenue!H35</f>
        <v>0</v>
      </c>
      <c r="D46" s="308">
        <f>Revenue!J35</f>
        <v>0</v>
      </c>
      <c r="E46" s="309">
        <f>D46-C46</f>
        <v>0</v>
      </c>
    </row>
    <row r="47" spans="1:5" s="153" customFormat="1" ht="15" customHeight="1" thickBot="1" x14ac:dyDescent="0.3">
      <c r="A47" s="314" t="s">
        <v>230</v>
      </c>
      <c r="B47" s="315">
        <f>B45+B38+B12+B13+B46</f>
        <v>0</v>
      </c>
      <c r="C47" s="315">
        <f>C45+C38+C12+C13+C46</f>
        <v>0</v>
      </c>
      <c r="D47" s="315">
        <f>D45+D38+D12+D13+D46</f>
        <v>0</v>
      </c>
      <c r="E47" s="316">
        <f>D47-C47</f>
        <v>0</v>
      </c>
    </row>
    <row r="48" spans="1:5" ht="15" customHeight="1" thickTop="1" x14ac:dyDescent="0.25">
      <c r="A48" s="153"/>
    </row>
    <row r="49" spans="1:1" ht="15" customHeight="1" x14ac:dyDescent="0.25">
      <c r="A49" s="153"/>
    </row>
    <row r="51" spans="1:1" ht="15" customHeight="1" x14ac:dyDescent="0.2">
      <c r="A51" s="317"/>
    </row>
    <row r="52" spans="1:1" ht="15" customHeight="1" x14ac:dyDescent="0.2">
      <c r="A52" s="318"/>
    </row>
    <row r="53" spans="1:1" ht="15" customHeight="1" x14ac:dyDescent="0.2">
      <c r="A53" s="318" t="s">
        <v>117</v>
      </c>
    </row>
    <row r="54" spans="1:1" ht="15" customHeight="1" x14ac:dyDescent="0.2">
      <c r="A54" s="318" t="s">
        <v>117</v>
      </c>
    </row>
    <row r="56" spans="1:1" ht="15" customHeight="1" x14ac:dyDescent="0.2">
      <c r="A56" s="318" t="s">
        <v>117</v>
      </c>
    </row>
  </sheetData>
  <pageMargins left="0.7" right="0.7" top="0.75" bottom="0.75" header="0.3" footer="0.3"/>
  <pageSetup scale="4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86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L15" sqref="L15"/>
    </sheetView>
  </sheetViews>
  <sheetFormatPr defaultColWidth="12.42578125" defaultRowHeight="15" customHeight="1" x14ac:dyDescent="0.2"/>
  <cols>
    <col min="1" max="1" width="61.85546875" style="98" customWidth="1"/>
    <col min="2" max="2" width="20.7109375" style="136" customWidth="1"/>
    <col min="3" max="3" width="12.7109375" style="98" customWidth="1"/>
    <col min="4" max="4" width="20.7109375" style="136" customWidth="1"/>
    <col min="5" max="5" width="12.7109375" style="98" customWidth="1"/>
    <col min="6" max="6" width="20.7109375" style="136" customWidth="1"/>
    <col min="7" max="7" width="12.7109375" style="98" customWidth="1"/>
    <col min="8" max="8" width="20.7109375" style="136" customWidth="1"/>
    <col min="9" max="9" width="12.7109375" style="98" customWidth="1"/>
    <col min="10" max="10" width="20.7109375" style="136" customWidth="1"/>
    <col min="11" max="11" width="12.7109375" style="98" customWidth="1"/>
    <col min="12" max="12" width="20.7109375" style="136" customWidth="1"/>
    <col min="13" max="13" width="12.7109375" style="98" customWidth="1"/>
    <col min="14" max="16384" width="12.42578125" style="98"/>
  </cols>
  <sheetData>
    <row r="1" spans="1:13" s="372" customFormat="1" ht="20.100000000000001" customHeight="1" x14ac:dyDescent="0.25">
      <c r="A1" s="366" t="s">
        <v>131</v>
      </c>
      <c r="B1" s="380"/>
      <c r="C1" s="373"/>
      <c r="D1" s="380"/>
      <c r="F1" s="380"/>
      <c r="H1" s="380"/>
      <c r="I1" s="373"/>
      <c r="J1" s="381" t="s">
        <v>79</v>
      </c>
      <c r="K1" s="370">
        <f>Revenue!B2</f>
        <v>0</v>
      </c>
      <c r="L1" s="383"/>
      <c r="M1" s="370"/>
    </row>
    <row r="2" spans="1:13" s="372" customFormat="1" ht="20.100000000000001" customHeight="1" x14ac:dyDescent="0.25">
      <c r="A2" s="366" t="s">
        <v>231</v>
      </c>
      <c r="B2" s="380"/>
      <c r="C2" s="373"/>
      <c r="D2" s="380"/>
      <c r="E2" s="373"/>
      <c r="F2" s="380"/>
      <c r="G2" s="373"/>
      <c r="H2" s="380"/>
      <c r="I2" s="373"/>
      <c r="J2" s="380"/>
      <c r="K2" s="373"/>
      <c r="L2" s="380"/>
    </row>
    <row r="3" spans="1:13" s="372" customFormat="1" ht="20.100000000000001" customHeight="1" thickBot="1" x14ac:dyDescent="0.3">
      <c r="A3" s="367" t="s">
        <v>232</v>
      </c>
      <c r="B3" s="382"/>
      <c r="C3" s="384"/>
      <c r="D3" s="382"/>
      <c r="E3" s="384"/>
      <c r="F3" s="382"/>
      <c r="G3" s="384"/>
      <c r="H3" s="382"/>
      <c r="I3" s="384"/>
      <c r="J3" s="382"/>
      <c r="K3" s="384"/>
      <c r="L3" s="382"/>
      <c r="M3" s="385"/>
    </row>
    <row r="4" spans="1:13" ht="15" customHeight="1" thickTop="1" x14ac:dyDescent="0.2">
      <c r="A4" s="194"/>
      <c r="B4" s="195"/>
      <c r="C4" s="233"/>
      <c r="D4" s="195"/>
      <c r="E4" s="233"/>
      <c r="F4" s="195"/>
      <c r="G4" s="234"/>
      <c r="H4" s="195" t="s">
        <v>117</v>
      </c>
      <c r="I4" s="233"/>
      <c r="J4" s="195"/>
      <c r="K4" s="233"/>
      <c r="L4" s="195"/>
      <c r="M4" s="234"/>
    </row>
    <row r="5" spans="1:13" ht="15" customHeight="1" x14ac:dyDescent="0.2">
      <c r="A5" s="197"/>
      <c r="G5" s="235"/>
      <c r="M5" s="235"/>
    </row>
    <row r="6" spans="1:13" ht="15" customHeight="1" x14ac:dyDescent="0.25">
      <c r="A6" s="199"/>
      <c r="B6" s="200" t="s">
        <v>562</v>
      </c>
      <c r="C6" s="236"/>
      <c r="D6" s="237"/>
      <c r="E6" s="236"/>
      <c r="F6" s="237"/>
      <c r="G6" s="238"/>
      <c r="H6" s="200" t="s">
        <v>563</v>
      </c>
      <c r="I6" s="236"/>
      <c r="J6" s="237"/>
      <c r="K6" s="236"/>
      <c r="L6" s="237"/>
      <c r="M6" s="239" t="s">
        <v>117</v>
      </c>
    </row>
    <row r="7" spans="1:13" ht="15" customHeight="1" x14ac:dyDescent="0.2">
      <c r="A7" s="197" t="s">
        <v>117</v>
      </c>
      <c r="B7" s="136" t="s">
        <v>117</v>
      </c>
      <c r="D7" s="136" t="s">
        <v>117</v>
      </c>
      <c r="F7" s="136" t="s">
        <v>117</v>
      </c>
      <c r="G7" s="235"/>
      <c r="H7" s="136" t="s">
        <v>117</v>
      </c>
      <c r="J7" s="136" t="s">
        <v>117</v>
      </c>
      <c r="L7" s="136" t="s">
        <v>117</v>
      </c>
      <c r="M7" s="235"/>
    </row>
    <row r="8" spans="1:13" ht="15" customHeight="1" x14ac:dyDescent="0.2">
      <c r="A8" s="197" t="s">
        <v>117</v>
      </c>
      <c r="B8" s="136" t="s">
        <v>117</v>
      </c>
      <c r="D8" s="136" t="s">
        <v>117</v>
      </c>
      <c r="F8" s="136" t="s">
        <v>117</v>
      </c>
      <c r="G8" s="235"/>
      <c r="H8" s="136" t="s">
        <v>117</v>
      </c>
      <c r="J8" s="136" t="s">
        <v>117</v>
      </c>
      <c r="L8" s="136" t="s">
        <v>117</v>
      </c>
      <c r="M8" s="235"/>
    </row>
    <row r="9" spans="1:13" ht="15" customHeight="1" x14ac:dyDescent="0.25">
      <c r="A9" s="202" t="s">
        <v>117</v>
      </c>
      <c r="B9" s="203" t="s">
        <v>117</v>
      </c>
      <c r="C9" s="240" t="s">
        <v>233</v>
      </c>
      <c r="D9" s="241" t="s">
        <v>117</v>
      </c>
      <c r="E9" s="240" t="s">
        <v>233</v>
      </c>
      <c r="F9" s="241" t="s">
        <v>117</v>
      </c>
      <c r="G9" s="242" t="s">
        <v>233</v>
      </c>
      <c r="H9" s="203" t="s">
        <v>117</v>
      </c>
      <c r="I9" s="240" t="s">
        <v>233</v>
      </c>
      <c r="J9" s="241" t="s">
        <v>117</v>
      </c>
      <c r="K9" s="240" t="s">
        <v>233</v>
      </c>
      <c r="L9" s="241" t="s">
        <v>117</v>
      </c>
      <c r="M9" s="242" t="s">
        <v>233</v>
      </c>
    </row>
    <row r="10" spans="1:13" ht="15" customHeight="1" x14ac:dyDescent="0.25">
      <c r="A10" s="205" t="s">
        <v>202</v>
      </c>
      <c r="B10" s="206" t="s">
        <v>234</v>
      </c>
      <c r="C10" s="243" t="s">
        <v>196</v>
      </c>
      <c r="D10" s="244" t="s">
        <v>235</v>
      </c>
      <c r="E10" s="243" t="s">
        <v>196</v>
      </c>
      <c r="F10" s="244" t="s">
        <v>196</v>
      </c>
      <c r="G10" s="245" t="s">
        <v>196</v>
      </c>
      <c r="H10" s="206" t="s">
        <v>234</v>
      </c>
      <c r="I10" s="243" t="s">
        <v>196</v>
      </c>
      <c r="J10" s="244" t="s">
        <v>235</v>
      </c>
      <c r="K10" s="243" t="s">
        <v>196</v>
      </c>
      <c r="L10" s="244" t="s">
        <v>196</v>
      </c>
      <c r="M10" s="245" t="s">
        <v>196</v>
      </c>
    </row>
    <row r="11" spans="1:13" ht="15" customHeight="1" x14ac:dyDescent="0.2">
      <c r="A11" s="208" t="s">
        <v>236</v>
      </c>
      <c r="B11" s="209" t="s">
        <v>117</v>
      </c>
      <c r="C11" s="246"/>
      <c r="D11" s="247" t="s">
        <v>117</v>
      </c>
      <c r="E11" s="246"/>
      <c r="F11" s="247" t="s">
        <v>117</v>
      </c>
      <c r="G11" s="248"/>
      <c r="H11" s="209" t="s">
        <v>117</v>
      </c>
      <c r="I11" s="246"/>
      <c r="J11" s="247" t="s">
        <v>117</v>
      </c>
      <c r="K11" s="246"/>
      <c r="L11" s="247" t="s">
        <v>117</v>
      </c>
      <c r="M11" s="248" t="s">
        <v>236</v>
      </c>
    </row>
    <row r="12" spans="1:13" ht="15" customHeight="1" x14ac:dyDescent="0.25">
      <c r="A12" s="199" t="s">
        <v>141</v>
      </c>
      <c r="B12" s="136" t="s">
        <v>117</v>
      </c>
      <c r="C12" s="249" t="s">
        <v>117</v>
      </c>
      <c r="D12" s="137"/>
      <c r="E12" s="163"/>
      <c r="F12" s="137"/>
      <c r="G12" s="250"/>
      <c r="I12" s="163"/>
      <c r="J12" s="137"/>
      <c r="K12" s="163"/>
      <c r="L12" s="137"/>
      <c r="M12" s="250"/>
    </row>
    <row r="13" spans="1:13" ht="15" customHeight="1" x14ac:dyDescent="0.2">
      <c r="A13" s="251" t="s">
        <v>237</v>
      </c>
      <c r="B13" s="232">
        <f>Revenue!H34</f>
        <v>0</v>
      </c>
      <c r="C13" s="252">
        <f t="shared" ref="C13:C84" si="0">IF(ISBLANK(B13),"  ",IF(F13&gt;0,B13/F13,IF(B13&gt;0,1,0)))</f>
        <v>0</v>
      </c>
      <c r="D13" s="253">
        <f>Revenue!I34</f>
        <v>0</v>
      </c>
      <c r="E13" s="254">
        <f>IF(ISBLANK(D13),"  ",IF(F13&gt;0,D13/F13,IF(D13&gt;0,1,0)))</f>
        <v>0</v>
      </c>
      <c r="F13" s="255">
        <f>D13+B13</f>
        <v>0</v>
      </c>
      <c r="G13" s="256">
        <f>IF(ISBLANK(F13),"  ",IF(F84&gt;0,F13/F84,IF(F13&gt;0,1,0)))</f>
        <v>0</v>
      </c>
      <c r="H13" s="232">
        <f>Revenue!J34</f>
        <v>0</v>
      </c>
      <c r="I13" s="252">
        <f>IF(ISBLANK(H13),"  ",IF(L13&gt;0,H13/L13,IF(H13&gt;0,1,0)))</f>
        <v>0</v>
      </c>
      <c r="J13" s="253">
        <f>Revenue!K34</f>
        <v>0</v>
      </c>
      <c r="K13" s="254">
        <f>IF(ISBLANK(J13),"  ",IF(L13&gt;0,J13/L13,IF(J13&gt;0,1,0)))</f>
        <v>0</v>
      </c>
      <c r="L13" s="255">
        <f t="shared" ref="L13:L20" si="1">J13+H13</f>
        <v>0</v>
      </c>
      <c r="M13" s="256">
        <f>IF(ISBLANK(L13),"  ",IF(L84&gt;0,L13/L84,IF(L13&gt;0,1,0)))</f>
        <v>0</v>
      </c>
    </row>
    <row r="14" spans="1:13" ht="15" customHeight="1" x14ac:dyDescent="0.2">
      <c r="A14" s="197" t="s">
        <v>238</v>
      </c>
      <c r="B14" s="136">
        <f>Revenue!H36</f>
        <v>0</v>
      </c>
      <c r="C14" s="257">
        <f t="shared" si="0"/>
        <v>0</v>
      </c>
      <c r="D14" s="258">
        <f>Revenue!I36</f>
        <v>0</v>
      </c>
      <c r="E14" s="259">
        <f>IF(ISBLANK(D14),"  ",IF(F14&gt;0,D14/F14,IF(D14&gt;0,1,0)))</f>
        <v>0</v>
      </c>
      <c r="F14" s="260">
        <f>D14+B14</f>
        <v>0</v>
      </c>
      <c r="G14" s="261">
        <f>IF(ISBLANK(F14),"  ",IF(F84&gt;0,F14/F84,IF(F14&gt;0,1,0)))</f>
        <v>0</v>
      </c>
      <c r="H14" s="136">
        <f>Revenue!J36</f>
        <v>0</v>
      </c>
      <c r="I14" s="257">
        <f>IF(ISBLANK(H14),"  ",IF(L14&gt;0,H14/L14,IF(H14&gt;0,1,0)))</f>
        <v>0</v>
      </c>
      <c r="J14" s="258">
        <f>Revenue!K36</f>
        <v>0</v>
      </c>
      <c r="K14" s="259">
        <f>IF(ISBLANK(J14),"  ",IF(L14&gt;0,J14/L14,IF(J14&gt;0,1,0)))</f>
        <v>0</v>
      </c>
      <c r="L14" s="260">
        <f t="shared" si="1"/>
        <v>0</v>
      </c>
      <c r="M14" s="261">
        <f>IF(ISBLANK(L14),"  ",IF(L84&gt;0,L14/L84,IF(L14&gt;0,1,0)))</f>
        <v>0</v>
      </c>
    </row>
    <row r="15" spans="1:13" s="401" customFormat="1" ht="15" customHeight="1" x14ac:dyDescent="0.2">
      <c r="A15" s="536" t="s">
        <v>239</v>
      </c>
      <c r="B15" s="537">
        <f>SUM(B16:B41)</f>
        <v>0</v>
      </c>
      <c r="C15" s="538">
        <f>IF(ISBLANK(B15),"  ",IF(F15&gt;0,B15/F15,IF(B15&gt;0,1,0)))</f>
        <v>0</v>
      </c>
      <c r="D15" s="539">
        <f>SUM(D16:D41)</f>
        <v>0</v>
      </c>
      <c r="E15" s="540">
        <f>IF(ISBLANK(D15),"  ",IF(F15&gt;0,D15/F15,IF(D15&gt;0,1,0)))</f>
        <v>0</v>
      </c>
      <c r="F15" s="541">
        <f>D15+B15</f>
        <v>0</v>
      </c>
      <c r="G15" s="542">
        <f>IF(ISBLANK(F15),"  ",IF(F84&gt;0,F15/F84,IF(F15&gt;0,1,0)))</f>
        <v>0</v>
      </c>
      <c r="H15" s="537">
        <f>SUM(H16:H41)</f>
        <v>0</v>
      </c>
      <c r="I15" s="538">
        <f>IF(ISBLANK(H15),"  ",IF(L15&gt;0,H15/L15,IF(H15&gt;0,1,0)))</f>
        <v>0</v>
      </c>
      <c r="J15" s="539">
        <f>SUM(J16:J41)</f>
        <v>0</v>
      </c>
      <c r="K15" s="540">
        <f>IF(ISBLANK(J15),"  ",IF(L15&gt;0,J15/L15,IF(J15&gt;0,1,0)))</f>
        <v>0</v>
      </c>
      <c r="L15" s="541">
        <f>J15+H15</f>
        <v>0</v>
      </c>
      <c r="M15" s="542">
        <f>IF(ISBLANK(L15),"  ",IF(L84&gt;0,L15/L84,IF(L15&gt;0,1,0)))</f>
        <v>0</v>
      </c>
    </row>
    <row r="16" spans="1:13" s="401" customFormat="1" ht="15" customHeight="1" x14ac:dyDescent="0.2">
      <c r="A16" s="521" t="s">
        <v>240</v>
      </c>
      <c r="B16" s="522">
        <f>Revenue!H39</f>
        <v>0</v>
      </c>
      <c r="C16" s="523">
        <f t="shared" si="0"/>
        <v>0</v>
      </c>
      <c r="D16" s="524">
        <f>Revenue!I39</f>
        <v>0</v>
      </c>
      <c r="E16" s="525">
        <f>IF(ISBLANK(D16),"  ",IF(F16&gt;0,D16/F16,IF(D16&gt;0,1,0)))</f>
        <v>0</v>
      </c>
      <c r="F16" s="526">
        <f t="shared" ref="F16:F45" si="2">D16+B16</f>
        <v>0</v>
      </c>
      <c r="G16" s="527">
        <f>IF(ISBLANK(F16),"  ",IF(F84&gt;0,F16/F84,IF(F16&gt;0,1,0)))</f>
        <v>0</v>
      </c>
      <c r="H16" s="522">
        <f>Revenue!J39</f>
        <v>0</v>
      </c>
      <c r="I16" s="523">
        <f t="shared" ref="I16:I29" si="3">IF(ISBLANK(H16),"  ",IF(L16&gt;0,H16/L16,IF(H16&gt;0,1,0)))</f>
        <v>0</v>
      </c>
      <c r="J16" s="524">
        <f>Revenue!K39</f>
        <v>0</v>
      </c>
      <c r="K16" s="525">
        <f t="shared" ref="K16:K35" si="4">IF(ISBLANK(J16),"  ",IF(L16&gt;0,J16/L16,IF(J16&gt;0,1,0)))</f>
        <v>0</v>
      </c>
      <c r="L16" s="526">
        <f t="shared" si="1"/>
        <v>0</v>
      </c>
      <c r="M16" s="527">
        <f>IF(ISBLANK(L16),"  ",IF(L84&gt;0,L16/L84,IF(L16&gt;0,1,0)))</f>
        <v>0</v>
      </c>
    </row>
    <row r="17" spans="1:13" s="402" customFormat="1" ht="15" customHeight="1" x14ac:dyDescent="0.2">
      <c r="A17" s="528" t="s">
        <v>146</v>
      </c>
      <c r="B17" s="529">
        <f>Revenue!H40</f>
        <v>0</v>
      </c>
      <c r="C17" s="530">
        <f t="shared" si="0"/>
        <v>0</v>
      </c>
      <c r="D17" s="531">
        <f>Revenue!I40</f>
        <v>0</v>
      </c>
      <c r="E17" s="525">
        <f t="shared" ref="E17:E35" si="5">IF(ISBLANK(D17),"  ",IF(F17&gt;0,D17/F17,IF(D17&gt;0,1,0)))</f>
        <v>0</v>
      </c>
      <c r="F17" s="532">
        <f t="shared" si="2"/>
        <v>0</v>
      </c>
      <c r="G17" s="533">
        <f>IF(ISBLANK(F17),"  ",IF(F84&gt;0,F17/F84,IF(F17&gt;0,1,0)))</f>
        <v>0</v>
      </c>
      <c r="H17" s="529">
        <f>Revenue!J40</f>
        <v>0</v>
      </c>
      <c r="I17" s="530">
        <f t="shared" si="3"/>
        <v>0</v>
      </c>
      <c r="J17" s="531">
        <f>Revenue!K40</f>
        <v>0</v>
      </c>
      <c r="K17" s="534">
        <f t="shared" si="4"/>
        <v>0</v>
      </c>
      <c r="L17" s="532">
        <f t="shared" si="1"/>
        <v>0</v>
      </c>
      <c r="M17" s="533">
        <f>IF(ISBLANK(L17),"  ",IF(L84&gt;0,L17/L84,IF(L17&gt;0,1,0)))</f>
        <v>0</v>
      </c>
    </row>
    <row r="18" spans="1:13" s="402" customFormat="1" ht="15" customHeight="1" x14ac:dyDescent="0.2">
      <c r="A18" s="528" t="s">
        <v>147</v>
      </c>
      <c r="B18" s="529">
        <f>Revenue!H41</f>
        <v>0</v>
      </c>
      <c r="C18" s="530">
        <f t="shared" si="0"/>
        <v>0</v>
      </c>
      <c r="D18" s="531">
        <f>Revenue!I41</f>
        <v>0</v>
      </c>
      <c r="E18" s="525">
        <f t="shared" si="5"/>
        <v>0</v>
      </c>
      <c r="F18" s="532">
        <f t="shared" si="2"/>
        <v>0</v>
      </c>
      <c r="G18" s="533">
        <f>IF(ISBLANK(F18),"  ",IF(F84&gt;0,F18/F84,IF(F18&gt;0,1,0)))</f>
        <v>0</v>
      </c>
      <c r="H18" s="529">
        <f>Revenue!J41</f>
        <v>0</v>
      </c>
      <c r="I18" s="530">
        <f t="shared" si="3"/>
        <v>0</v>
      </c>
      <c r="J18" s="531">
        <f>Revenue!K41</f>
        <v>0</v>
      </c>
      <c r="K18" s="534">
        <f t="shared" si="4"/>
        <v>0</v>
      </c>
      <c r="L18" s="532">
        <f t="shared" si="1"/>
        <v>0</v>
      </c>
      <c r="M18" s="533">
        <f>IF(ISBLANK(L18),"  ",IF(L84&gt;0,L18/L84,IF(L18&gt;0,1,0)))</f>
        <v>0</v>
      </c>
    </row>
    <row r="19" spans="1:13" s="402" customFormat="1" ht="15" customHeight="1" x14ac:dyDescent="0.2">
      <c r="A19" s="528" t="s">
        <v>148</v>
      </c>
      <c r="B19" s="529">
        <f>Revenue!H42</f>
        <v>0</v>
      </c>
      <c r="C19" s="530">
        <f t="shared" si="0"/>
        <v>0</v>
      </c>
      <c r="D19" s="531">
        <f>Revenue!I42</f>
        <v>0</v>
      </c>
      <c r="E19" s="525">
        <f t="shared" si="5"/>
        <v>0</v>
      </c>
      <c r="F19" s="532">
        <f t="shared" si="2"/>
        <v>0</v>
      </c>
      <c r="G19" s="533">
        <f>IF(ISBLANK(F19),"  ",IF(F84&gt;0,F19/F84,IF(F19&gt;0,1,0)))</f>
        <v>0</v>
      </c>
      <c r="H19" s="529">
        <f>Revenue!J42</f>
        <v>0</v>
      </c>
      <c r="I19" s="530">
        <f t="shared" si="3"/>
        <v>0</v>
      </c>
      <c r="J19" s="531">
        <f>Revenue!K42</f>
        <v>0</v>
      </c>
      <c r="K19" s="534">
        <f t="shared" si="4"/>
        <v>0</v>
      </c>
      <c r="L19" s="532">
        <f t="shared" si="1"/>
        <v>0</v>
      </c>
      <c r="M19" s="533">
        <f>IF(ISBLANK(L19),"  ",IF(L84&gt;0,L19/L84,IF(L19&gt;0,1,0)))</f>
        <v>0</v>
      </c>
    </row>
    <row r="20" spans="1:13" s="402" customFormat="1" ht="15" customHeight="1" x14ac:dyDescent="0.2">
      <c r="A20" s="528" t="s">
        <v>149</v>
      </c>
      <c r="B20" s="529">
        <f>Revenue!H43</f>
        <v>0</v>
      </c>
      <c r="C20" s="530">
        <f t="shared" si="0"/>
        <v>0</v>
      </c>
      <c r="D20" s="531">
        <f>Revenue!I43</f>
        <v>0</v>
      </c>
      <c r="E20" s="525">
        <f t="shared" si="5"/>
        <v>0</v>
      </c>
      <c r="F20" s="532">
        <f>D20+B20</f>
        <v>0</v>
      </c>
      <c r="G20" s="533">
        <f>IF(ISBLANK(F20),"  ",IF(F85&gt;0,F20/F85,IF(F20&gt;0,1,0)))</f>
        <v>0</v>
      </c>
      <c r="H20" s="529">
        <f>Revenue!J43</f>
        <v>0</v>
      </c>
      <c r="I20" s="530">
        <f t="shared" si="3"/>
        <v>0</v>
      </c>
      <c r="J20" s="531">
        <f>Revenue!K43</f>
        <v>0</v>
      </c>
      <c r="K20" s="534">
        <f t="shared" si="4"/>
        <v>0</v>
      </c>
      <c r="L20" s="532">
        <f t="shared" si="1"/>
        <v>0</v>
      </c>
      <c r="M20" s="533">
        <f>IF(ISBLANK(L20),"  ",IF(L85&gt;0,L20/L85,IF(L20&gt;0,1,0)))</f>
        <v>0</v>
      </c>
    </row>
    <row r="21" spans="1:13" s="402" customFormat="1" ht="15" customHeight="1" x14ac:dyDescent="0.2">
      <c r="A21" s="528" t="s">
        <v>150</v>
      </c>
      <c r="B21" s="529">
        <f>Revenue!H44</f>
        <v>0</v>
      </c>
      <c r="C21" s="530">
        <f t="shared" si="0"/>
        <v>0</v>
      </c>
      <c r="D21" s="531">
        <f>Revenue!I44</f>
        <v>0</v>
      </c>
      <c r="E21" s="525">
        <f t="shared" si="5"/>
        <v>0</v>
      </c>
      <c r="F21" s="532">
        <f t="shared" si="2"/>
        <v>0</v>
      </c>
      <c r="G21" s="533">
        <f>IF(ISBLANK(F21),"  ",IF(F84&gt;0,F21/F84,IF(F21&gt;0,1,0)))</f>
        <v>0</v>
      </c>
      <c r="H21" s="529">
        <f>Revenue!J44</f>
        <v>0</v>
      </c>
      <c r="I21" s="530">
        <f t="shared" si="3"/>
        <v>0</v>
      </c>
      <c r="J21" s="531">
        <f>Revenue!K44</f>
        <v>0</v>
      </c>
      <c r="K21" s="534">
        <f t="shared" si="4"/>
        <v>0</v>
      </c>
      <c r="L21" s="532">
        <f t="shared" ref="L21:L25" si="6">J21+H21</f>
        <v>0</v>
      </c>
      <c r="M21" s="533">
        <f>IF(ISBLANK(L21),"  ",IF(L84&gt;0,L21/L84,IF(L21&gt;0,1,0)))</f>
        <v>0</v>
      </c>
    </row>
    <row r="22" spans="1:13" s="402" customFormat="1" ht="15" customHeight="1" x14ac:dyDescent="0.2">
      <c r="A22" s="528" t="s">
        <v>241</v>
      </c>
      <c r="B22" s="529">
        <f>Revenue!H49</f>
        <v>0</v>
      </c>
      <c r="C22" s="530">
        <f t="shared" si="0"/>
        <v>0</v>
      </c>
      <c r="D22" s="531">
        <f>Revenue!I49</f>
        <v>0</v>
      </c>
      <c r="E22" s="525">
        <f t="shared" si="5"/>
        <v>0</v>
      </c>
      <c r="F22" s="532">
        <f t="shared" si="2"/>
        <v>0</v>
      </c>
      <c r="G22" s="533">
        <f>IF(ISBLANK(F22),"  ",IF(F84&gt;0,F22/F84,IF(F22&gt;0,1,0)))</f>
        <v>0</v>
      </c>
      <c r="H22" s="529">
        <f>Revenue!J49</f>
        <v>0</v>
      </c>
      <c r="I22" s="530">
        <f t="shared" si="3"/>
        <v>0</v>
      </c>
      <c r="J22" s="531">
        <f>Revenue!K49</f>
        <v>0</v>
      </c>
      <c r="K22" s="534">
        <f t="shared" si="4"/>
        <v>0</v>
      </c>
      <c r="L22" s="532">
        <f t="shared" si="6"/>
        <v>0</v>
      </c>
      <c r="M22" s="533">
        <f>IF(ISBLANK(L22),"  ",IF(L84&gt;0,L22/L84,IF(L22&gt;0,1,0)))</f>
        <v>0</v>
      </c>
    </row>
    <row r="23" spans="1:13" s="402" customFormat="1" ht="15" customHeight="1" x14ac:dyDescent="0.2">
      <c r="A23" s="528" t="s">
        <v>152</v>
      </c>
      <c r="B23" s="529">
        <f>Revenue!H45</f>
        <v>0</v>
      </c>
      <c r="C23" s="530">
        <f t="shared" si="0"/>
        <v>0</v>
      </c>
      <c r="D23" s="531">
        <f>Revenue!I45</f>
        <v>0</v>
      </c>
      <c r="E23" s="525">
        <f t="shared" si="5"/>
        <v>0</v>
      </c>
      <c r="F23" s="532">
        <f t="shared" si="2"/>
        <v>0</v>
      </c>
      <c r="G23" s="533">
        <f>IF(ISBLANK(F23),"  ",IF(F84&gt;0,F23/F84,IF(F23&gt;0,1,0)))</f>
        <v>0</v>
      </c>
      <c r="H23" s="529">
        <f>Revenue!J45</f>
        <v>0</v>
      </c>
      <c r="I23" s="530">
        <f t="shared" si="3"/>
        <v>0</v>
      </c>
      <c r="J23" s="531">
        <f>Revenue!K45</f>
        <v>0</v>
      </c>
      <c r="K23" s="534">
        <f t="shared" si="4"/>
        <v>0</v>
      </c>
      <c r="L23" s="532">
        <f t="shared" si="6"/>
        <v>0</v>
      </c>
      <c r="M23" s="533">
        <f>IF(ISBLANK(L23),"  ",IF(L84&gt;0,L23/L84,IF(L23&gt;0,1,0)))</f>
        <v>0</v>
      </c>
    </row>
    <row r="24" spans="1:13" s="402" customFormat="1" ht="15" customHeight="1" x14ac:dyDescent="0.2">
      <c r="A24" s="528" t="s">
        <v>153</v>
      </c>
      <c r="B24" s="529">
        <f>Revenue!H46</f>
        <v>0</v>
      </c>
      <c r="C24" s="530">
        <f t="shared" si="0"/>
        <v>0</v>
      </c>
      <c r="D24" s="531">
        <f>Revenue!I46</f>
        <v>0</v>
      </c>
      <c r="E24" s="525">
        <f t="shared" si="5"/>
        <v>0</v>
      </c>
      <c r="F24" s="532">
        <f t="shared" si="2"/>
        <v>0</v>
      </c>
      <c r="G24" s="533">
        <f>IF(ISBLANK(F24),"  ",IF(F84&gt;0,F24/F84,IF(F24&gt;0,1,0)))</f>
        <v>0</v>
      </c>
      <c r="H24" s="529">
        <f>Revenue!J46</f>
        <v>0</v>
      </c>
      <c r="I24" s="530">
        <f t="shared" si="3"/>
        <v>0</v>
      </c>
      <c r="J24" s="531">
        <f>Revenue!K46</f>
        <v>0</v>
      </c>
      <c r="K24" s="534">
        <f t="shared" si="4"/>
        <v>0</v>
      </c>
      <c r="L24" s="532">
        <f t="shared" si="6"/>
        <v>0</v>
      </c>
      <c r="M24" s="533">
        <f>IF(ISBLANK(L24),"  ",IF(L84&gt;0,L24/L84,IF(L24&gt;0,1,0)))</f>
        <v>0</v>
      </c>
    </row>
    <row r="25" spans="1:13" s="402" customFormat="1" ht="15" customHeight="1" x14ac:dyDescent="0.2">
      <c r="A25" s="528" t="s">
        <v>154</v>
      </c>
      <c r="B25" s="529">
        <f>Revenue!H47</f>
        <v>0</v>
      </c>
      <c r="C25" s="530">
        <f t="shared" si="0"/>
        <v>0</v>
      </c>
      <c r="D25" s="531">
        <f>Revenue!I47</f>
        <v>0</v>
      </c>
      <c r="E25" s="525">
        <f t="shared" si="5"/>
        <v>0</v>
      </c>
      <c r="F25" s="532">
        <f t="shared" si="2"/>
        <v>0</v>
      </c>
      <c r="G25" s="533">
        <f>IF(ISBLANK(F25),"  ",IF(F84&gt;0,F25/F84,IF(F25&gt;0,1,0)))</f>
        <v>0</v>
      </c>
      <c r="H25" s="529">
        <f>Revenue!J47</f>
        <v>0</v>
      </c>
      <c r="I25" s="530">
        <f t="shared" si="3"/>
        <v>0</v>
      </c>
      <c r="J25" s="531">
        <f>Revenue!K47</f>
        <v>0</v>
      </c>
      <c r="K25" s="534">
        <f t="shared" si="4"/>
        <v>0</v>
      </c>
      <c r="L25" s="532">
        <f t="shared" si="6"/>
        <v>0</v>
      </c>
      <c r="M25" s="533">
        <f>IF(ISBLANK(L25),"  ",IF(L84&gt;0,L25/L84,IF(L25&gt;0,1,0)))</f>
        <v>0</v>
      </c>
    </row>
    <row r="26" spans="1:13" s="402" customFormat="1" ht="15" customHeight="1" x14ac:dyDescent="0.2">
      <c r="A26" s="535" t="s">
        <v>155</v>
      </c>
      <c r="B26" s="529">
        <f>Revenue!H48</f>
        <v>0</v>
      </c>
      <c r="C26" s="530">
        <f t="shared" si="0"/>
        <v>0</v>
      </c>
      <c r="D26" s="531">
        <f>Revenue!I48</f>
        <v>0</v>
      </c>
      <c r="E26" s="525">
        <f t="shared" si="5"/>
        <v>0</v>
      </c>
      <c r="F26" s="532">
        <f t="shared" ref="F26:F35" si="7">D26+B26</f>
        <v>0</v>
      </c>
      <c r="G26" s="533">
        <f>IF(ISBLANK(F26),"  ",IF(F84&gt;0,F26/F84,IF(F26&gt;0,1,0)))</f>
        <v>0</v>
      </c>
      <c r="H26" s="529">
        <f>Revenue!J48</f>
        <v>0</v>
      </c>
      <c r="I26" s="530">
        <f t="shared" si="3"/>
        <v>0</v>
      </c>
      <c r="J26" s="531">
        <f>Revenue!K48</f>
        <v>0</v>
      </c>
      <c r="K26" s="534">
        <f t="shared" si="4"/>
        <v>0</v>
      </c>
      <c r="L26" s="532">
        <f t="shared" ref="L26:L35" si="8">J26+H26</f>
        <v>0</v>
      </c>
      <c r="M26" s="533">
        <f>IF(ISBLANK(L26),"  ",IF(L84&gt;0,L26/L84,IF(L26&gt;0,1,0)))</f>
        <v>0</v>
      </c>
    </row>
    <row r="27" spans="1:13" s="402" customFormat="1" ht="15" customHeight="1" x14ac:dyDescent="0.2">
      <c r="A27" s="535" t="s">
        <v>380</v>
      </c>
      <c r="B27" s="529">
        <f>Revenue!H50</f>
        <v>0</v>
      </c>
      <c r="C27" s="530">
        <f>IF(ISBLANK(B27),"  ",IF(F27&gt;0,B27/F27,IF(B27&gt;0,1,0)))</f>
        <v>0</v>
      </c>
      <c r="D27" s="531">
        <f>Revenue!I50</f>
        <v>0</v>
      </c>
      <c r="E27" s="525">
        <f>IF(ISBLANK(D27),"  ",IF(F27&gt;0,D27/F27,IF(D27&gt;0,1,0)))</f>
        <v>0</v>
      </c>
      <c r="F27" s="532">
        <f t="shared" si="7"/>
        <v>0</v>
      </c>
      <c r="G27" s="533">
        <f>IF(ISBLANK(F27),"  ",IF(F85&gt;0,F27/F85,IF(F27&gt;0,1,0)))</f>
        <v>0</v>
      </c>
      <c r="H27" s="529">
        <f>Revenue!J50</f>
        <v>0</v>
      </c>
      <c r="I27" s="530">
        <f t="shared" si="3"/>
        <v>0</v>
      </c>
      <c r="J27" s="531">
        <f>Revenue!K50</f>
        <v>0</v>
      </c>
      <c r="K27" s="534">
        <f>IF(ISBLANK(J27),"  ",IF(L27&gt;0,J27/L27,IF(J27&gt;0,1,0)))</f>
        <v>0</v>
      </c>
      <c r="L27" s="532">
        <f t="shared" si="8"/>
        <v>0</v>
      </c>
      <c r="M27" s="533">
        <f>IF(ISBLANK(L27),"  ",IF(L85&gt;0,L27/L85,IF(L27&gt;0,1,0)))</f>
        <v>0</v>
      </c>
    </row>
    <row r="28" spans="1:13" s="402" customFormat="1" ht="15" customHeight="1" x14ac:dyDescent="0.2">
      <c r="A28" s="535" t="s">
        <v>382</v>
      </c>
      <c r="B28" s="529">
        <f>Revenue!H51</f>
        <v>0</v>
      </c>
      <c r="C28" s="530">
        <f t="shared" si="0"/>
        <v>0</v>
      </c>
      <c r="D28" s="531">
        <f>Revenue!I51</f>
        <v>0</v>
      </c>
      <c r="E28" s="525">
        <f>IF(ISBLANK(D28),"  ",IF(F28&gt;0,D28/F28,IF(D28&gt;0,1,0)))</f>
        <v>0</v>
      </c>
      <c r="F28" s="532">
        <f t="shared" si="7"/>
        <v>0</v>
      </c>
      <c r="G28" s="533">
        <f>IF(ISBLANK(F28),"  ",IF(F86&gt;0,F28/F86,IF(F28&gt;0,1,0)))</f>
        <v>0</v>
      </c>
      <c r="H28" s="529">
        <f>Revenue!J51</f>
        <v>0</v>
      </c>
      <c r="I28" s="530">
        <f t="shared" si="3"/>
        <v>0</v>
      </c>
      <c r="J28" s="531">
        <f>Revenue!K51</f>
        <v>0</v>
      </c>
      <c r="K28" s="534">
        <f>IF(ISBLANK(J28),"  ",IF(L28&gt;0,J28/L28,IF(J28&gt;0,1,0)))</f>
        <v>0</v>
      </c>
      <c r="L28" s="532">
        <f t="shared" si="8"/>
        <v>0</v>
      </c>
      <c r="M28" s="533">
        <f>IF(ISBLANK(L28),"  ",IF(L86&gt;0,L28/L86,IF(L28&gt;0,1,0)))</f>
        <v>0</v>
      </c>
    </row>
    <row r="29" spans="1:13" s="402" customFormat="1" ht="15" customHeight="1" x14ac:dyDescent="0.2">
      <c r="A29" s="535" t="s">
        <v>381</v>
      </c>
      <c r="B29" s="529">
        <f>Revenue!H52</f>
        <v>0</v>
      </c>
      <c r="C29" s="530">
        <f t="shared" si="0"/>
        <v>0</v>
      </c>
      <c r="D29" s="531">
        <f>Revenue!I52</f>
        <v>0</v>
      </c>
      <c r="E29" s="525">
        <f>IF(ISBLANK(D29),"  ",IF(F29&gt;0,D29/F29,IF(D29&gt;0,1,0)))</f>
        <v>0</v>
      </c>
      <c r="F29" s="532">
        <f t="shared" si="7"/>
        <v>0</v>
      </c>
      <c r="G29" s="533">
        <f>IF(ISBLANK(F29),"  ",IF(F87&gt;0,F29/F87,IF(F29&gt;0,1,0)))</f>
        <v>0</v>
      </c>
      <c r="H29" s="529">
        <f>Revenue!J52</f>
        <v>0</v>
      </c>
      <c r="I29" s="530">
        <f t="shared" si="3"/>
        <v>0</v>
      </c>
      <c r="J29" s="531">
        <f>Revenue!K52</f>
        <v>0</v>
      </c>
      <c r="K29" s="534">
        <f>IF(ISBLANK(J29),"  ",IF(L29&gt;0,J29/L29,IF(J29&gt;0,1,0)))</f>
        <v>0</v>
      </c>
      <c r="L29" s="532">
        <f t="shared" si="8"/>
        <v>0</v>
      </c>
      <c r="M29" s="533">
        <f>IF(ISBLANK(L29),"  ",IF(L87&gt;0,L29/L87,IF(L29&gt;0,1,0)))</f>
        <v>0</v>
      </c>
    </row>
    <row r="30" spans="1:13" s="402" customFormat="1" ht="15" customHeight="1" x14ac:dyDescent="0.2">
      <c r="A30" s="515" t="s">
        <v>414</v>
      </c>
      <c r="B30" s="529">
        <f>Revenue!H53</f>
        <v>0</v>
      </c>
      <c r="C30" s="530">
        <f>IF(ISBLANK(B30),"  ",IF(F30&gt;0,B30/F30,IF(B30&gt;0,1,0)))</f>
        <v>0</v>
      </c>
      <c r="D30" s="531">
        <f>Revenue!I53</f>
        <v>0</v>
      </c>
      <c r="E30" s="525">
        <f>IF(ISBLANK(D30),"  ",IF(F30&gt;0,D30/F30,IF(D30&gt;0,1,0)))</f>
        <v>0</v>
      </c>
      <c r="F30" s="532">
        <f t="shared" si="7"/>
        <v>0</v>
      </c>
      <c r="G30" s="533">
        <f>IF(ISBLANK(F30),"  ",IF(F88&gt;0,F30/F88,IF(F30&gt;0,1,0)))</f>
        <v>0</v>
      </c>
      <c r="H30" s="529">
        <f>Revenue!J53</f>
        <v>0</v>
      </c>
      <c r="I30" s="530">
        <f>IF(ISBLANK(H30),"  ",IF(L30&gt;0,H30/L30,IF(H30&gt;0,1,0)))</f>
        <v>0</v>
      </c>
      <c r="J30" s="531">
        <f>Revenue!K53</f>
        <v>0</v>
      </c>
      <c r="K30" s="534">
        <f>IF(ISBLANK(J30),"  ",IF(L30&gt;0,J30/L30,IF(J30&gt;0,1,0)))</f>
        <v>0</v>
      </c>
      <c r="L30" s="532">
        <f t="shared" si="8"/>
        <v>0</v>
      </c>
      <c r="M30" s="533">
        <f>IF(ISBLANK(L30),"  ",IF(L88&gt;0,L30/L88,IF(L30&gt;0,1,0)))</f>
        <v>0</v>
      </c>
    </row>
    <row r="31" spans="1:13" s="402" customFormat="1" ht="15" customHeight="1" x14ac:dyDescent="0.2">
      <c r="A31" s="535" t="s">
        <v>462</v>
      </c>
      <c r="B31" s="529">
        <f>Revenue!H54</f>
        <v>0</v>
      </c>
      <c r="C31" s="530">
        <f t="shared" ref="C31:C35" si="9">IF(ISBLANK(B31),"  ",IF(F31&gt;0,B31/F31,IF(B31&gt;0,1,0)))</f>
        <v>0</v>
      </c>
      <c r="D31" s="531">
        <f>Revenue!I54</f>
        <v>0</v>
      </c>
      <c r="E31" s="525">
        <f t="shared" si="5"/>
        <v>0</v>
      </c>
      <c r="F31" s="532">
        <f t="shared" si="7"/>
        <v>0</v>
      </c>
      <c r="G31" s="533">
        <f t="shared" ref="G31:G37" si="10">IF(ISBLANK(F31),"  ",IF(F84&gt;0,F31/F84,IF(F31&gt;0,1,0)))</f>
        <v>0</v>
      </c>
      <c r="H31" s="529">
        <f>Revenue!J54</f>
        <v>0</v>
      </c>
      <c r="I31" s="530">
        <f t="shared" ref="I31:I35" si="11">IF(ISBLANK(H31),"  ",IF(L31&gt;0,H31/L31,IF(H31&gt;0,1,0)))</f>
        <v>0</v>
      </c>
      <c r="J31" s="531">
        <f>Revenue!K54</f>
        <v>0</v>
      </c>
      <c r="K31" s="534">
        <f t="shared" si="4"/>
        <v>0</v>
      </c>
      <c r="L31" s="532">
        <f t="shared" si="8"/>
        <v>0</v>
      </c>
      <c r="M31" s="533">
        <f t="shared" ref="M31:M37" si="12">IF(ISBLANK(L31),"  ",IF(L84&gt;0,L31/L84,IF(L31&gt;0,1,0)))</f>
        <v>0</v>
      </c>
    </row>
    <row r="32" spans="1:13" s="402" customFormat="1" ht="15" customHeight="1" x14ac:dyDescent="0.2">
      <c r="A32" s="528" t="s">
        <v>460</v>
      </c>
      <c r="B32" s="529">
        <f>Revenue!H55</f>
        <v>0</v>
      </c>
      <c r="C32" s="530">
        <f t="shared" si="9"/>
        <v>0</v>
      </c>
      <c r="D32" s="531">
        <f>Revenue!I55</f>
        <v>0</v>
      </c>
      <c r="E32" s="525">
        <f t="shared" si="5"/>
        <v>0</v>
      </c>
      <c r="F32" s="532">
        <f t="shared" si="7"/>
        <v>0</v>
      </c>
      <c r="G32" s="533">
        <f t="shared" si="10"/>
        <v>0</v>
      </c>
      <c r="H32" s="529">
        <f>Revenue!J55</f>
        <v>0</v>
      </c>
      <c r="I32" s="530">
        <f t="shared" si="11"/>
        <v>0</v>
      </c>
      <c r="J32" s="531">
        <f>Revenue!K55</f>
        <v>0</v>
      </c>
      <c r="K32" s="534">
        <f t="shared" si="4"/>
        <v>0</v>
      </c>
      <c r="L32" s="532">
        <f t="shared" si="8"/>
        <v>0</v>
      </c>
      <c r="M32" s="533">
        <f t="shared" si="12"/>
        <v>0</v>
      </c>
    </row>
    <row r="33" spans="1:13" s="402" customFormat="1" ht="15" customHeight="1" x14ac:dyDescent="0.2">
      <c r="A33" s="528" t="s">
        <v>459</v>
      </c>
      <c r="B33" s="529">
        <f>Revenue!H56</f>
        <v>0</v>
      </c>
      <c r="C33" s="530">
        <f t="shared" si="9"/>
        <v>0</v>
      </c>
      <c r="D33" s="531">
        <f>Revenue!I56</f>
        <v>0</v>
      </c>
      <c r="E33" s="525">
        <f t="shared" si="5"/>
        <v>0</v>
      </c>
      <c r="F33" s="532">
        <f t="shared" si="7"/>
        <v>0</v>
      </c>
      <c r="G33" s="533">
        <f t="shared" si="10"/>
        <v>0</v>
      </c>
      <c r="H33" s="529">
        <f>Revenue!J56</f>
        <v>0</v>
      </c>
      <c r="I33" s="530">
        <f t="shared" si="11"/>
        <v>0</v>
      </c>
      <c r="J33" s="531">
        <f>Revenue!K56</f>
        <v>0</v>
      </c>
      <c r="K33" s="534">
        <f t="shared" si="4"/>
        <v>0</v>
      </c>
      <c r="L33" s="532">
        <f t="shared" si="8"/>
        <v>0</v>
      </c>
      <c r="M33" s="533">
        <f t="shared" si="12"/>
        <v>0</v>
      </c>
    </row>
    <row r="34" spans="1:13" s="402" customFormat="1" ht="15" customHeight="1" x14ac:dyDescent="0.2">
      <c r="A34" s="528" t="s">
        <v>463</v>
      </c>
      <c r="B34" s="529">
        <f>Revenue!H57</f>
        <v>0</v>
      </c>
      <c r="C34" s="530">
        <f t="shared" si="9"/>
        <v>0</v>
      </c>
      <c r="D34" s="531">
        <f>Revenue!I57</f>
        <v>0</v>
      </c>
      <c r="E34" s="525">
        <f t="shared" si="5"/>
        <v>0</v>
      </c>
      <c r="F34" s="532">
        <f t="shared" si="7"/>
        <v>0</v>
      </c>
      <c r="G34" s="533">
        <f t="shared" si="10"/>
        <v>0</v>
      </c>
      <c r="H34" s="529">
        <f>Revenue!J57</f>
        <v>0</v>
      </c>
      <c r="I34" s="530">
        <f t="shared" si="11"/>
        <v>0</v>
      </c>
      <c r="J34" s="531">
        <f>Revenue!K57</f>
        <v>0</v>
      </c>
      <c r="K34" s="534">
        <f t="shared" si="4"/>
        <v>0</v>
      </c>
      <c r="L34" s="532">
        <f t="shared" si="8"/>
        <v>0</v>
      </c>
      <c r="M34" s="533">
        <f t="shared" si="12"/>
        <v>0</v>
      </c>
    </row>
    <row r="35" spans="1:13" s="402" customFormat="1" ht="15" customHeight="1" x14ac:dyDescent="0.2">
      <c r="A35" s="528" t="s">
        <v>461</v>
      </c>
      <c r="B35" s="529">
        <f>Revenue!H58</f>
        <v>0</v>
      </c>
      <c r="C35" s="530">
        <f t="shared" si="9"/>
        <v>0</v>
      </c>
      <c r="D35" s="531">
        <f>Revenue!I58</f>
        <v>0</v>
      </c>
      <c r="E35" s="525">
        <f t="shared" si="5"/>
        <v>0</v>
      </c>
      <c r="F35" s="532">
        <f t="shared" si="7"/>
        <v>0</v>
      </c>
      <c r="G35" s="533">
        <f t="shared" si="10"/>
        <v>0</v>
      </c>
      <c r="H35" s="529">
        <f>Revenue!J58</f>
        <v>0</v>
      </c>
      <c r="I35" s="530">
        <f t="shared" si="11"/>
        <v>0</v>
      </c>
      <c r="J35" s="531">
        <f>Revenue!K58</f>
        <v>0</v>
      </c>
      <c r="K35" s="534">
        <f t="shared" si="4"/>
        <v>0</v>
      </c>
      <c r="L35" s="532">
        <f t="shared" si="8"/>
        <v>0</v>
      </c>
      <c r="M35" s="533">
        <f t="shared" si="12"/>
        <v>0</v>
      </c>
    </row>
    <row r="36" spans="1:13" s="402" customFormat="1" ht="15" customHeight="1" x14ac:dyDescent="0.2">
      <c r="A36" s="528" t="s">
        <v>539</v>
      </c>
      <c r="B36" s="529">
        <f>Revenue!H59</f>
        <v>0</v>
      </c>
      <c r="C36" s="530">
        <f t="shared" ref="C36:C38" si="13">IF(ISBLANK(B36),"  ",IF(F36&gt;0,B36/F36,IF(B36&gt;0,1,0)))</f>
        <v>0</v>
      </c>
      <c r="D36" s="531">
        <f>Revenue!I59</f>
        <v>0</v>
      </c>
      <c r="E36" s="525">
        <f t="shared" ref="E36:E39" si="14">IF(ISBLANK(D36),"  ",IF(F36&gt;0,D36/F36,IF(D36&gt;0,1,0)))</f>
        <v>0</v>
      </c>
      <c r="F36" s="532">
        <f t="shared" ref="F36:F39" si="15">D36+B36</f>
        <v>0</v>
      </c>
      <c r="G36" s="533">
        <f t="shared" si="10"/>
        <v>0</v>
      </c>
      <c r="H36" s="529">
        <f>Revenue!J59</f>
        <v>0</v>
      </c>
      <c r="I36" s="530">
        <f t="shared" ref="I36:I39" si="16">IF(ISBLANK(H36),"  ",IF(L36&gt;0,H36/L36,IF(H36&gt;0,1,0)))</f>
        <v>0</v>
      </c>
      <c r="J36" s="531">
        <f>Revenue!K59</f>
        <v>0</v>
      </c>
      <c r="K36" s="534">
        <f t="shared" ref="K36:K39" si="17">IF(ISBLANK(J36),"  ",IF(L36&gt;0,J36/L36,IF(J36&gt;0,1,0)))</f>
        <v>0</v>
      </c>
      <c r="L36" s="532">
        <f t="shared" ref="L36:L39" si="18">J36+H36</f>
        <v>0</v>
      </c>
      <c r="M36" s="533">
        <f t="shared" si="12"/>
        <v>0</v>
      </c>
    </row>
    <row r="37" spans="1:13" s="402" customFormat="1" ht="15" customHeight="1" x14ac:dyDescent="0.2">
      <c r="A37" s="528" t="s">
        <v>546</v>
      </c>
      <c r="B37" s="529">
        <f>Revenue!H60</f>
        <v>0</v>
      </c>
      <c r="C37" s="530">
        <f t="shared" si="13"/>
        <v>0</v>
      </c>
      <c r="D37" s="531">
        <f>Revenue!I60</f>
        <v>0</v>
      </c>
      <c r="E37" s="525">
        <f t="shared" si="14"/>
        <v>0</v>
      </c>
      <c r="F37" s="532">
        <f t="shared" ref="F37" si="19">D37+B37</f>
        <v>0</v>
      </c>
      <c r="G37" s="533">
        <f t="shared" si="10"/>
        <v>0</v>
      </c>
      <c r="H37" s="529">
        <f>Revenue!J60</f>
        <v>0</v>
      </c>
      <c r="I37" s="530">
        <f t="shared" ref="I37" si="20">IF(ISBLANK(H37),"  ",IF(L37&gt;0,H37/L37,IF(H37&gt;0,1,0)))</f>
        <v>0</v>
      </c>
      <c r="J37" s="531">
        <f>Revenue!K60</f>
        <v>0</v>
      </c>
      <c r="K37" s="534">
        <f t="shared" ref="K37" si="21">IF(ISBLANK(J37),"  ",IF(L37&gt;0,J37/L37,IF(J37&gt;0,1,0)))</f>
        <v>0</v>
      </c>
      <c r="L37" s="532">
        <f t="shared" ref="L37" si="22">J37+H37</f>
        <v>0</v>
      </c>
      <c r="M37" s="533">
        <f t="shared" si="12"/>
        <v>0</v>
      </c>
    </row>
    <row r="38" spans="1:13" s="402" customFormat="1" ht="15" customHeight="1" x14ac:dyDescent="0.2">
      <c r="A38" s="528" t="s">
        <v>540</v>
      </c>
      <c r="B38" s="529">
        <f>Revenue!H61</f>
        <v>0</v>
      </c>
      <c r="C38" s="530">
        <f t="shared" si="13"/>
        <v>0</v>
      </c>
      <c r="D38" s="531">
        <f>Revenue!I61</f>
        <v>0</v>
      </c>
      <c r="E38" s="525">
        <f t="shared" si="14"/>
        <v>0</v>
      </c>
      <c r="F38" s="532">
        <f t="shared" si="15"/>
        <v>0</v>
      </c>
      <c r="G38" s="533">
        <f>IF(ISBLANK(F38),"  ",IF(F90&gt;0,F38/F90,IF(F38&gt;0,1,0)))</f>
        <v>0</v>
      </c>
      <c r="H38" s="529">
        <f>Revenue!J61</f>
        <v>0</v>
      </c>
      <c r="I38" s="530">
        <f t="shared" si="16"/>
        <v>0</v>
      </c>
      <c r="J38" s="531">
        <f>Revenue!K61</f>
        <v>0</v>
      </c>
      <c r="K38" s="534">
        <f t="shared" si="17"/>
        <v>0</v>
      </c>
      <c r="L38" s="532">
        <f t="shared" si="18"/>
        <v>0</v>
      </c>
      <c r="M38" s="533">
        <f>IF(ISBLANK(L38),"  ",IF(L90&gt;0,L38/L90,IF(L38&gt;0,1,0)))</f>
        <v>0</v>
      </c>
    </row>
    <row r="39" spans="1:13" s="402" customFormat="1" ht="15" customHeight="1" x14ac:dyDescent="0.2">
      <c r="A39" s="528" t="s">
        <v>541</v>
      </c>
      <c r="B39" s="529">
        <f>Revenue!H62</f>
        <v>0</v>
      </c>
      <c r="C39" s="530">
        <f>IF(ISBLANK(B39),"  ",IF(F39&gt;0,B39/F39,IF(B39&gt;0,1,0)))</f>
        <v>0</v>
      </c>
      <c r="D39" s="531">
        <f>Revenue!I62</f>
        <v>0</v>
      </c>
      <c r="E39" s="525">
        <f t="shared" si="14"/>
        <v>0</v>
      </c>
      <c r="F39" s="532">
        <f t="shared" si="15"/>
        <v>0</v>
      </c>
      <c r="G39" s="533">
        <f>IF(ISBLANK(F39),"  ",IF(F91&gt;0,F39/F91,IF(F39&gt;0,1,0)))</f>
        <v>0</v>
      </c>
      <c r="H39" s="529">
        <f>Revenue!J62</f>
        <v>0</v>
      </c>
      <c r="I39" s="530">
        <f t="shared" si="16"/>
        <v>0</v>
      </c>
      <c r="J39" s="531">
        <f>Revenue!K62</f>
        <v>0</v>
      </c>
      <c r="K39" s="534">
        <f t="shared" si="17"/>
        <v>0</v>
      </c>
      <c r="L39" s="532">
        <f t="shared" si="18"/>
        <v>0</v>
      </c>
      <c r="M39" s="533">
        <f>IF(ISBLANK(L39),"  ",IF(L91&gt;0,L39/L91,IF(L39&gt;0,1,0)))</f>
        <v>0</v>
      </c>
    </row>
    <row r="40" spans="1:13" s="402" customFormat="1" ht="15" customHeight="1" x14ac:dyDescent="0.2">
      <c r="A40" s="528" t="s">
        <v>576</v>
      </c>
      <c r="B40" s="529">
        <f>Revenue!H63</f>
        <v>0</v>
      </c>
      <c r="C40" s="530">
        <f t="shared" ref="C40:C41" si="23">IF(ISBLANK(B40),"  ",IF(F40&gt;0,B40/F40,IF(B40&gt;0,1,0)))</f>
        <v>0</v>
      </c>
      <c r="D40" s="531">
        <f>Revenue!I63</f>
        <v>0</v>
      </c>
      <c r="E40" s="525">
        <f t="shared" ref="E40:E41" si="24">IF(ISBLANK(D40),"  ",IF(F40&gt;0,D40/F40,IF(D40&gt;0,1,0)))</f>
        <v>0</v>
      </c>
      <c r="F40" s="532">
        <f t="shared" ref="F40:F41" si="25">D40+B40</f>
        <v>0</v>
      </c>
      <c r="G40" s="533">
        <f t="shared" ref="G40:G41" si="26">IF(ISBLANK(F40),"  ",IF(F92&gt;0,F40/F92,IF(F40&gt;0,1,0)))</f>
        <v>0</v>
      </c>
      <c r="H40" s="529">
        <f>Revenue!J63</f>
        <v>0</v>
      </c>
      <c r="I40" s="530">
        <f t="shared" ref="I40:I41" si="27">IF(ISBLANK(H40),"  ",IF(L40&gt;0,H40/L40,IF(H40&gt;0,1,0)))</f>
        <v>0</v>
      </c>
      <c r="J40" s="531">
        <f>Revenue!K63</f>
        <v>0</v>
      </c>
      <c r="K40" s="534">
        <f t="shared" ref="K40:K41" si="28">IF(ISBLANK(J40),"  ",IF(L40&gt;0,J40/L40,IF(J40&gt;0,1,0)))</f>
        <v>0</v>
      </c>
      <c r="L40" s="532">
        <f t="shared" ref="L40:L41" si="29">J40+H40</f>
        <v>0</v>
      </c>
      <c r="M40" s="533">
        <f t="shared" ref="M40:M41" si="30">IF(ISBLANK(L40),"  ",IF(L92&gt;0,L40/L92,IF(L40&gt;0,1,0)))</f>
        <v>0</v>
      </c>
    </row>
    <row r="41" spans="1:13" s="402" customFormat="1" ht="15" customHeight="1" x14ac:dyDescent="0.2">
      <c r="A41" s="528" t="s">
        <v>577</v>
      </c>
      <c r="B41" s="529">
        <f>Revenue!H64</f>
        <v>0</v>
      </c>
      <c r="C41" s="530">
        <f t="shared" si="23"/>
        <v>0</v>
      </c>
      <c r="D41" s="531">
        <f>Revenue!I64</f>
        <v>0</v>
      </c>
      <c r="E41" s="525">
        <f t="shared" si="24"/>
        <v>0</v>
      </c>
      <c r="F41" s="532">
        <f t="shared" si="25"/>
        <v>0</v>
      </c>
      <c r="G41" s="533">
        <f t="shared" si="26"/>
        <v>0</v>
      </c>
      <c r="H41" s="529">
        <f>Revenue!J64</f>
        <v>0</v>
      </c>
      <c r="I41" s="530">
        <f t="shared" si="27"/>
        <v>0</v>
      </c>
      <c r="J41" s="531">
        <f>Revenue!K64</f>
        <v>0</v>
      </c>
      <c r="K41" s="534">
        <f t="shared" si="28"/>
        <v>0</v>
      </c>
      <c r="L41" s="532">
        <f t="shared" si="29"/>
        <v>0</v>
      </c>
      <c r="M41" s="533">
        <f t="shared" si="30"/>
        <v>0</v>
      </c>
    </row>
    <row r="42" spans="1:13" ht="15" customHeight="1" x14ac:dyDescent="0.25">
      <c r="A42" s="216" t="s">
        <v>156</v>
      </c>
      <c r="B42" s="265"/>
      <c r="C42" s="266" t="s">
        <v>117</v>
      </c>
      <c r="D42" s="262"/>
      <c r="E42" s="267" t="s">
        <v>117</v>
      </c>
      <c r="F42" s="247"/>
      <c r="G42" s="268" t="s">
        <v>117</v>
      </c>
      <c r="H42" s="265" t="s">
        <v>117</v>
      </c>
      <c r="I42" s="266" t="s">
        <v>117</v>
      </c>
      <c r="J42" s="262"/>
      <c r="K42" s="267" t="s">
        <v>117</v>
      </c>
      <c r="L42" s="247"/>
      <c r="M42" s="268" t="s">
        <v>117</v>
      </c>
    </row>
    <row r="43" spans="1:13" ht="15" customHeight="1" x14ac:dyDescent="0.2">
      <c r="A43" s="263" t="s">
        <v>256</v>
      </c>
      <c r="B43" s="209">
        <f>Revenue!H97+Revenue!H98</f>
        <v>0</v>
      </c>
      <c r="C43" s="257">
        <f t="shared" si="0"/>
        <v>0</v>
      </c>
      <c r="D43" s="262">
        <f>Revenue!I97+Revenue!I98</f>
        <v>0</v>
      </c>
      <c r="E43" s="259">
        <f>IF(ISBLANK(D43),"  ",IF(F43&gt;0,D43/F43,IF(D43&gt;0,1,0)))</f>
        <v>0</v>
      </c>
      <c r="F43" s="247">
        <f t="shared" si="2"/>
        <v>0</v>
      </c>
      <c r="G43" s="261">
        <f>IF(ISBLANK(F43),"  ",IF(F84&gt;0,F43/F84,IF(F43&gt;0,1,0)))</f>
        <v>0</v>
      </c>
      <c r="H43" s="209">
        <f>Revenue!J97+Revenue!J98</f>
        <v>0</v>
      </c>
      <c r="I43" s="257">
        <f>IF(ISBLANK(H43),"  ",IF(L43&gt;0,H43/L43,IF(H43&gt;0,1,0)))</f>
        <v>0</v>
      </c>
      <c r="J43" s="262">
        <f>Revenue!K97+Revenue!K98</f>
        <v>0</v>
      </c>
      <c r="K43" s="259">
        <f>IF(ISBLANK(J43),"  ",IF(L43&gt;0,J43/L43,IF(J43&gt;0,1,0)))</f>
        <v>0</v>
      </c>
      <c r="L43" s="247">
        <f>J43+H43</f>
        <v>0</v>
      </c>
      <c r="M43" s="261">
        <f>IF(ISBLANK(L43),"  ",IF(L84&gt;0,L43/L84,IF(L43&gt;0,1,0)))</f>
        <v>0</v>
      </c>
    </row>
    <row r="44" spans="1:13" ht="15" customHeight="1" x14ac:dyDescent="0.25">
      <c r="A44" s="216" t="s">
        <v>157</v>
      </c>
      <c r="B44" s="265"/>
      <c r="C44" s="266" t="s">
        <v>117</v>
      </c>
      <c r="D44" s="262"/>
      <c r="E44" s="267" t="s">
        <v>117</v>
      </c>
      <c r="F44" s="247"/>
      <c r="G44" s="268" t="s">
        <v>117</v>
      </c>
      <c r="H44" s="265"/>
      <c r="I44" s="266" t="s">
        <v>117</v>
      </c>
      <c r="J44" s="262"/>
      <c r="K44" s="267" t="s">
        <v>117</v>
      </c>
      <c r="L44" s="247"/>
      <c r="M44" s="268" t="s">
        <v>117</v>
      </c>
    </row>
    <row r="45" spans="1:13" ht="15" customHeight="1" x14ac:dyDescent="0.2">
      <c r="A45" s="264" t="s">
        <v>256</v>
      </c>
      <c r="B45" s="209">
        <f>Revenue!H99</f>
        <v>0</v>
      </c>
      <c r="C45" s="257">
        <f t="shared" si="0"/>
        <v>0</v>
      </c>
      <c r="D45" s="262">
        <f>Revenue!I99</f>
        <v>0</v>
      </c>
      <c r="E45" s="259">
        <f>IF(ISBLANK(D45),"  ",IF(F45&gt;0,D45/F45,IF(D45&gt;0,1,0)))</f>
        <v>0</v>
      </c>
      <c r="F45" s="247">
        <f t="shared" si="2"/>
        <v>0</v>
      </c>
      <c r="G45" s="261">
        <f>IF(ISBLANK(F45),"  ",IF(F84&gt;0,F45/F84,IF(F45&gt;0,1,0)))</f>
        <v>0</v>
      </c>
      <c r="H45" s="209">
        <f>Revenue!J99</f>
        <v>0</v>
      </c>
      <c r="I45" s="257">
        <f>IF(ISBLANK(H45),"  ",IF(L45&gt;0,H45/L45,IF(H45&gt;0,1,0)))</f>
        <v>0</v>
      </c>
      <c r="J45" s="262">
        <f>Revenue!K99</f>
        <v>0</v>
      </c>
      <c r="K45" s="259">
        <f>IF(ISBLANK(J45),"  ",IF(L45&gt;0,J45/L45,IF(J45&gt;0,1,0)))</f>
        <v>0</v>
      </c>
      <c r="L45" s="247">
        <f>J45+H45</f>
        <v>0</v>
      </c>
      <c r="M45" s="261">
        <f>IF(ISBLANK(L45),"  ",IF(L84&gt;0,L45/L84,IF(L45&gt;0,1,0)))</f>
        <v>0</v>
      </c>
    </row>
    <row r="46" spans="1:13" ht="15" customHeight="1" x14ac:dyDescent="0.2">
      <c r="A46" s="264"/>
      <c r="B46" s="209"/>
      <c r="C46" s="257" t="str">
        <f t="shared" si="0"/>
        <v xml:space="preserve">  </v>
      </c>
      <c r="D46" s="262"/>
      <c r="E46" s="254" t="str">
        <f>IF(ISBLANK(D46),"  ",IF(F46&gt;0,D46/F46,IF(D46&gt;0,1,0)))</f>
        <v xml:space="preserve">  </v>
      </c>
      <c r="F46" s="247"/>
      <c r="G46" s="261"/>
      <c r="H46" s="209"/>
      <c r="I46" s="257" t="str">
        <f>IF(ISBLANK(H46),"  ",IF(L46&gt;0,H46/L46,IF(H46&gt;0,1,0)))</f>
        <v xml:space="preserve">  </v>
      </c>
      <c r="J46" s="262"/>
      <c r="K46" s="259" t="str">
        <f>IF(ISBLANK(J46),"  ",IF(L46&gt;0,J46/L46,IF(J46&gt;0,1,0)))</f>
        <v xml:space="preserve">  </v>
      </c>
      <c r="L46" s="247">
        <f>J46+H46</f>
        <v>0</v>
      </c>
      <c r="M46" s="261">
        <f>IF(ISBLANK(L46),"  ",IF(L84&gt;0,L46/L84,IF(L46&gt;0,1,0)))</f>
        <v>0</v>
      </c>
    </row>
    <row r="47" spans="1:13" s="153" customFormat="1" ht="15" customHeight="1" x14ac:dyDescent="0.25">
      <c r="A47" s="216" t="s">
        <v>158</v>
      </c>
      <c r="B47" s="217">
        <f>SUM(B13,B14,B15,B43,B45,B46)</f>
        <v>0</v>
      </c>
      <c r="C47" s="269">
        <f t="shared" si="0"/>
        <v>0</v>
      </c>
      <c r="D47" s="217">
        <f>SUM(D13,D14,D15,D43,D45,D46)</f>
        <v>0</v>
      </c>
      <c r="E47" s="297">
        <f>IF(ISBLANK(D47),"  ",IF(F47&gt;0,D47/F47,IF(D47&gt;0,1,0)))</f>
        <v>0</v>
      </c>
      <c r="F47" s="217">
        <f>SUM(F13,F14,F15,F43,F45,F46)</f>
        <v>0</v>
      </c>
      <c r="G47" s="271">
        <f>IF(ISBLANK(F47),"  ",IF(F84&gt;0,F47/F84,IF(F47&gt;0,1,0)))</f>
        <v>0</v>
      </c>
      <c r="H47" s="217">
        <f>SUM(H13,H14,H15,H43,H45,H46)</f>
        <v>0</v>
      </c>
      <c r="I47" s="269">
        <f>IF(ISBLANK(H47),"  ",IF(L47&gt;0,H47/L47,IF(H47&gt;0,1,0)))</f>
        <v>0</v>
      </c>
      <c r="J47" s="217">
        <f>SUM(J13,J14,J15,J43,J45,J46)</f>
        <v>0</v>
      </c>
      <c r="K47" s="270">
        <f>IF(ISBLANK(J47),"  ",IF(L47&gt;0,J47/L47,IF(J47&gt;0,1,0)))</f>
        <v>0</v>
      </c>
      <c r="L47" s="217">
        <f>SUM(L13,L14,L15,L43,L45,L46)</f>
        <v>0</v>
      </c>
      <c r="M47" s="271">
        <f>IF(ISBLANK(L47),"  ",IF(L84&gt;0,L47/L84,IF(L47&gt;0,1,0)))</f>
        <v>0</v>
      </c>
    </row>
    <row r="48" spans="1:13" ht="15" customHeight="1" x14ac:dyDescent="0.25">
      <c r="A48" s="223" t="s">
        <v>205</v>
      </c>
      <c r="B48" s="224"/>
      <c r="C48" s="266" t="s">
        <v>117</v>
      </c>
      <c r="D48" s="262"/>
      <c r="E48" s="267" t="s">
        <v>117</v>
      </c>
      <c r="F48" s="247"/>
      <c r="G48" s="268" t="s">
        <v>117</v>
      </c>
      <c r="H48" s="224"/>
      <c r="I48" s="266" t="s">
        <v>117</v>
      </c>
      <c r="J48" s="262"/>
      <c r="K48" s="267" t="s">
        <v>117</v>
      </c>
      <c r="L48" s="247"/>
      <c r="M48" s="268" t="s">
        <v>117</v>
      </c>
    </row>
    <row r="49" spans="1:13" ht="15" customHeight="1" x14ac:dyDescent="0.2">
      <c r="A49" s="197" t="s">
        <v>206</v>
      </c>
      <c r="B49" s="136">
        <f>Revenue!H89</f>
        <v>0</v>
      </c>
      <c r="C49" s="252">
        <f t="shared" si="0"/>
        <v>0</v>
      </c>
      <c r="D49" s="258">
        <f>Revenue!I89</f>
        <v>0</v>
      </c>
      <c r="E49" s="254">
        <f t="shared" ref="E49:E55" si="31">IF(ISBLANK(D49),"  ",IF(F49&gt;0,D49/F49,IF(D49&gt;0,1,0)))</f>
        <v>0</v>
      </c>
      <c r="F49" s="137">
        <f>D49+B49</f>
        <v>0</v>
      </c>
      <c r="G49" s="256">
        <f>IF(ISBLANK(F49),"  ",IF(F84&gt;0,F49/D84,IF(F49&gt;0,1,0)))</f>
        <v>0</v>
      </c>
      <c r="H49" s="136">
        <f>Revenue!J89</f>
        <v>0</v>
      </c>
      <c r="I49" s="252">
        <f t="shared" ref="I49:I55" si="32">IF(ISBLANK(H49),"  ",IF(L49&gt;0,H49/L49,IF(H49&gt;0,1,0)))</f>
        <v>0</v>
      </c>
      <c r="J49" s="258">
        <f>Revenue!K89</f>
        <v>0</v>
      </c>
      <c r="K49" s="254">
        <f t="shared" ref="K49:K55" si="33">IF(ISBLANK(J49),"  ",IF(L49&gt;0,J49/L49,IF(J49&gt;0,1,0)))</f>
        <v>0</v>
      </c>
      <c r="L49" s="137">
        <f>J49+H49</f>
        <v>0</v>
      </c>
      <c r="M49" s="256">
        <f>IF(ISBLANK(L49),"  ",IF(L84&gt;0,L49/J84,IF(L49&gt;0,1,0)))</f>
        <v>0</v>
      </c>
    </row>
    <row r="50" spans="1:13" ht="15" customHeight="1" x14ac:dyDescent="0.2">
      <c r="A50" s="211" t="s">
        <v>207</v>
      </c>
      <c r="B50" s="209">
        <f>Revenue!H90</f>
        <v>0</v>
      </c>
      <c r="C50" s="257">
        <f t="shared" si="0"/>
        <v>0</v>
      </c>
      <c r="D50" s="262">
        <f>Revenue!I90</f>
        <v>0</v>
      </c>
      <c r="E50" s="259">
        <f>IF(ISBLANK(D50),"  ",IF(F50&gt;0,D50/F50,IF(D50&gt;0,1,0)))</f>
        <v>0</v>
      </c>
      <c r="F50" s="247">
        <f>D50+B50</f>
        <v>0</v>
      </c>
      <c r="G50" s="261">
        <f>IF(ISBLANK(F50),"  ",IF(D84&gt;0,F50/D84,IF(F50&gt;0,1,0)))</f>
        <v>0</v>
      </c>
      <c r="H50" s="209">
        <f>Revenue!J90</f>
        <v>0</v>
      </c>
      <c r="I50" s="257">
        <f t="shared" si="32"/>
        <v>0</v>
      </c>
      <c r="J50" s="262">
        <f>Revenue!K90</f>
        <v>0</v>
      </c>
      <c r="K50" s="259">
        <f t="shared" si="33"/>
        <v>0</v>
      </c>
      <c r="L50" s="247">
        <f>J50+H50</f>
        <v>0</v>
      </c>
      <c r="M50" s="261">
        <f>IF(ISBLANK(L50),"  ",IF(J84&gt;0,L50/J84,IF(L50&gt;0,1,0)))</f>
        <v>0</v>
      </c>
    </row>
    <row r="51" spans="1:13" ht="15" customHeight="1" x14ac:dyDescent="0.2">
      <c r="A51" s="197" t="s">
        <v>253</v>
      </c>
      <c r="B51" s="209">
        <f>Revenue!H91</f>
        <v>0</v>
      </c>
      <c r="C51" s="257">
        <f t="shared" si="0"/>
        <v>0</v>
      </c>
      <c r="D51" s="262">
        <f>Revenue!I91</f>
        <v>0</v>
      </c>
      <c r="E51" s="259">
        <f t="shared" si="31"/>
        <v>0</v>
      </c>
      <c r="F51" s="247">
        <f>D51+B51</f>
        <v>0</v>
      </c>
      <c r="G51" s="261">
        <f>IF(ISBLANK(F51),"  ",IF(D84&gt;0,F51/D84,IF(F51&gt;0,1,0)))</f>
        <v>0</v>
      </c>
      <c r="H51" s="209">
        <f>Revenue!J91</f>
        <v>0</v>
      </c>
      <c r="I51" s="257">
        <f t="shared" si="32"/>
        <v>0</v>
      </c>
      <c r="J51" s="262">
        <f>Revenue!K91</f>
        <v>0</v>
      </c>
      <c r="K51" s="259">
        <f t="shared" si="33"/>
        <v>0</v>
      </c>
      <c r="L51" s="247">
        <f>J51+H51</f>
        <v>0</v>
      </c>
      <c r="M51" s="261">
        <f>IF(ISBLANK(L51),"  ",IF(J84&gt;0,L51/J84,IF(L51&gt;0,1,0)))</f>
        <v>0</v>
      </c>
    </row>
    <row r="52" spans="1:13" ht="15" customHeight="1" x14ac:dyDescent="0.2">
      <c r="A52" s="208" t="s">
        <v>208</v>
      </c>
      <c r="B52" s="209">
        <f>Revenue!H92</f>
        <v>0</v>
      </c>
      <c r="C52" s="257">
        <f t="shared" si="0"/>
        <v>0</v>
      </c>
      <c r="D52" s="262">
        <f>Revenue!I92</f>
        <v>0</v>
      </c>
      <c r="E52" s="259">
        <f t="shared" si="31"/>
        <v>0</v>
      </c>
      <c r="F52" s="247">
        <f>D52+B52</f>
        <v>0</v>
      </c>
      <c r="G52" s="261">
        <f>IF(ISBLANK(F52),"  ",IF(D84&gt;0,F52/D84,IF(F52&gt;0,1,0)))</f>
        <v>0</v>
      </c>
      <c r="H52" s="209">
        <f>Revenue!J92</f>
        <v>0</v>
      </c>
      <c r="I52" s="257">
        <f t="shared" si="32"/>
        <v>0</v>
      </c>
      <c r="J52" s="262">
        <f>Revenue!K92</f>
        <v>0</v>
      </c>
      <c r="K52" s="259">
        <f t="shared" si="33"/>
        <v>0</v>
      </c>
      <c r="L52" s="247">
        <f>J52+H52</f>
        <v>0</v>
      </c>
      <c r="M52" s="261">
        <f>IF(ISBLANK(L52),"  ",IF(J84&gt;0,L52/J84,IF(L52&gt;0,1,0)))</f>
        <v>0</v>
      </c>
    </row>
    <row r="53" spans="1:13" ht="15" customHeight="1" x14ac:dyDescent="0.2">
      <c r="A53" s="211" t="s">
        <v>254</v>
      </c>
      <c r="B53" s="209">
        <f>Revenue!H94</f>
        <v>0</v>
      </c>
      <c r="C53" s="257">
        <f t="shared" si="0"/>
        <v>0</v>
      </c>
      <c r="D53" s="262">
        <f>Revenue!I94</f>
        <v>0</v>
      </c>
      <c r="E53" s="259">
        <f t="shared" si="31"/>
        <v>0</v>
      </c>
      <c r="F53" s="247">
        <f>D53+B53</f>
        <v>0</v>
      </c>
      <c r="G53" s="261">
        <f>IF(ISBLANK(F53),"  ",IF(F84&gt;0,F53/F84,IF(F53&gt;0,1,0)))</f>
        <v>0</v>
      </c>
      <c r="H53" s="209">
        <f>Revenue!J94</f>
        <v>0</v>
      </c>
      <c r="I53" s="257">
        <f t="shared" si="32"/>
        <v>0</v>
      </c>
      <c r="J53" s="262">
        <f>Revenue!K94</f>
        <v>0</v>
      </c>
      <c r="K53" s="259">
        <f t="shared" si="33"/>
        <v>0</v>
      </c>
      <c r="L53" s="247">
        <f>J53+H53</f>
        <v>0</v>
      </c>
      <c r="M53" s="261">
        <f>IF(ISBLANK(L53),"  ",IF(L84&gt;0,L53/L84,IF(L53&gt;0,1,0)))</f>
        <v>0</v>
      </c>
    </row>
    <row r="54" spans="1:13" s="153" customFormat="1" ht="15" customHeight="1" x14ac:dyDescent="0.25">
      <c r="A54" s="223" t="s">
        <v>209</v>
      </c>
      <c r="B54" s="217">
        <f>B53+B52+B51+B50+B49</f>
        <v>0</v>
      </c>
      <c r="C54" s="269">
        <f t="shared" si="0"/>
        <v>0</v>
      </c>
      <c r="D54" s="272">
        <f>D53+D52+D51+D50+D49</f>
        <v>0</v>
      </c>
      <c r="E54" s="270">
        <f t="shared" si="31"/>
        <v>0</v>
      </c>
      <c r="F54" s="273">
        <f>F53+F52+F51+F50+F49</f>
        <v>0</v>
      </c>
      <c r="G54" s="271">
        <f>IF(ISBLANK(F54),"  ",IF(F84&gt;0,F54/F84,IF(F54&gt;0,1,0)))</f>
        <v>0</v>
      </c>
      <c r="H54" s="217">
        <f>H53+H52+H51+H50+H49</f>
        <v>0</v>
      </c>
      <c r="I54" s="269">
        <f t="shared" si="32"/>
        <v>0</v>
      </c>
      <c r="J54" s="272">
        <f>J53+J52+J51+J50+J49</f>
        <v>0</v>
      </c>
      <c r="K54" s="270">
        <f t="shared" si="33"/>
        <v>0</v>
      </c>
      <c r="L54" s="273">
        <f>L53+L52+L51+L50+L49</f>
        <v>0</v>
      </c>
      <c r="M54" s="271">
        <f>IF(ISBLANK(L54),"  ",IF(L84&gt;0,L54/L84,IF(L54&gt;0,1,0)))</f>
        <v>0</v>
      </c>
    </row>
    <row r="55" spans="1:13" s="153" customFormat="1" ht="15" customHeight="1" x14ac:dyDescent="0.25">
      <c r="A55" s="222" t="s">
        <v>412</v>
      </c>
      <c r="B55" s="274">
        <f>Revenue!H111</f>
        <v>0</v>
      </c>
      <c r="C55" s="269">
        <f t="shared" si="0"/>
        <v>0</v>
      </c>
      <c r="D55" s="292">
        <f>Revenue!I111</f>
        <v>0</v>
      </c>
      <c r="E55" s="270">
        <f t="shared" si="31"/>
        <v>0</v>
      </c>
      <c r="F55" s="275">
        <f>D55+B55</f>
        <v>0</v>
      </c>
      <c r="G55" s="271">
        <f>IF(ISBLANK(F55),"  ",IF(F84&gt;0,F55/F84,IF(F55&gt;0,1,0)))</f>
        <v>0</v>
      </c>
      <c r="H55" s="274">
        <f>Revenue!J111</f>
        <v>0</v>
      </c>
      <c r="I55" s="269">
        <f t="shared" si="32"/>
        <v>0</v>
      </c>
      <c r="J55" s="274">
        <f>Revenue!K111</f>
        <v>0</v>
      </c>
      <c r="K55" s="270">
        <f t="shared" si="33"/>
        <v>0</v>
      </c>
      <c r="L55" s="275">
        <f>J55+H55</f>
        <v>0</v>
      </c>
      <c r="M55" s="271">
        <f>IF(ISBLANK(L55),"  ",IF(L84&gt;0,L55/L84,IF(L55&gt;0,1,0)))</f>
        <v>0</v>
      </c>
    </row>
    <row r="56" spans="1:13" ht="15" customHeight="1" x14ac:dyDescent="0.25">
      <c r="A56" s="199" t="s">
        <v>211</v>
      </c>
      <c r="B56" s="276"/>
      <c r="C56" s="277" t="s">
        <v>117</v>
      </c>
      <c r="D56" s="258"/>
      <c r="E56" s="278" t="s">
        <v>117</v>
      </c>
      <c r="F56" s="137"/>
      <c r="G56" s="279" t="s">
        <v>117</v>
      </c>
      <c r="H56" s="276"/>
      <c r="I56" s="277" t="s">
        <v>117</v>
      </c>
      <c r="J56" s="258"/>
      <c r="K56" s="278" t="s">
        <v>117</v>
      </c>
      <c r="L56" s="137"/>
      <c r="M56" s="279" t="s">
        <v>117</v>
      </c>
    </row>
    <row r="57" spans="1:13" ht="15" customHeight="1" x14ac:dyDescent="0.2">
      <c r="A57" s="197" t="s">
        <v>242</v>
      </c>
      <c r="B57" s="276">
        <f>Revenue!H7</f>
        <v>0</v>
      </c>
      <c r="C57" s="252">
        <f t="shared" si="0"/>
        <v>0</v>
      </c>
      <c r="D57" s="258">
        <f>Revenue!I7</f>
        <v>0</v>
      </c>
      <c r="E57" s="254">
        <f t="shared" ref="E57:E75" si="34">IF(ISBLANK(D57),"  ",IF(F57&gt;0,D57/F57,IF(D57&gt;0,1,0)))</f>
        <v>0</v>
      </c>
      <c r="F57" s="280">
        <f t="shared" ref="F57:F62" si="35">D57+B57</f>
        <v>0</v>
      </c>
      <c r="G57" s="256">
        <f>IF(ISBLANK(F57),"  ",IF(F84&gt;0,F57/F84,IF(F57&gt;0,1,0)))</f>
        <v>0</v>
      </c>
      <c r="H57" s="276">
        <f>Revenue!J7</f>
        <v>0</v>
      </c>
      <c r="I57" s="252">
        <f t="shared" ref="I57:I75" si="36">IF(ISBLANK(H57),"  ",IF(L57&gt;0,H57/L57,IF(H57&gt;0,1,0)))</f>
        <v>0</v>
      </c>
      <c r="J57" s="258">
        <f>Revenue!K7</f>
        <v>0</v>
      </c>
      <c r="K57" s="254">
        <f t="shared" ref="K57:K75" si="37">IF(ISBLANK(J57),"  ",IF(L57&gt;0,J57/L57,IF(J57&gt;0,1,0)))</f>
        <v>0</v>
      </c>
      <c r="L57" s="280">
        <f t="shared" ref="L57:L63" si="38">J57+H57</f>
        <v>0</v>
      </c>
      <c r="M57" s="256">
        <f>IF(ISBLANK(L57),"  ",IF(L84&gt;0,L57/L84,IF(L57&gt;0,1,0)))</f>
        <v>0</v>
      </c>
    </row>
    <row r="58" spans="1:13" ht="15" customHeight="1" x14ac:dyDescent="0.2">
      <c r="A58" s="208" t="s">
        <v>243</v>
      </c>
      <c r="B58" s="224">
        <f>Revenue!H19</f>
        <v>0</v>
      </c>
      <c r="C58" s="257">
        <f t="shared" si="0"/>
        <v>0</v>
      </c>
      <c r="D58" s="262">
        <f>Revenue!I19</f>
        <v>0</v>
      </c>
      <c r="E58" s="259">
        <f t="shared" si="34"/>
        <v>0</v>
      </c>
      <c r="F58" s="281">
        <f t="shared" si="35"/>
        <v>0</v>
      </c>
      <c r="G58" s="261">
        <f>IF(ISBLANK(F58),"  ",IF(F84&gt;0,F58/F84,IF(F58&gt;0,1,0)))</f>
        <v>0</v>
      </c>
      <c r="H58" s="224">
        <f>Revenue!J19</f>
        <v>0</v>
      </c>
      <c r="I58" s="257">
        <f t="shared" si="36"/>
        <v>0</v>
      </c>
      <c r="J58" s="262">
        <f>Revenue!K19</f>
        <v>0</v>
      </c>
      <c r="K58" s="259">
        <f t="shared" si="37"/>
        <v>0</v>
      </c>
      <c r="L58" s="281">
        <f t="shared" si="38"/>
        <v>0</v>
      </c>
      <c r="M58" s="261">
        <f>IF(ISBLANK(L58),"  ",IF(L84&gt;0,L58/L84,IF(L58&gt;0,1,0)))</f>
        <v>0</v>
      </c>
    </row>
    <row r="59" spans="1:13" ht="15" customHeight="1" x14ac:dyDescent="0.2">
      <c r="A59" s="282" t="s">
        <v>244</v>
      </c>
      <c r="B59" s="283">
        <f>Revenue!H9</f>
        <v>0</v>
      </c>
      <c r="C59" s="257">
        <f t="shared" si="0"/>
        <v>0</v>
      </c>
      <c r="D59" s="284">
        <f>Revenue!I9</f>
        <v>0</v>
      </c>
      <c r="E59" s="259">
        <f t="shared" si="34"/>
        <v>0</v>
      </c>
      <c r="F59" s="285">
        <f t="shared" si="35"/>
        <v>0</v>
      </c>
      <c r="G59" s="261">
        <f>IF(ISBLANK(F59),"  ",IF(F84&gt;0,F59/F84,IF(F59&gt;0,1,0)))</f>
        <v>0</v>
      </c>
      <c r="H59" s="283">
        <f>Revenue!J9</f>
        <v>0</v>
      </c>
      <c r="I59" s="257">
        <f t="shared" si="36"/>
        <v>0</v>
      </c>
      <c r="J59" s="284">
        <f>Revenue!K9</f>
        <v>0</v>
      </c>
      <c r="K59" s="259">
        <f t="shared" si="37"/>
        <v>0</v>
      </c>
      <c r="L59" s="285">
        <f t="shared" si="38"/>
        <v>0</v>
      </c>
      <c r="M59" s="261">
        <f>IF(ISBLANK(L59),"  ",IF(L84&gt;0,L59/L84,IF(L59&gt;0,1,0)))</f>
        <v>0</v>
      </c>
    </row>
    <row r="60" spans="1:13" ht="15" customHeight="1" x14ac:dyDescent="0.2">
      <c r="A60" s="282" t="s">
        <v>245</v>
      </c>
      <c r="B60" s="283">
        <f>Revenue!H10</f>
        <v>0</v>
      </c>
      <c r="C60" s="257">
        <f t="shared" si="0"/>
        <v>0</v>
      </c>
      <c r="D60" s="284">
        <f>Revenue!I10</f>
        <v>0</v>
      </c>
      <c r="E60" s="259">
        <f t="shared" si="34"/>
        <v>0</v>
      </c>
      <c r="F60" s="285">
        <f t="shared" si="35"/>
        <v>0</v>
      </c>
      <c r="G60" s="261">
        <f>IF(ISBLANK(F60),"  ",IF(F84&gt;0,F60/F84,IF(F60&gt;0,1,0)))</f>
        <v>0</v>
      </c>
      <c r="H60" s="283">
        <f>Revenue!J10</f>
        <v>0</v>
      </c>
      <c r="I60" s="257">
        <f t="shared" si="36"/>
        <v>0</v>
      </c>
      <c r="J60" s="284">
        <f>Revenue!K10</f>
        <v>0</v>
      </c>
      <c r="K60" s="259">
        <f t="shared" si="37"/>
        <v>0</v>
      </c>
      <c r="L60" s="285">
        <f t="shared" si="38"/>
        <v>0</v>
      </c>
      <c r="M60" s="261">
        <f>IF(ISBLANK(L60),"  ",IF(L84&gt;0,L60/L84,IF(L60&gt;0,1,0)))</f>
        <v>0</v>
      </c>
    </row>
    <row r="61" spans="1:13" ht="15" customHeight="1" x14ac:dyDescent="0.2">
      <c r="A61" s="282" t="s">
        <v>411</v>
      </c>
      <c r="B61" s="283">
        <v>0</v>
      </c>
      <c r="C61" s="554">
        <f>IF(ISBLANK(B61),"  ",IF(F61&gt;0,B61/F61,IF(B61&gt;0,1,0)))</f>
        <v>0</v>
      </c>
      <c r="D61" s="284">
        <f>Athletics!V13</f>
        <v>0</v>
      </c>
      <c r="E61" s="555">
        <f>IF(ISBLANK(D61),"  ",IF(F61&gt;0,D61/F61,IF(D61&gt;0,1,0)))</f>
        <v>0</v>
      </c>
      <c r="F61" s="285">
        <f t="shared" si="35"/>
        <v>0</v>
      </c>
      <c r="G61" s="556">
        <f>IF(ISBLANK(F61),"  ",IF(F86&gt;0,F61/F86,IF(F61&gt;0,1,0)))</f>
        <v>0</v>
      </c>
      <c r="H61" s="283">
        <v>0</v>
      </c>
      <c r="I61" s="554">
        <f>IF(ISBLANK(H61),"  ",IF(L61&gt;0,H61/L61,IF(H61&gt;0,1,0)))</f>
        <v>0</v>
      </c>
      <c r="J61" s="284">
        <f>Athletics!W13</f>
        <v>0</v>
      </c>
      <c r="K61" s="555">
        <f>IF(ISBLANK(J61),"  ",IF(L61&gt;0,J61/L61,IF(J61&gt;0,1,0)))</f>
        <v>0</v>
      </c>
      <c r="L61" s="285">
        <f t="shared" si="38"/>
        <v>0</v>
      </c>
      <c r="M61" s="556">
        <f>IF(ISBLANK(L61),"  ",IF(L86&gt;0,L61/L86,IF(L61&gt;0,1,0)))</f>
        <v>0</v>
      </c>
    </row>
    <row r="62" spans="1:13" ht="15" customHeight="1" x14ac:dyDescent="0.2">
      <c r="A62" s="208" t="s">
        <v>252</v>
      </c>
      <c r="B62" s="224">
        <f>Revenue!H11+Revenue!H12+Revenue!H14+Revenue!H15+Revenue!H17+Revenue!H18+Revenue!H22+Revenue!H23+Revenue!H13+Revenue!H16</f>
        <v>0</v>
      </c>
      <c r="C62" s="257">
        <f t="shared" si="0"/>
        <v>0</v>
      </c>
      <c r="D62" s="262">
        <f>Revenue!I11+Revenue!I12+Revenue!I14+Revenue!I15+Revenue!I17+Revenue!I18+Revenue!I22+Revenue!I23+Revenue!I13+Revenue!I16</f>
        <v>0</v>
      </c>
      <c r="E62" s="259">
        <f t="shared" si="34"/>
        <v>0</v>
      </c>
      <c r="F62" s="281">
        <f t="shared" si="35"/>
        <v>0</v>
      </c>
      <c r="G62" s="261">
        <f>IF(ISBLANK(F62),"  ",IF(F84&gt;0,F62/F84,IF(F62&gt;0,1,0)))</f>
        <v>0</v>
      </c>
      <c r="H62" s="224">
        <f>Revenue!J11+Revenue!J12+Revenue!J14+Revenue!J15+Revenue!J17+Revenue!J18+Revenue!J22+Revenue!J23+Revenue!J13+Revenue!J16</f>
        <v>0</v>
      </c>
      <c r="I62" s="257">
        <f t="shared" si="36"/>
        <v>0</v>
      </c>
      <c r="J62" s="262">
        <f>Revenue!K11+Revenue!K12+Revenue!K14+Revenue!K15+Revenue!K17+Revenue!K18+Revenue!K22+Revenue!K23+Revenue!K13+Revenue!K16</f>
        <v>0</v>
      </c>
      <c r="K62" s="259">
        <f t="shared" si="37"/>
        <v>0</v>
      </c>
      <c r="L62" s="281">
        <f t="shared" si="38"/>
        <v>0</v>
      </c>
      <c r="M62" s="261">
        <f>IF(ISBLANK(L62),"  ",IF(L84&gt;0,L62/L84,IF(L62&gt;0,1,0)))</f>
        <v>0</v>
      </c>
    </row>
    <row r="63" spans="1:13" s="153" customFormat="1" ht="15" customHeight="1" x14ac:dyDescent="0.25">
      <c r="A63" s="222" t="s">
        <v>216</v>
      </c>
      <c r="B63" s="227">
        <f>B62+B60+B59+B58+B57</f>
        <v>0</v>
      </c>
      <c r="C63" s="269">
        <f t="shared" si="0"/>
        <v>0</v>
      </c>
      <c r="D63" s="272">
        <f>D62+D60+D59+D58+D57+D61</f>
        <v>0</v>
      </c>
      <c r="E63" s="270">
        <f t="shared" si="34"/>
        <v>0</v>
      </c>
      <c r="F63" s="286">
        <f>F62+F60+F59+F58+F57+F61</f>
        <v>0</v>
      </c>
      <c r="G63" s="271">
        <f>IF(ISBLANK(F63),"  ",IF(F84&gt;0,F63/F84,IF(F63&gt;0,1,0)))</f>
        <v>0</v>
      </c>
      <c r="H63" s="227">
        <f>H62+H60+H59+H58+H57</f>
        <v>0</v>
      </c>
      <c r="I63" s="269">
        <f t="shared" si="36"/>
        <v>0</v>
      </c>
      <c r="J63" s="272">
        <f>J62+J60+J59+J58+J57+J61</f>
        <v>0</v>
      </c>
      <c r="K63" s="270">
        <f t="shared" si="37"/>
        <v>0</v>
      </c>
      <c r="L63" s="281">
        <f t="shared" si="38"/>
        <v>0</v>
      </c>
      <c r="M63" s="271">
        <f>IF(ISBLANK(L63),"  ",IF(L84&gt;0,L63/L84,IF(L63&gt;0,1,0)))</f>
        <v>0</v>
      </c>
    </row>
    <row r="64" spans="1:13" ht="15" customHeight="1" x14ac:dyDescent="0.2">
      <c r="A64" s="251" t="s">
        <v>217</v>
      </c>
      <c r="B64" s="287">
        <f>Revenue!H26</f>
        <v>0</v>
      </c>
      <c r="C64" s="257">
        <f t="shared" si="0"/>
        <v>0</v>
      </c>
      <c r="D64" s="288">
        <f>Revenue!I26</f>
        <v>0</v>
      </c>
      <c r="E64" s="259">
        <f t="shared" si="34"/>
        <v>0</v>
      </c>
      <c r="F64" s="289">
        <f t="shared" ref="F64:F73" si="39">D64+B64</f>
        <v>0</v>
      </c>
      <c r="G64" s="261">
        <f>IF(ISBLANK(F64),"  ",IF(F84&gt;0,F64/F84,IF(F64&gt;0,1,0)))</f>
        <v>0</v>
      </c>
      <c r="H64" s="287">
        <f>Revenue!J26</f>
        <v>0</v>
      </c>
      <c r="I64" s="257">
        <f t="shared" si="36"/>
        <v>0</v>
      </c>
      <c r="J64" s="288">
        <f>Revenue!K26</f>
        <v>0</v>
      </c>
      <c r="K64" s="259">
        <f t="shared" si="37"/>
        <v>0</v>
      </c>
      <c r="L64" s="289">
        <f t="shared" ref="L64:L74" si="40">J64+H64</f>
        <v>0</v>
      </c>
      <c r="M64" s="261">
        <f>IF(ISBLANK(L64),"  ",IF(L84&gt;0,L64/L84,IF(L64&gt;0,1,0)))</f>
        <v>0</v>
      </c>
    </row>
    <row r="65" spans="1:13" ht="15" customHeight="1" x14ac:dyDescent="0.2">
      <c r="A65" s="290" t="s">
        <v>246</v>
      </c>
      <c r="B65" s="209">
        <f>Revenue!H27</f>
        <v>0</v>
      </c>
      <c r="C65" s="257">
        <f t="shared" si="0"/>
        <v>0</v>
      </c>
      <c r="D65" s="262">
        <f>Revenue!I27</f>
        <v>0</v>
      </c>
      <c r="E65" s="259">
        <f t="shared" si="34"/>
        <v>0</v>
      </c>
      <c r="F65" s="247">
        <f t="shared" si="39"/>
        <v>0</v>
      </c>
      <c r="G65" s="261">
        <f>IF(ISBLANK(F65),"  ",IF(F84&gt;0,F65/F84,IF(F65&gt;0,1,0)))</f>
        <v>0</v>
      </c>
      <c r="H65" s="209">
        <f>Revenue!J27</f>
        <v>0</v>
      </c>
      <c r="I65" s="257">
        <f t="shared" si="36"/>
        <v>0</v>
      </c>
      <c r="J65" s="262">
        <f>Revenue!K27</f>
        <v>0</v>
      </c>
      <c r="K65" s="259">
        <f t="shared" si="37"/>
        <v>0</v>
      </c>
      <c r="L65" s="247">
        <f t="shared" si="40"/>
        <v>0</v>
      </c>
      <c r="M65" s="261">
        <f>IF(ISBLANK(L65),"  ",IF(L84&gt;0,L65/L84,IF(L65&gt;0,1,0)))</f>
        <v>0</v>
      </c>
    </row>
    <row r="66" spans="1:13" ht="15" customHeight="1" x14ac:dyDescent="0.2">
      <c r="A66" s="197" t="s">
        <v>218</v>
      </c>
      <c r="B66" s="209">
        <f>Revenue!H28</f>
        <v>0</v>
      </c>
      <c r="C66" s="257">
        <f t="shared" si="0"/>
        <v>0</v>
      </c>
      <c r="D66" s="262">
        <f>Revenue!I28</f>
        <v>0</v>
      </c>
      <c r="E66" s="259">
        <f t="shared" si="34"/>
        <v>0</v>
      </c>
      <c r="F66" s="247">
        <f t="shared" si="39"/>
        <v>0</v>
      </c>
      <c r="G66" s="261">
        <f>IF(ISBLANK(F66),"  ",IF(F84&gt;0,F66/F84,IF(F66&gt;0,1,0)))</f>
        <v>0</v>
      </c>
      <c r="H66" s="209">
        <f>Revenue!J28</f>
        <v>0</v>
      </c>
      <c r="I66" s="257">
        <f t="shared" si="36"/>
        <v>0</v>
      </c>
      <c r="J66" s="262">
        <f>Revenue!K28</f>
        <v>0</v>
      </c>
      <c r="K66" s="259">
        <f t="shared" si="37"/>
        <v>0</v>
      </c>
      <c r="L66" s="247">
        <f t="shared" si="40"/>
        <v>0</v>
      </c>
      <c r="M66" s="261">
        <f>IF(ISBLANK(L66),"  ",IF(L84&gt;0,L66/L84,IF(L66&gt;0,1,0)))</f>
        <v>0</v>
      </c>
    </row>
    <row r="67" spans="1:13" ht="15" customHeight="1" x14ac:dyDescent="0.2">
      <c r="A67" s="211" t="s">
        <v>219</v>
      </c>
      <c r="B67" s="209">
        <f>Revenue!H76</f>
        <v>0</v>
      </c>
      <c r="C67" s="257">
        <f t="shared" si="0"/>
        <v>0</v>
      </c>
      <c r="D67" s="262">
        <f>Revenue!I76</f>
        <v>0</v>
      </c>
      <c r="E67" s="259">
        <f t="shared" si="34"/>
        <v>0</v>
      </c>
      <c r="F67" s="247">
        <f t="shared" si="39"/>
        <v>0</v>
      </c>
      <c r="G67" s="261">
        <f>IF(ISBLANK(F67),"  ",IF(F84&gt;0,F67/F84,IF(F67&gt;0,1,0)))</f>
        <v>0</v>
      </c>
      <c r="H67" s="209">
        <f>Revenue!J76</f>
        <v>0</v>
      </c>
      <c r="I67" s="257">
        <f t="shared" si="36"/>
        <v>0</v>
      </c>
      <c r="J67" s="262">
        <f>Revenue!K76</f>
        <v>0</v>
      </c>
      <c r="K67" s="259">
        <f t="shared" si="37"/>
        <v>0</v>
      </c>
      <c r="L67" s="247">
        <f t="shared" si="40"/>
        <v>0</v>
      </c>
      <c r="M67" s="261">
        <f>IF(ISBLANK(L67),"  ",IF(L84&gt;0,L67/L84,IF(L67&gt;0,1,0)))</f>
        <v>0</v>
      </c>
    </row>
    <row r="68" spans="1:13" ht="15" customHeight="1" x14ac:dyDescent="0.2">
      <c r="A68" s="290" t="s">
        <v>220</v>
      </c>
      <c r="B68" s="209">
        <f>Revenue!H29</f>
        <v>0</v>
      </c>
      <c r="C68" s="257">
        <f t="shared" si="0"/>
        <v>0</v>
      </c>
      <c r="D68" s="262">
        <f>Revenue!I29</f>
        <v>0</v>
      </c>
      <c r="E68" s="259">
        <f t="shared" si="34"/>
        <v>0</v>
      </c>
      <c r="F68" s="247">
        <f t="shared" si="39"/>
        <v>0</v>
      </c>
      <c r="G68" s="261">
        <f>IF(ISBLANK(F68),"  ",IF(F84&gt;0,F68/F84,IF(F68&gt;0,1,0)))</f>
        <v>0</v>
      </c>
      <c r="H68" s="209">
        <f>Revenue!J29</f>
        <v>0</v>
      </c>
      <c r="I68" s="257">
        <f t="shared" si="36"/>
        <v>0</v>
      </c>
      <c r="J68" s="262">
        <f>Revenue!K29</f>
        <v>0</v>
      </c>
      <c r="K68" s="259">
        <f t="shared" si="37"/>
        <v>0</v>
      </c>
      <c r="L68" s="247">
        <f t="shared" si="40"/>
        <v>0</v>
      </c>
      <c r="M68" s="261">
        <f>IF(ISBLANK(L68),"  ",IF(L84&gt;0,L68/L84,IF(L68&gt;0,1,0)))</f>
        <v>0</v>
      </c>
    </row>
    <row r="69" spans="1:13" ht="15" customHeight="1" x14ac:dyDescent="0.2">
      <c r="A69" s="290" t="s">
        <v>221</v>
      </c>
      <c r="B69" s="209">
        <v>0</v>
      </c>
      <c r="C69" s="257">
        <f t="shared" si="0"/>
        <v>0</v>
      </c>
      <c r="D69" s="262">
        <f>Athletics!V24-Athletics!V21-Athletics!V13-Athletics!V23</f>
        <v>0</v>
      </c>
      <c r="E69" s="259">
        <f t="shared" si="34"/>
        <v>0</v>
      </c>
      <c r="F69" s="247">
        <f t="shared" si="39"/>
        <v>0</v>
      </c>
      <c r="G69" s="261">
        <f>IF(ISBLANK(F69),"  ",IF(F84&gt;0,F69/F84,IF(F69&gt;0,1,0)))</f>
        <v>0</v>
      </c>
      <c r="H69" s="209">
        <v>0</v>
      </c>
      <c r="I69" s="257">
        <f t="shared" si="36"/>
        <v>0</v>
      </c>
      <c r="J69" s="262">
        <f>Athletics!W24-Athletics!W21-Athletics!W13-Athletics!W23</f>
        <v>0</v>
      </c>
      <c r="K69" s="259">
        <f t="shared" si="37"/>
        <v>0</v>
      </c>
      <c r="L69" s="247">
        <f t="shared" si="40"/>
        <v>0</v>
      </c>
      <c r="M69" s="261">
        <f>IF(ISBLANK(L69),"  ",IF(L84&gt;0,L69/L84,IF(L69&gt;0,1,0)))</f>
        <v>0</v>
      </c>
    </row>
    <row r="70" spans="1:13" ht="15" customHeight="1" x14ac:dyDescent="0.2">
      <c r="A70" s="251" t="s">
        <v>247</v>
      </c>
      <c r="B70" s="209">
        <f>Revenue!H87</f>
        <v>0</v>
      </c>
      <c r="C70" s="257">
        <f t="shared" si="0"/>
        <v>0</v>
      </c>
      <c r="D70" s="262">
        <f>Revenue!I87</f>
        <v>0</v>
      </c>
      <c r="E70" s="259">
        <f t="shared" si="34"/>
        <v>0</v>
      </c>
      <c r="F70" s="247">
        <f t="shared" si="39"/>
        <v>0</v>
      </c>
      <c r="G70" s="261">
        <f>IF(ISBLANK(F70),"  ",IF(F84&gt;0,F70/F84,IF(F70&gt;0,1,0)))</f>
        <v>0</v>
      </c>
      <c r="H70" s="209">
        <f>Revenue!J87</f>
        <v>0</v>
      </c>
      <c r="I70" s="257">
        <f t="shared" si="36"/>
        <v>0</v>
      </c>
      <c r="J70" s="262">
        <f>Revenue!K87</f>
        <v>0</v>
      </c>
      <c r="K70" s="259">
        <f t="shared" si="37"/>
        <v>0</v>
      </c>
      <c r="L70" s="247">
        <f t="shared" si="40"/>
        <v>0</v>
      </c>
      <c r="M70" s="261">
        <f>IF(ISBLANK(L70),"  ",IF(L84&gt;0,L70/L84,IF(L70&gt;0,1,0)))</f>
        <v>0</v>
      </c>
    </row>
    <row r="71" spans="1:13" ht="15" customHeight="1" x14ac:dyDescent="0.2">
      <c r="A71" s="251" t="s">
        <v>248</v>
      </c>
      <c r="B71" s="209">
        <f>Revenue!H81</f>
        <v>0</v>
      </c>
      <c r="C71" s="257">
        <f t="shared" si="0"/>
        <v>0</v>
      </c>
      <c r="D71" s="262">
        <f>Revenue!I81</f>
        <v>0</v>
      </c>
      <c r="E71" s="259">
        <f t="shared" si="34"/>
        <v>0</v>
      </c>
      <c r="F71" s="247">
        <f t="shared" si="39"/>
        <v>0</v>
      </c>
      <c r="G71" s="261">
        <f>IF(ISBLANK(F71),"  ",IF(F84&gt;0,F71/F84,IF(F71&gt;0,1,0)))</f>
        <v>0</v>
      </c>
      <c r="H71" s="209">
        <f>Revenue!J81</f>
        <v>0</v>
      </c>
      <c r="I71" s="257">
        <f t="shared" si="36"/>
        <v>0</v>
      </c>
      <c r="J71" s="262">
        <f>Revenue!K81</f>
        <v>0</v>
      </c>
      <c r="K71" s="259">
        <f t="shared" si="37"/>
        <v>0</v>
      </c>
      <c r="L71" s="247">
        <f t="shared" si="40"/>
        <v>0</v>
      </c>
      <c r="M71" s="261">
        <f>IF(ISBLANK(L71),"  ",IF(L84&gt;0,L71/L84,IF(L71&gt;0,1,0)))</f>
        <v>0</v>
      </c>
    </row>
    <row r="72" spans="1:13" ht="15" customHeight="1" x14ac:dyDescent="0.2">
      <c r="A72" s="197" t="s">
        <v>249</v>
      </c>
      <c r="B72" s="209">
        <f>Revenue!H78+Revenue!H77</f>
        <v>0</v>
      </c>
      <c r="C72" s="257">
        <f t="shared" si="0"/>
        <v>0</v>
      </c>
      <c r="D72" s="262">
        <f>Revenue!I78+Revenue!I77</f>
        <v>0</v>
      </c>
      <c r="E72" s="259">
        <f t="shared" si="34"/>
        <v>0</v>
      </c>
      <c r="F72" s="247">
        <f t="shared" si="39"/>
        <v>0</v>
      </c>
      <c r="G72" s="261">
        <f>IF(ISBLANK(F72),"  ",IF(F84&gt;0,F72/F84,IF(F72&gt;0,1,0)))</f>
        <v>0</v>
      </c>
      <c r="H72" s="209">
        <f>Revenue!J78+Revenue!J77</f>
        <v>0</v>
      </c>
      <c r="I72" s="257">
        <f t="shared" si="36"/>
        <v>0</v>
      </c>
      <c r="J72" s="262">
        <f>Revenue!K78+Revenue!K77</f>
        <v>0</v>
      </c>
      <c r="K72" s="259">
        <f t="shared" si="37"/>
        <v>0</v>
      </c>
      <c r="L72" s="247">
        <f t="shared" si="40"/>
        <v>0</v>
      </c>
      <c r="M72" s="261">
        <f>IF(ISBLANK(L72),"  ",IF(L84&gt;0,L72/L84,IF(L72&gt;0,1,0)))</f>
        <v>0</v>
      </c>
    </row>
    <row r="73" spans="1:13" ht="15" customHeight="1" x14ac:dyDescent="0.2">
      <c r="A73" s="211" t="s">
        <v>222</v>
      </c>
      <c r="B73" s="209">
        <f>Revenue!H30</f>
        <v>0</v>
      </c>
      <c r="C73" s="257">
        <f t="shared" si="0"/>
        <v>0</v>
      </c>
      <c r="D73" s="262">
        <f>Revenue!I30</f>
        <v>0</v>
      </c>
      <c r="E73" s="259">
        <f t="shared" si="34"/>
        <v>0</v>
      </c>
      <c r="F73" s="247">
        <f t="shared" si="39"/>
        <v>0</v>
      </c>
      <c r="G73" s="261">
        <f>IF(ISBLANK(F73),"  ",IF(F84&gt;0,F73/F84,IF(F73&gt;0,1,0)))</f>
        <v>0</v>
      </c>
      <c r="H73" s="209">
        <f>Revenue!J30</f>
        <v>0</v>
      </c>
      <c r="I73" s="257">
        <f t="shared" si="36"/>
        <v>0</v>
      </c>
      <c r="J73" s="262">
        <f>Revenue!K30</f>
        <v>0</v>
      </c>
      <c r="K73" s="259">
        <f t="shared" si="37"/>
        <v>0</v>
      </c>
      <c r="L73" s="247">
        <f t="shared" si="40"/>
        <v>0</v>
      </c>
      <c r="M73" s="261">
        <f>IF(ISBLANK(L73),"  ",IF(L84&gt;0,L73/L84,IF(L73&gt;0,1,0)))</f>
        <v>0</v>
      </c>
    </row>
    <row r="74" spans="1:13" ht="15" customHeight="1" x14ac:dyDescent="0.2">
      <c r="A74" s="251" t="s">
        <v>527</v>
      </c>
      <c r="B74" s="209">
        <f>Revenue!H31</f>
        <v>0</v>
      </c>
      <c r="C74" s="257">
        <f t="shared" si="0"/>
        <v>0</v>
      </c>
      <c r="D74" s="262">
        <f>Revenue!I31</f>
        <v>0</v>
      </c>
      <c r="E74" s="259">
        <f t="shared" si="34"/>
        <v>0</v>
      </c>
      <c r="F74" s="247">
        <f>D74+B74</f>
        <v>0</v>
      </c>
      <c r="G74" s="261">
        <f>IF(ISBLANK(F74),"  ",IF(F85&gt;0,F74/F85,IF(F74&gt;0,1,0)))</f>
        <v>0</v>
      </c>
      <c r="H74" s="209">
        <f>Revenue!J31</f>
        <v>0</v>
      </c>
      <c r="I74" s="257">
        <f t="shared" si="36"/>
        <v>0</v>
      </c>
      <c r="J74" s="262">
        <f>Revenue!K31</f>
        <v>0</v>
      </c>
      <c r="K74" s="259">
        <f t="shared" si="37"/>
        <v>0</v>
      </c>
      <c r="L74" s="247">
        <f t="shared" si="40"/>
        <v>0</v>
      </c>
      <c r="M74" s="261"/>
    </row>
    <row r="75" spans="1:13" s="153" customFormat="1" ht="15" customHeight="1" x14ac:dyDescent="0.25">
      <c r="A75" s="228" t="s">
        <v>223</v>
      </c>
      <c r="B75" s="217">
        <f>B63+SUM(B64:B74)</f>
        <v>0</v>
      </c>
      <c r="C75" s="269">
        <f t="shared" si="0"/>
        <v>0</v>
      </c>
      <c r="D75" s="272">
        <f>D63+SUM(D64:D74)</f>
        <v>0</v>
      </c>
      <c r="E75" s="270">
        <f t="shared" si="34"/>
        <v>0</v>
      </c>
      <c r="F75" s="217">
        <f>F63+SUM(F64:F74)</f>
        <v>0</v>
      </c>
      <c r="G75" s="271">
        <f>IF(ISBLANK(F75),"  ",IF(F84&gt;0,F75/F84,IF(F75&gt;0,1,0)))</f>
        <v>0</v>
      </c>
      <c r="H75" s="217">
        <f>H63+SUM(H64:H74)</f>
        <v>0</v>
      </c>
      <c r="I75" s="269">
        <f t="shared" si="36"/>
        <v>0</v>
      </c>
      <c r="J75" s="272">
        <f>J63+SUM(J64:J74)</f>
        <v>0</v>
      </c>
      <c r="K75" s="270">
        <f t="shared" si="37"/>
        <v>0</v>
      </c>
      <c r="L75" s="217">
        <f>L63+SUM(L64:L74)</f>
        <v>0</v>
      </c>
      <c r="M75" s="271">
        <f>IF(ISBLANK(L75),"  ",IF(L84&gt;0,L75/L84,IF(L75&gt;0,1,0)))</f>
        <v>0</v>
      </c>
    </row>
    <row r="76" spans="1:13" ht="15" customHeight="1" x14ac:dyDescent="0.25">
      <c r="A76" s="199" t="s">
        <v>224</v>
      </c>
      <c r="B76" s="224"/>
      <c r="C76" s="266" t="s">
        <v>117</v>
      </c>
      <c r="D76" s="262"/>
      <c r="E76" s="267" t="s">
        <v>117</v>
      </c>
      <c r="F76" s="247"/>
      <c r="G76" s="268" t="s">
        <v>117</v>
      </c>
      <c r="H76" s="224"/>
      <c r="I76" s="266" t="s">
        <v>117</v>
      </c>
      <c r="J76" s="262"/>
      <c r="K76" s="267" t="s">
        <v>117</v>
      </c>
      <c r="L76" s="247"/>
      <c r="M76" s="268" t="s">
        <v>117</v>
      </c>
    </row>
    <row r="77" spans="1:13" ht="15" customHeight="1" x14ac:dyDescent="0.2">
      <c r="A77" s="197" t="s">
        <v>225</v>
      </c>
      <c r="B77" s="136">
        <f>Revenue!H67</f>
        <v>0</v>
      </c>
      <c r="C77" s="252">
        <f t="shared" si="0"/>
        <v>0</v>
      </c>
      <c r="D77" s="258">
        <f>Revenue!I67</f>
        <v>0</v>
      </c>
      <c r="E77" s="254">
        <f>IF(ISBLANK(D77),"  ",IF(F77&gt;0,D77/F77,IF(D77&gt;0,1,0)))</f>
        <v>0</v>
      </c>
      <c r="F77" s="137">
        <f>D77+B77</f>
        <v>0</v>
      </c>
      <c r="G77" s="256">
        <f>IF(ISBLANK(F77),"  ",IF(F84&gt;0,F77/F84,IF(F77&gt;0,1,0)))</f>
        <v>0</v>
      </c>
      <c r="H77" s="136">
        <f>Revenue!J67</f>
        <v>0</v>
      </c>
      <c r="I77" s="252">
        <f>IF(ISBLANK(H77),"  ",IF(L77&gt;0,H77/L77,IF(H77&gt;0,1,0)))</f>
        <v>0</v>
      </c>
      <c r="J77" s="258">
        <f>Revenue!K67</f>
        <v>0</v>
      </c>
      <c r="K77" s="254">
        <f>IF(ISBLANK(J77),"  ",IF(L77&gt;0,J77/L77,IF(J77&gt;0,1,0)))</f>
        <v>0</v>
      </c>
      <c r="L77" s="137">
        <f>J77+H77</f>
        <v>0</v>
      </c>
      <c r="M77" s="256">
        <f>IF(ISBLANK(L77),"  ",IF(L84&gt;0,L77/L84,IF(L77&gt;0,1,0)))</f>
        <v>0</v>
      </c>
    </row>
    <row r="78" spans="1:13" ht="15" customHeight="1" x14ac:dyDescent="0.2">
      <c r="A78" s="208" t="s">
        <v>226</v>
      </c>
      <c r="B78" s="209">
        <f>Revenue!H68</f>
        <v>0</v>
      </c>
      <c r="C78" s="257">
        <f t="shared" si="0"/>
        <v>0</v>
      </c>
      <c r="D78" s="262">
        <f>Revenue!I68</f>
        <v>0</v>
      </c>
      <c r="E78" s="259">
        <f>IF(ISBLANK(D78),"  ",IF(F78&gt;0,D78/F78,IF(D78&gt;0,1,0)))</f>
        <v>0</v>
      </c>
      <c r="F78" s="247">
        <f>D78+B78</f>
        <v>0</v>
      </c>
      <c r="G78" s="261">
        <f>IF(ISBLANK(F78),"  ",IF(F84&gt;0,F78/F84,IF(F78&gt;0,1,0)))</f>
        <v>0</v>
      </c>
      <c r="H78" s="209">
        <f>Revenue!J68</f>
        <v>0</v>
      </c>
      <c r="I78" s="257">
        <f>IF(ISBLANK(H78),"  ",IF(L78&gt;0,H78/L78,IF(H78&gt;0,1,0)))</f>
        <v>0</v>
      </c>
      <c r="J78" s="262">
        <f>Revenue!K68</f>
        <v>0</v>
      </c>
      <c r="K78" s="259">
        <f>IF(ISBLANK(J78),"  ",IF(L78&gt;0,J78/L78,IF(J78&gt;0,1,0)))</f>
        <v>0</v>
      </c>
      <c r="L78" s="247">
        <f>J78+H78</f>
        <v>0</v>
      </c>
      <c r="M78" s="261">
        <f>IF(ISBLANK(L78),"  ",IF(L84&gt;0,L78/L84,IF(L78&gt;0,1,0)))</f>
        <v>0</v>
      </c>
    </row>
    <row r="79" spans="1:13" ht="15" customHeight="1" x14ac:dyDescent="0.25">
      <c r="A79" s="223" t="s">
        <v>227</v>
      </c>
      <c r="B79" s="224"/>
      <c r="C79" s="266" t="s">
        <v>117</v>
      </c>
      <c r="D79" s="262"/>
      <c r="E79" s="267" t="s">
        <v>117</v>
      </c>
      <c r="F79" s="247"/>
      <c r="G79" s="268" t="s">
        <v>117</v>
      </c>
      <c r="H79" s="224"/>
      <c r="I79" s="266" t="s">
        <v>117</v>
      </c>
      <c r="J79" s="262"/>
      <c r="K79" s="267" t="s">
        <v>117</v>
      </c>
      <c r="L79" s="247"/>
      <c r="M79" s="268" t="s">
        <v>117</v>
      </c>
    </row>
    <row r="80" spans="1:13" ht="15" customHeight="1" x14ac:dyDescent="0.2">
      <c r="A80" s="197" t="s">
        <v>228</v>
      </c>
      <c r="B80" s="136">
        <f>Revenue!H69</f>
        <v>0</v>
      </c>
      <c r="C80" s="252">
        <f t="shared" si="0"/>
        <v>0</v>
      </c>
      <c r="D80" s="258">
        <f>Revenue!I69</f>
        <v>0</v>
      </c>
      <c r="E80" s="254">
        <f>IF(ISBLANK(D80),"  ",IF(F80&gt;0,D80/F80,IF(D80&gt;0,1,0)))</f>
        <v>0</v>
      </c>
      <c r="F80" s="137">
        <f>D80+B80</f>
        <v>0</v>
      </c>
      <c r="G80" s="256">
        <f>IF(ISBLANK(F80),"  ",IF(F84&gt;0,F80/F84,IF(F80&gt;0,1,0)))</f>
        <v>0</v>
      </c>
      <c r="H80" s="136">
        <f>Revenue!J69</f>
        <v>0</v>
      </c>
      <c r="I80" s="252">
        <f>IF(ISBLANK(H80),"  ",IF(L80&gt;0,H80/L80,IF(H80&gt;0,1,0)))</f>
        <v>0</v>
      </c>
      <c r="J80" s="258">
        <f>Revenue!K69</f>
        <v>0</v>
      </c>
      <c r="K80" s="254">
        <f>IF(ISBLANK(J80),"  ",IF(L80&gt;0,J80/L80,IF(J80&gt;0,1,0)))</f>
        <v>0</v>
      </c>
      <c r="L80" s="137">
        <f>J80+H80</f>
        <v>0</v>
      </c>
      <c r="M80" s="256">
        <f>IF(ISBLANK(L80),"  ",IF(L84&gt;0,L80/L84,IF(L80&gt;0,1,0)))</f>
        <v>0</v>
      </c>
    </row>
    <row r="81" spans="1:13" ht="15" customHeight="1" x14ac:dyDescent="0.2">
      <c r="A81" s="208" t="s">
        <v>251</v>
      </c>
      <c r="B81" s="209">
        <f>Revenue!H70+Revenue!H75</f>
        <v>0</v>
      </c>
      <c r="C81" s="257">
        <f t="shared" si="0"/>
        <v>0</v>
      </c>
      <c r="D81" s="262">
        <f>Revenue!I70+Revenue!I75</f>
        <v>0</v>
      </c>
      <c r="E81" s="259">
        <f>IF(ISBLANK(D81),"  ",IF(F81&gt;0,D81/F81,IF(D81&gt;0,1,0)))</f>
        <v>0</v>
      </c>
      <c r="F81" s="247">
        <f>D81+B81</f>
        <v>0</v>
      </c>
      <c r="G81" s="261">
        <f>IF(ISBLANK(F81),"  ",IF(F84&gt;0,F81/F84,IF(F81&gt;0,1,0)))</f>
        <v>0</v>
      </c>
      <c r="H81" s="209">
        <f>Revenue!J70+Revenue!J75</f>
        <v>0</v>
      </c>
      <c r="I81" s="257">
        <f>IF(ISBLANK(H81),"  ",IF(L81&gt;0,H81/L81,IF(H81&gt;0,1,0)))</f>
        <v>0</v>
      </c>
      <c r="J81" s="262">
        <f>Revenue!K70+Revenue!K75</f>
        <v>0</v>
      </c>
      <c r="K81" s="259">
        <f>IF(ISBLANK(J81),"  ",IF(L81&gt;0,J81/L81,IF(J81&gt;0,1,0)))</f>
        <v>0</v>
      </c>
      <c r="L81" s="247">
        <f>J81+H81</f>
        <v>0</v>
      </c>
      <c r="M81" s="261">
        <f>IF(ISBLANK(L81),"  ",IF(L84&gt;0,L81/L84,IF(L81&gt;0,1,0)))</f>
        <v>0</v>
      </c>
    </row>
    <row r="82" spans="1:13" s="153" customFormat="1" ht="15" customHeight="1" x14ac:dyDescent="0.25">
      <c r="A82" s="223" t="s">
        <v>229</v>
      </c>
      <c r="B82" s="291">
        <f>B81+B80+B78+B77</f>
        <v>0</v>
      </c>
      <c r="C82" s="269">
        <f t="shared" si="0"/>
        <v>0</v>
      </c>
      <c r="D82" s="292">
        <f>D81+D80+D78+D77</f>
        <v>0</v>
      </c>
      <c r="E82" s="270">
        <f>IF(ISBLANK(D82),"  ",IF(F82&gt;0,D82/F82,IF(D82&gt;0,1,0)))</f>
        <v>0</v>
      </c>
      <c r="F82" s="273">
        <f>F81+F80+F79+F78+F77</f>
        <v>0</v>
      </c>
      <c r="G82" s="271">
        <f>IF(ISBLANK(F82),"  ",IF(F84&gt;0,F82/F84,IF(F82&gt;0,1,0)))</f>
        <v>0</v>
      </c>
      <c r="H82" s="291">
        <f>H81+H80+H78+H77</f>
        <v>0</v>
      </c>
      <c r="I82" s="269">
        <f>IF(ISBLANK(H82),"  ",IF(L82&gt;0,H82/L82,IF(H82&gt;0,1,0)))</f>
        <v>0</v>
      </c>
      <c r="J82" s="292">
        <f>J81+J80+J78+J77</f>
        <v>0</v>
      </c>
      <c r="K82" s="270">
        <f>IF(ISBLANK(J82),"  ",IF(L82&gt;0,J82/L82,IF(J82&gt;0,1,0)))</f>
        <v>0</v>
      </c>
      <c r="L82" s="273">
        <f>L81+L80+L79+L78+L77</f>
        <v>0</v>
      </c>
      <c r="M82" s="271">
        <f>IF(ISBLANK(L82),"  ",IF(L84&gt;0,L82/L84,IF(L82&gt;0,1,0)))</f>
        <v>0</v>
      </c>
    </row>
    <row r="83" spans="1:13" s="153" customFormat="1" ht="15" customHeight="1" x14ac:dyDescent="0.25">
      <c r="A83" s="223" t="s">
        <v>32</v>
      </c>
      <c r="B83" s="291">
        <f>Revenue!H35</f>
        <v>0</v>
      </c>
      <c r="C83" s="270">
        <f>IF(ISBLANK(B83),"  ",IF(F83&gt;0,B83/F83,IF(B83&gt;0,1,0)))</f>
        <v>0</v>
      </c>
      <c r="D83" s="274">
        <f>Revenue!I35</f>
        <v>0</v>
      </c>
      <c r="E83" s="270">
        <f>IF(ISBLANK(D83),"  ",IF(F83&gt;0,D83/F83,IF(D83&gt;0,1,0)))</f>
        <v>0</v>
      </c>
      <c r="F83" s="298">
        <f>D83+B83</f>
        <v>0</v>
      </c>
      <c r="G83" s="271">
        <f>IF(ISBLANK(F83),"  ",IF(F85&gt;0,F83/F85,IF(F83&gt;0,1,0)))</f>
        <v>0</v>
      </c>
      <c r="H83" s="291">
        <f>Revenue!J35</f>
        <v>0</v>
      </c>
      <c r="I83" s="270">
        <f>IF(ISBLANK(H83),"  ",IF(L83&gt;0,H83/L83,IF(H83&gt;0,1,0)))</f>
        <v>0</v>
      </c>
      <c r="J83" s="274">
        <f>Revenue!K35</f>
        <v>0</v>
      </c>
      <c r="K83" s="270">
        <f>IF(ISBLANK(J83),"  ",IF(L83&gt;0,J83/L83,IF(J83&gt;0,1,0)))</f>
        <v>0</v>
      </c>
      <c r="L83" s="298">
        <f>J83+H83</f>
        <v>0</v>
      </c>
      <c r="M83" s="271">
        <f>IF(ISBLANK(L83),"  ",IF(L85&gt;0,L83/L85,IF(L83&gt;0,1,0)))</f>
        <v>0</v>
      </c>
    </row>
    <row r="84" spans="1:13" s="153" customFormat="1" ht="15" customHeight="1" thickBot="1" x14ac:dyDescent="0.3">
      <c r="A84" s="229" t="s">
        <v>161</v>
      </c>
      <c r="B84" s="293">
        <f>B82+B75+B54+B47+B55+B83</f>
        <v>0</v>
      </c>
      <c r="C84" s="294">
        <f t="shared" si="0"/>
        <v>0</v>
      </c>
      <c r="D84" s="293">
        <f>D82+D75+D54+D47+D55+D83</f>
        <v>0</v>
      </c>
      <c r="E84" s="295">
        <f>IF(ISBLANK(D84),"  ",IF(F84&gt;0,D84/F84,IF(D84&gt;0,1,0)))</f>
        <v>0</v>
      </c>
      <c r="F84" s="293">
        <f>F82+F75+F54+F47+F55+F83</f>
        <v>0</v>
      </c>
      <c r="G84" s="296">
        <f>IF(ISBLANK(F84),"  ",IF(F84&gt;0,F84/F84,IF(F84&gt;0,1,0)))</f>
        <v>0</v>
      </c>
      <c r="H84" s="293">
        <f>H82+H75+H54+H47+H55+H83</f>
        <v>0</v>
      </c>
      <c r="I84" s="294">
        <f>IF(ISBLANK(H84),"  ",IF(L84&gt;0,H84/L84,IF(H84&gt;0,1,0)))</f>
        <v>0</v>
      </c>
      <c r="J84" s="293">
        <f>J82+J75+J54+J47+J55+J83</f>
        <v>0</v>
      </c>
      <c r="K84" s="295">
        <f>IF(ISBLANK(J84),"  ",IF(L84&gt;0,J84/L84,IF(J84&gt;0,1,0)))</f>
        <v>0</v>
      </c>
      <c r="L84" s="293">
        <f>L82+L75+L54+L47+L55+L83</f>
        <v>0</v>
      </c>
      <c r="M84" s="296">
        <f>IF(ISBLANK(L84),"  ",IF(L84&gt;0,L84/L84,IF(L84&gt;0,1,0)))</f>
        <v>0</v>
      </c>
    </row>
    <row r="85" spans="1:13" ht="15" customHeight="1" thickTop="1" x14ac:dyDescent="0.2"/>
    <row r="86" spans="1:13" ht="15" customHeight="1" x14ac:dyDescent="0.2">
      <c r="A86" s="98" t="s">
        <v>250</v>
      </c>
    </row>
  </sheetData>
  <printOptions horizontalCentered="1"/>
  <pageMargins left="0.25" right="0.25" top="0.5" bottom="0.5" header="0.3" footer="0.3"/>
  <pageSetup scale="4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85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40" sqref="F40"/>
    </sheetView>
  </sheetViews>
  <sheetFormatPr defaultColWidth="12.42578125" defaultRowHeight="15" customHeight="1" x14ac:dyDescent="0.2"/>
  <cols>
    <col min="1" max="1" width="61.85546875" style="98" customWidth="1"/>
    <col min="2" max="2" width="20.7109375" style="136" customWidth="1"/>
    <col min="3" max="3" width="12.7109375" style="98" customWidth="1"/>
    <col min="4" max="4" width="20.7109375" style="136" customWidth="1"/>
    <col min="5" max="5" width="12.7109375" style="98" customWidth="1"/>
    <col min="6" max="6" width="20.7109375" style="136" customWidth="1"/>
    <col min="7" max="7" width="12.7109375" style="98" customWidth="1"/>
    <col min="8" max="8" width="20.7109375" style="136" customWidth="1"/>
    <col min="9" max="9" width="12.7109375" style="98" customWidth="1"/>
    <col min="10" max="10" width="20.7109375" style="136" customWidth="1"/>
    <col min="11" max="11" width="12.7109375" style="98" customWidth="1"/>
    <col min="12" max="12" width="20.7109375" style="136" customWidth="1"/>
    <col min="13" max="13" width="12.7109375" style="98" customWidth="1"/>
    <col min="14" max="16384" width="12.42578125" style="98"/>
  </cols>
  <sheetData>
    <row r="1" spans="1:13" s="372" customFormat="1" ht="20.100000000000001" customHeight="1" x14ac:dyDescent="0.25">
      <c r="A1" s="366" t="s">
        <v>131</v>
      </c>
      <c r="B1" s="380"/>
      <c r="C1" s="373"/>
      <c r="D1" s="380"/>
      <c r="F1" s="380"/>
      <c r="H1" s="380"/>
      <c r="I1" s="373"/>
      <c r="J1" s="381" t="s">
        <v>79</v>
      </c>
      <c r="K1" s="370">
        <f>Revenue!B2</f>
        <v>0</v>
      </c>
      <c r="L1" s="383"/>
      <c r="M1" s="370"/>
    </row>
    <row r="2" spans="1:13" s="372" customFormat="1" ht="20.100000000000001" customHeight="1" x14ac:dyDescent="0.25">
      <c r="A2" s="366" t="s">
        <v>231</v>
      </c>
      <c r="B2" s="380"/>
      <c r="C2" s="373"/>
      <c r="D2" s="380"/>
      <c r="E2" s="373"/>
      <c r="F2" s="380"/>
      <c r="G2" s="373"/>
      <c r="H2" s="380"/>
      <c r="I2" s="373"/>
      <c r="J2" s="380"/>
      <c r="K2" s="373"/>
      <c r="L2" s="380"/>
    </row>
    <row r="3" spans="1:13" s="372" customFormat="1" ht="20.100000000000001" customHeight="1" thickBot="1" x14ac:dyDescent="0.3">
      <c r="A3" s="367" t="s">
        <v>232</v>
      </c>
      <c r="B3" s="382"/>
      <c r="C3" s="384"/>
      <c r="D3" s="382"/>
      <c r="E3" s="384"/>
      <c r="F3" s="382"/>
      <c r="G3" s="384"/>
      <c r="H3" s="382"/>
      <c r="I3" s="384"/>
      <c r="J3" s="382"/>
      <c r="K3" s="384"/>
      <c r="L3" s="382"/>
      <c r="M3" s="385"/>
    </row>
    <row r="4" spans="1:13" ht="15" customHeight="1" thickTop="1" x14ac:dyDescent="0.2">
      <c r="A4" s="194"/>
      <c r="B4" s="195"/>
      <c r="C4" s="233"/>
      <c r="D4" s="195"/>
      <c r="E4" s="233"/>
      <c r="F4" s="195"/>
      <c r="G4" s="234"/>
      <c r="H4" s="195" t="s">
        <v>117</v>
      </c>
      <c r="I4" s="233"/>
      <c r="J4" s="195"/>
      <c r="K4" s="233"/>
      <c r="L4" s="195"/>
      <c r="M4" s="234"/>
    </row>
    <row r="5" spans="1:13" ht="15" customHeight="1" x14ac:dyDescent="0.2">
      <c r="A5" s="197"/>
      <c r="G5" s="235"/>
      <c r="M5" s="235"/>
    </row>
    <row r="6" spans="1:13" ht="15" customHeight="1" x14ac:dyDescent="0.25">
      <c r="A6" s="199"/>
      <c r="B6" s="200" t="s">
        <v>564</v>
      </c>
      <c r="C6" s="236"/>
      <c r="D6" s="237"/>
      <c r="E6" s="236"/>
      <c r="F6" s="237"/>
      <c r="G6" s="238"/>
      <c r="H6" s="200" t="s">
        <v>563</v>
      </c>
      <c r="I6" s="236"/>
      <c r="J6" s="237"/>
      <c r="K6" s="236"/>
      <c r="L6" s="237"/>
      <c r="M6" s="239" t="s">
        <v>117</v>
      </c>
    </row>
    <row r="7" spans="1:13" ht="15" customHeight="1" x14ac:dyDescent="0.2">
      <c r="A7" s="197" t="s">
        <v>117</v>
      </c>
      <c r="B7" s="136" t="s">
        <v>117</v>
      </c>
      <c r="D7" s="136" t="s">
        <v>117</v>
      </c>
      <c r="F7" s="136" t="s">
        <v>117</v>
      </c>
      <c r="G7" s="235"/>
      <c r="H7" s="136" t="s">
        <v>117</v>
      </c>
      <c r="J7" s="136" t="s">
        <v>117</v>
      </c>
      <c r="L7" s="136" t="s">
        <v>117</v>
      </c>
      <c r="M7" s="235"/>
    </row>
    <row r="8" spans="1:13" ht="15" customHeight="1" x14ac:dyDescent="0.2">
      <c r="A8" s="197" t="s">
        <v>117</v>
      </c>
      <c r="B8" s="136" t="s">
        <v>117</v>
      </c>
      <c r="D8" s="136" t="s">
        <v>117</v>
      </c>
      <c r="F8" s="136" t="s">
        <v>117</v>
      </c>
      <c r="G8" s="235"/>
      <c r="H8" s="136" t="s">
        <v>117</v>
      </c>
      <c r="J8" s="136" t="s">
        <v>117</v>
      </c>
      <c r="L8" s="136" t="s">
        <v>117</v>
      </c>
      <c r="M8" s="235"/>
    </row>
    <row r="9" spans="1:13" ht="15" customHeight="1" x14ac:dyDescent="0.25">
      <c r="A9" s="202" t="s">
        <v>117</v>
      </c>
      <c r="B9" s="203" t="s">
        <v>117</v>
      </c>
      <c r="C9" s="240" t="s">
        <v>233</v>
      </c>
      <c r="D9" s="241" t="s">
        <v>117</v>
      </c>
      <c r="E9" s="240" t="s">
        <v>233</v>
      </c>
      <c r="F9" s="241" t="s">
        <v>117</v>
      </c>
      <c r="G9" s="242" t="s">
        <v>233</v>
      </c>
      <c r="H9" s="203" t="s">
        <v>117</v>
      </c>
      <c r="I9" s="240" t="s">
        <v>233</v>
      </c>
      <c r="J9" s="241" t="s">
        <v>117</v>
      </c>
      <c r="K9" s="240" t="s">
        <v>233</v>
      </c>
      <c r="L9" s="241" t="s">
        <v>117</v>
      </c>
      <c r="M9" s="242" t="s">
        <v>233</v>
      </c>
    </row>
    <row r="10" spans="1:13" ht="15" customHeight="1" x14ac:dyDescent="0.25">
      <c r="A10" s="205" t="s">
        <v>202</v>
      </c>
      <c r="B10" s="206" t="s">
        <v>234</v>
      </c>
      <c r="C10" s="243" t="s">
        <v>196</v>
      </c>
      <c r="D10" s="244" t="s">
        <v>235</v>
      </c>
      <c r="E10" s="243" t="s">
        <v>196</v>
      </c>
      <c r="F10" s="244" t="s">
        <v>196</v>
      </c>
      <c r="G10" s="245" t="s">
        <v>196</v>
      </c>
      <c r="H10" s="206" t="s">
        <v>234</v>
      </c>
      <c r="I10" s="243" t="s">
        <v>196</v>
      </c>
      <c r="J10" s="244" t="s">
        <v>235</v>
      </c>
      <c r="K10" s="243" t="s">
        <v>196</v>
      </c>
      <c r="L10" s="244" t="s">
        <v>196</v>
      </c>
      <c r="M10" s="245" t="s">
        <v>196</v>
      </c>
    </row>
    <row r="11" spans="1:13" ht="15" customHeight="1" x14ac:dyDescent="0.2">
      <c r="A11" s="208" t="s">
        <v>236</v>
      </c>
      <c r="B11" s="209" t="s">
        <v>117</v>
      </c>
      <c r="C11" s="246"/>
      <c r="D11" s="247" t="s">
        <v>117</v>
      </c>
      <c r="E11" s="246"/>
      <c r="F11" s="247" t="s">
        <v>117</v>
      </c>
      <c r="G11" s="248"/>
      <c r="H11" s="209" t="s">
        <v>117</v>
      </c>
      <c r="I11" s="246"/>
      <c r="J11" s="247" t="s">
        <v>117</v>
      </c>
      <c r="K11" s="246"/>
      <c r="L11" s="247" t="s">
        <v>117</v>
      </c>
      <c r="M11" s="248" t="s">
        <v>236</v>
      </c>
    </row>
    <row r="12" spans="1:13" ht="15" customHeight="1" x14ac:dyDescent="0.25">
      <c r="A12" s="199" t="s">
        <v>141</v>
      </c>
      <c r="B12" s="136" t="s">
        <v>117</v>
      </c>
      <c r="C12" s="249" t="s">
        <v>117</v>
      </c>
      <c r="D12" s="137"/>
      <c r="E12" s="163"/>
      <c r="F12" s="137"/>
      <c r="G12" s="250"/>
      <c r="I12" s="163"/>
      <c r="J12" s="137"/>
      <c r="K12" s="163"/>
      <c r="L12" s="137"/>
      <c r="M12" s="250"/>
    </row>
    <row r="13" spans="1:13" ht="15" customHeight="1" x14ac:dyDescent="0.2">
      <c r="A13" s="251" t="s">
        <v>237</v>
      </c>
      <c r="B13" s="232">
        <f>Revenue!F34</f>
        <v>0</v>
      </c>
      <c r="C13" s="252">
        <f>IF(ISBLANK(B13),"  ",IF(F13&gt;0,B13/F13,IF(B13&gt;0,1,0)))</f>
        <v>0</v>
      </c>
      <c r="D13" s="253">
        <f>Revenue!G34</f>
        <v>0</v>
      </c>
      <c r="E13" s="254">
        <f>IF(ISBLANK(D13),"  ",IF(F13&gt;0,D13/F13,IF(D13&gt;0,1,0)))</f>
        <v>0</v>
      </c>
      <c r="F13" s="255">
        <f t="shared" ref="F13:F35" si="0">D13+B13</f>
        <v>0</v>
      </c>
      <c r="G13" s="256">
        <f>IF(ISBLANK(F13),"  ",IF(F84&gt;0,F13/F84,IF(F13&gt;0,1,0)))</f>
        <v>0</v>
      </c>
      <c r="H13" s="232">
        <f>Revenue!J34</f>
        <v>0</v>
      </c>
      <c r="I13" s="252">
        <f>IF(ISBLANK(H13),"  ",IF(L13&gt;0,H13/L13,IF(H13&gt;0,1,0)))</f>
        <v>0</v>
      </c>
      <c r="J13" s="253">
        <f>Revenue!K34</f>
        <v>0</v>
      </c>
      <c r="K13" s="254">
        <f>IF(ISBLANK(J13),"  ",IF(L13&gt;0,J13/L13,IF(J13&gt;0,1,0)))</f>
        <v>0</v>
      </c>
      <c r="L13" s="255">
        <f t="shared" ref="L13:L31" si="1">J13+H13</f>
        <v>0</v>
      </c>
      <c r="M13" s="256">
        <f>IF(ISBLANK(L13),"  ",IF(L84&gt;0,L13/L84,IF(L13&gt;0,1,0)))</f>
        <v>0</v>
      </c>
    </row>
    <row r="14" spans="1:13" ht="15" customHeight="1" x14ac:dyDescent="0.2">
      <c r="A14" s="197" t="s">
        <v>238</v>
      </c>
      <c r="B14" s="136">
        <f>Revenue!F36</f>
        <v>0</v>
      </c>
      <c r="C14" s="257">
        <f t="shared" ref="C14:C84" si="2">IF(ISBLANK(B14),"  ",IF(F14&gt;0,B14/F14,IF(B14&gt;0,1,0)))</f>
        <v>0</v>
      </c>
      <c r="D14" s="258">
        <f>Revenue!G36</f>
        <v>0</v>
      </c>
      <c r="E14" s="254">
        <f t="shared" ref="E14:E45" si="3">IF(ISBLANK(D14),"  ",IF(F14&gt;0,D14/F14,IF(D14&gt;0,1,0)))</f>
        <v>0</v>
      </c>
      <c r="F14" s="260">
        <f t="shared" si="0"/>
        <v>0</v>
      </c>
      <c r="G14" s="261">
        <f>IF(ISBLANK(F14),"  ",IF(F84&gt;0,F14/F84,IF(F14&gt;0,1,0)))</f>
        <v>0</v>
      </c>
      <c r="H14" s="136">
        <f>Revenue!J36</f>
        <v>0</v>
      </c>
      <c r="I14" s="257">
        <f>IF(ISBLANK(H14),"  ",IF(L14&gt;0,H14/L14,IF(H14&gt;0,1,0)))</f>
        <v>0</v>
      </c>
      <c r="J14" s="258">
        <f>Revenue!K36</f>
        <v>0</v>
      </c>
      <c r="K14" s="259">
        <f>IF(ISBLANK(J14),"  ",IF(L14&gt;0,J14/L14,IF(J14&gt;0,1,0)))</f>
        <v>0</v>
      </c>
      <c r="L14" s="260">
        <f t="shared" si="1"/>
        <v>0</v>
      </c>
      <c r="M14" s="261">
        <f>IF(ISBLANK(L14),"  ",IF(L84&gt;0,L14/L84,IF(L14&gt;0,1,0)))</f>
        <v>0</v>
      </c>
    </row>
    <row r="15" spans="1:13" s="401" customFormat="1" ht="15" customHeight="1" x14ac:dyDescent="0.2">
      <c r="A15" s="536" t="s">
        <v>239</v>
      </c>
      <c r="B15" s="537">
        <f>SUM(B16:B41)</f>
        <v>0</v>
      </c>
      <c r="C15" s="538">
        <f t="shared" si="2"/>
        <v>0</v>
      </c>
      <c r="D15" s="539">
        <f>SUM(D16:D41)</f>
        <v>0</v>
      </c>
      <c r="E15" s="538">
        <f t="shared" si="3"/>
        <v>0</v>
      </c>
      <c r="F15" s="541">
        <f t="shared" si="0"/>
        <v>0</v>
      </c>
      <c r="G15" s="542">
        <f>IF(ISBLANK(F15),"  ",IF(F85&gt;0,F15/F85,IF(F15&gt;0,1,0)))</f>
        <v>0</v>
      </c>
      <c r="H15" s="537">
        <f>SUM(H16:H41)</f>
        <v>0</v>
      </c>
      <c r="I15" s="538">
        <f>IF(ISBLANK(H15),"  ",IF(L15&gt;0,H15/L15,IF(H15&gt;0,1,0)))</f>
        <v>0</v>
      </c>
      <c r="J15" s="539">
        <f>SUM(J16:J41)</f>
        <v>0</v>
      </c>
      <c r="K15" s="540">
        <f>IF(ISBLANK(J15),"  ",IF(L15&gt;0,J15/L15,IF(J15&gt;0,1,0)))</f>
        <v>0</v>
      </c>
      <c r="L15" s="541">
        <f t="shared" si="1"/>
        <v>0</v>
      </c>
      <c r="M15" s="542">
        <f>IF(ISBLANK(L15),"  ",IF(L85&gt;0,L15/L85,IF(L15&gt;0,1,0)))</f>
        <v>0</v>
      </c>
    </row>
    <row r="16" spans="1:13" s="402" customFormat="1" ht="15" customHeight="1" x14ac:dyDescent="0.2">
      <c r="A16" s="521" t="s">
        <v>240</v>
      </c>
      <c r="B16" s="522">
        <f>Revenue!F39</f>
        <v>0</v>
      </c>
      <c r="C16" s="523">
        <f t="shared" si="2"/>
        <v>0</v>
      </c>
      <c r="D16" s="524">
        <f>Revenue!G39</f>
        <v>0</v>
      </c>
      <c r="E16" s="525">
        <f t="shared" si="3"/>
        <v>0</v>
      </c>
      <c r="F16" s="526">
        <f t="shared" si="0"/>
        <v>0</v>
      </c>
      <c r="G16" s="527">
        <f>IF(ISBLANK(F16),"  ",IF(F84&gt;0,F16/F84,IF(F16&gt;0,1,0)))</f>
        <v>0</v>
      </c>
      <c r="H16" s="522">
        <f>Revenue!J39</f>
        <v>0</v>
      </c>
      <c r="I16" s="523">
        <f t="shared" ref="I16:I35" si="4">IF(ISBLANK(H16),"  ",IF(L16&gt;0,H16/L16,IF(H16&gt;0,1,0)))</f>
        <v>0</v>
      </c>
      <c r="J16" s="524">
        <f>Revenue!K39</f>
        <v>0</v>
      </c>
      <c r="K16" s="525">
        <f t="shared" ref="K16:K31" si="5">IF(ISBLANK(J16),"  ",IF(L16&gt;0,J16/L16,IF(J16&gt;0,1,0)))</f>
        <v>0</v>
      </c>
      <c r="L16" s="526">
        <f t="shared" si="1"/>
        <v>0</v>
      </c>
      <c r="M16" s="527">
        <f>IF(ISBLANK(L16),"  ",IF(L84&gt;0,L16/L84,IF(L16&gt;0,1,0)))</f>
        <v>0</v>
      </c>
    </row>
    <row r="17" spans="1:13" s="402" customFormat="1" ht="15" customHeight="1" x14ac:dyDescent="0.2">
      <c r="A17" s="528" t="s">
        <v>146</v>
      </c>
      <c r="B17" s="529">
        <f>Revenue!F40</f>
        <v>0</v>
      </c>
      <c r="C17" s="530">
        <f t="shared" si="2"/>
        <v>0</v>
      </c>
      <c r="D17" s="531">
        <f>Revenue!G40</f>
        <v>0</v>
      </c>
      <c r="E17" s="525">
        <f t="shared" si="3"/>
        <v>0</v>
      </c>
      <c r="F17" s="532">
        <f t="shared" si="0"/>
        <v>0</v>
      </c>
      <c r="G17" s="533">
        <f>IF(ISBLANK(F17),"  ",IF(F84&gt;0,F17/F84,IF(F17&gt;0,1,0)))</f>
        <v>0</v>
      </c>
      <c r="H17" s="529">
        <f>Revenue!J40</f>
        <v>0</v>
      </c>
      <c r="I17" s="530">
        <f t="shared" si="4"/>
        <v>0</v>
      </c>
      <c r="J17" s="531">
        <f>Revenue!K40</f>
        <v>0</v>
      </c>
      <c r="K17" s="534">
        <f t="shared" si="5"/>
        <v>0</v>
      </c>
      <c r="L17" s="532">
        <f t="shared" si="1"/>
        <v>0</v>
      </c>
      <c r="M17" s="533">
        <f>IF(ISBLANK(L17),"  ",IF(L84&gt;0,L17/L84,IF(L17&gt;0,1,0)))</f>
        <v>0</v>
      </c>
    </row>
    <row r="18" spans="1:13" s="402" customFormat="1" ht="15" customHeight="1" x14ac:dyDescent="0.2">
      <c r="A18" s="528" t="s">
        <v>147</v>
      </c>
      <c r="B18" s="529">
        <f>Revenue!F41</f>
        <v>0</v>
      </c>
      <c r="C18" s="530">
        <f t="shared" si="2"/>
        <v>0</v>
      </c>
      <c r="D18" s="531">
        <f>Revenue!G41</f>
        <v>0</v>
      </c>
      <c r="E18" s="525">
        <f t="shared" si="3"/>
        <v>0</v>
      </c>
      <c r="F18" s="532">
        <f t="shared" si="0"/>
        <v>0</v>
      </c>
      <c r="G18" s="533">
        <f>IF(ISBLANK(F18),"  ",IF(F84&gt;0,F18/F84,IF(F18&gt;0,1,0)))</f>
        <v>0</v>
      </c>
      <c r="H18" s="529">
        <f>Revenue!J41</f>
        <v>0</v>
      </c>
      <c r="I18" s="530">
        <f t="shared" si="4"/>
        <v>0</v>
      </c>
      <c r="J18" s="531">
        <f>Revenue!K41</f>
        <v>0</v>
      </c>
      <c r="K18" s="534">
        <f t="shared" si="5"/>
        <v>0</v>
      </c>
      <c r="L18" s="532">
        <f t="shared" si="1"/>
        <v>0</v>
      </c>
      <c r="M18" s="533">
        <f>IF(ISBLANK(L18),"  ",IF(L84&gt;0,L18/L84,IF(L18&gt;0,1,0)))</f>
        <v>0</v>
      </c>
    </row>
    <row r="19" spans="1:13" s="402" customFormat="1" ht="15" customHeight="1" x14ac:dyDescent="0.2">
      <c r="A19" s="528" t="s">
        <v>148</v>
      </c>
      <c r="B19" s="529">
        <f>Revenue!F42</f>
        <v>0</v>
      </c>
      <c r="C19" s="530">
        <f t="shared" si="2"/>
        <v>0</v>
      </c>
      <c r="D19" s="531">
        <f>Revenue!G42</f>
        <v>0</v>
      </c>
      <c r="E19" s="525">
        <f t="shared" si="3"/>
        <v>0</v>
      </c>
      <c r="F19" s="532">
        <f t="shared" si="0"/>
        <v>0</v>
      </c>
      <c r="G19" s="533">
        <f>IF(ISBLANK(F19),"  ",IF(F84&gt;0,F19/F84,IF(F19&gt;0,1,0)))</f>
        <v>0</v>
      </c>
      <c r="H19" s="529">
        <f>Revenue!J42</f>
        <v>0</v>
      </c>
      <c r="I19" s="530">
        <f t="shared" si="4"/>
        <v>0</v>
      </c>
      <c r="J19" s="531">
        <f>Revenue!K42</f>
        <v>0</v>
      </c>
      <c r="K19" s="534">
        <f t="shared" si="5"/>
        <v>0</v>
      </c>
      <c r="L19" s="532">
        <f t="shared" si="1"/>
        <v>0</v>
      </c>
      <c r="M19" s="533">
        <f>IF(ISBLANK(L19),"  ",IF(L84&gt;0,L19/L84,IF(L19&gt;0,1,0)))</f>
        <v>0</v>
      </c>
    </row>
    <row r="20" spans="1:13" s="402" customFormat="1" ht="15" customHeight="1" x14ac:dyDescent="0.2">
      <c r="A20" s="528" t="s">
        <v>149</v>
      </c>
      <c r="B20" s="529">
        <f>Revenue!F43</f>
        <v>0</v>
      </c>
      <c r="C20" s="530">
        <f t="shared" si="2"/>
        <v>0</v>
      </c>
      <c r="D20" s="531">
        <f>Revenue!G43</f>
        <v>0</v>
      </c>
      <c r="E20" s="525">
        <f t="shared" si="3"/>
        <v>0</v>
      </c>
      <c r="F20" s="532">
        <f t="shared" si="0"/>
        <v>0</v>
      </c>
      <c r="G20" s="533">
        <f>IF(ISBLANK(F20),"  ",IF(F85&gt;0,F20/F85,IF(F20&gt;0,1,0)))</f>
        <v>0</v>
      </c>
      <c r="H20" s="529">
        <f>Revenue!J43</f>
        <v>0</v>
      </c>
      <c r="I20" s="530">
        <f t="shared" si="4"/>
        <v>0</v>
      </c>
      <c r="J20" s="531">
        <f>Revenue!K43</f>
        <v>0</v>
      </c>
      <c r="K20" s="534">
        <f t="shared" si="5"/>
        <v>0</v>
      </c>
      <c r="L20" s="532">
        <f t="shared" si="1"/>
        <v>0</v>
      </c>
      <c r="M20" s="533">
        <f>IF(ISBLANK(L20),"  ",IF(L85&gt;0,L20/L85,IF(L20&gt;0,1,0)))</f>
        <v>0</v>
      </c>
    </row>
    <row r="21" spans="1:13" s="402" customFormat="1" ht="15" customHeight="1" x14ac:dyDescent="0.2">
      <c r="A21" s="528" t="s">
        <v>150</v>
      </c>
      <c r="B21" s="529">
        <f>Revenue!F44</f>
        <v>0</v>
      </c>
      <c r="C21" s="530">
        <f t="shared" si="2"/>
        <v>0</v>
      </c>
      <c r="D21" s="531">
        <f>Revenue!G44</f>
        <v>0</v>
      </c>
      <c r="E21" s="525">
        <f t="shared" si="3"/>
        <v>0</v>
      </c>
      <c r="F21" s="532">
        <f t="shared" si="0"/>
        <v>0</v>
      </c>
      <c r="G21" s="533">
        <f>IF(ISBLANK(F21),"  ",IF(F84&gt;0,F21/F84,IF(F21&gt;0,1,0)))</f>
        <v>0</v>
      </c>
      <c r="H21" s="529">
        <f>Revenue!J44</f>
        <v>0</v>
      </c>
      <c r="I21" s="530">
        <f t="shared" si="4"/>
        <v>0</v>
      </c>
      <c r="J21" s="531">
        <f>Revenue!K44</f>
        <v>0</v>
      </c>
      <c r="K21" s="534">
        <f t="shared" si="5"/>
        <v>0</v>
      </c>
      <c r="L21" s="532">
        <f t="shared" si="1"/>
        <v>0</v>
      </c>
      <c r="M21" s="533">
        <f>IF(ISBLANK(L21),"  ",IF(L84&gt;0,L21/L84,IF(L21&gt;0,1,0)))</f>
        <v>0</v>
      </c>
    </row>
    <row r="22" spans="1:13" s="402" customFormat="1" ht="15" customHeight="1" x14ac:dyDescent="0.2">
      <c r="A22" s="528" t="s">
        <v>241</v>
      </c>
      <c r="B22" s="529">
        <f>Revenue!F49</f>
        <v>0</v>
      </c>
      <c r="C22" s="530">
        <f t="shared" si="2"/>
        <v>0</v>
      </c>
      <c r="D22" s="531">
        <f>Revenue!G5146</f>
        <v>0</v>
      </c>
      <c r="E22" s="525">
        <f t="shared" si="3"/>
        <v>0</v>
      </c>
      <c r="F22" s="532">
        <f t="shared" si="0"/>
        <v>0</v>
      </c>
      <c r="G22" s="533">
        <f>IF(ISBLANK(F22),"  ",IF(F84&gt;0,F22/F84,IF(F22&gt;0,1,0)))</f>
        <v>0</v>
      </c>
      <c r="H22" s="529">
        <f>Revenue!J49</f>
        <v>0</v>
      </c>
      <c r="I22" s="530">
        <f t="shared" si="4"/>
        <v>0</v>
      </c>
      <c r="J22" s="531">
        <f>Revenue!K49</f>
        <v>0</v>
      </c>
      <c r="K22" s="534">
        <f t="shared" si="5"/>
        <v>0</v>
      </c>
      <c r="L22" s="532">
        <f t="shared" si="1"/>
        <v>0</v>
      </c>
      <c r="M22" s="533">
        <f>IF(ISBLANK(L22),"  ",IF(L84&gt;0,L22/L84,IF(L22&gt;0,1,0)))</f>
        <v>0</v>
      </c>
    </row>
    <row r="23" spans="1:13" s="402" customFormat="1" ht="15" customHeight="1" x14ac:dyDescent="0.2">
      <c r="A23" s="528" t="s">
        <v>152</v>
      </c>
      <c r="B23" s="529">
        <f>Revenue!F45</f>
        <v>0</v>
      </c>
      <c r="C23" s="530">
        <f t="shared" si="2"/>
        <v>0</v>
      </c>
      <c r="D23" s="531">
        <f>Revenue!G45</f>
        <v>0</v>
      </c>
      <c r="E23" s="525">
        <f t="shared" si="3"/>
        <v>0</v>
      </c>
      <c r="F23" s="532">
        <f t="shared" si="0"/>
        <v>0</v>
      </c>
      <c r="G23" s="533">
        <f>IF(ISBLANK(F23),"  ",IF(F84&gt;0,F23/F84,IF(F23&gt;0,1,0)))</f>
        <v>0</v>
      </c>
      <c r="H23" s="529">
        <f>Revenue!J45</f>
        <v>0</v>
      </c>
      <c r="I23" s="530">
        <f t="shared" si="4"/>
        <v>0</v>
      </c>
      <c r="J23" s="531">
        <f>Revenue!K45</f>
        <v>0</v>
      </c>
      <c r="K23" s="534">
        <f t="shared" si="5"/>
        <v>0</v>
      </c>
      <c r="L23" s="532">
        <f t="shared" si="1"/>
        <v>0</v>
      </c>
      <c r="M23" s="533">
        <f>IF(ISBLANK(L23),"  ",IF(L84&gt;0,L23/L84,IF(L23&gt;0,1,0)))</f>
        <v>0</v>
      </c>
    </row>
    <row r="24" spans="1:13" s="402" customFormat="1" ht="15" customHeight="1" x14ac:dyDescent="0.2">
      <c r="A24" s="528" t="s">
        <v>153</v>
      </c>
      <c r="B24" s="529">
        <f>Revenue!F46</f>
        <v>0</v>
      </c>
      <c r="C24" s="530">
        <f t="shared" si="2"/>
        <v>0</v>
      </c>
      <c r="D24" s="531">
        <f>Revenue!G46</f>
        <v>0</v>
      </c>
      <c r="E24" s="525">
        <f t="shared" si="3"/>
        <v>0</v>
      </c>
      <c r="F24" s="532">
        <f t="shared" si="0"/>
        <v>0</v>
      </c>
      <c r="G24" s="533">
        <f>IF(ISBLANK(F24),"  ",IF(F84&gt;0,F24/F84,IF(F24&gt;0,1,0)))</f>
        <v>0</v>
      </c>
      <c r="H24" s="529">
        <f>Revenue!J46</f>
        <v>0</v>
      </c>
      <c r="I24" s="530">
        <f t="shared" si="4"/>
        <v>0</v>
      </c>
      <c r="J24" s="531">
        <f>Revenue!K46</f>
        <v>0</v>
      </c>
      <c r="K24" s="534">
        <f t="shared" si="5"/>
        <v>0</v>
      </c>
      <c r="L24" s="532">
        <f t="shared" si="1"/>
        <v>0</v>
      </c>
      <c r="M24" s="533">
        <f>IF(ISBLANK(L24),"  ",IF(L84&gt;0,L24/L84,IF(L24&gt;0,1,0)))</f>
        <v>0</v>
      </c>
    </row>
    <row r="25" spans="1:13" s="402" customFormat="1" ht="15" customHeight="1" x14ac:dyDescent="0.2">
      <c r="A25" s="528" t="s">
        <v>154</v>
      </c>
      <c r="B25" s="529">
        <f>Revenue!F47</f>
        <v>0</v>
      </c>
      <c r="C25" s="530">
        <f t="shared" si="2"/>
        <v>0</v>
      </c>
      <c r="D25" s="531">
        <f>Revenue!G47</f>
        <v>0</v>
      </c>
      <c r="E25" s="525">
        <f t="shared" si="3"/>
        <v>0</v>
      </c>
      <c r="F25" s="532">
        <f t="shared" si="0"/>
        <v>0</v>
      </c>
      <c r="G25" s="533">
        <f>IF(ISBLANK(F25),"  ",IF(F84&gt;0,F25/F84,IF(F25&gt;0,1,0)))</f>
        <v>0</v>
      </c>
      <c r="H25" s="529">
        <f>Revenue!J47</f>
        <v>0</v>
      </c>
      <c r="I25" s="530">
        <f t="shared" si="4"/>
        <v>0</v>
      </c>
      <c r="J25" s="531">
        <f>Revenue!K47</f>
        <v>0</v>
      </c>
      <c r="K25" s="534">
        <f t="shared" si="5"/>
        <v>0</v>
      </c>
      <c r="L25" s="532">
        <f t="shared" si="1"/>
        <v>0</v>
      </c>
      <c r="M25" s="533">
        <f>IF(ISBLANK(L25),"  ",IF(L84&gt;0,L25/L84,IF(L25&gt;0,1,0)))</f>
        <v>0</v>
      </c>
    </row>
    <row r="26" spans="1:13" s="402" customFormat="1" ht="15" customHeight="1" x14ac:dyDescent="0.2">
      <c r="A26" s="535" t="s">
        <v>155</v>
      </c>
      <c r="B26" s="529">
        <f>Revenue!F48</f>
        <v>0</v>
      </c>
      <c r="C26" s="530">
        <f t="shared" si="2"/>
        <v>0</v>
      </c>
      <c r="D26" s="531">
        <f>Revenue!G48</f>
        <v>0</v>
      </c>
      <c r="E26" s="525">
        <f t="shared" si="3"/>
        <v>0</v>
      </c>
      <c r="F26" s="532">
        <f t="shared" si="0"/>
        <v>0</v>
      </c>
      <c r="G26" s="533">
        <f>IF(ISBLANK(F26),"  ",IF(F84&gt;0,F26/F84,IF(F26&gt;0,1,0)))</f>
        <v>0</v>
      </c>
      <c r="H26" s="529">
        <f>Revenue!J48</f>
        <v>0</v>
      </c>
      <c r="I26" s="530">
        <f t="shared" si="4"/>
        <v>0</v>
      </c>
      <c r="J26" s="531">
        <f>Revenue!K48</f>
        <v>0</v>
      </c>
      <c r="K26" s="534">
        <f t="shared" si="5"/>
        <v>0</v>
      </c>
      <c r="L26" s="532">
        <f t="shared" si="1"/>
        <v>0</v>
      </c>
      <c r="M26" s="533">
        <f>IF(ISBLANK(L26),"  ",IF(L84&gt;0,L26/L84,IF(L26&gt;0,1,0)))</f>
        <v>0</v>
      </c>
    </row>
    <row r="27" spans="1:13" s="402" customFormat="1" ht="15" customHeight="1" x14ac:dyDescent="0.2">
      <c r="A27" s="535" t="s">
        <v>380</v>
      </c>
      <c r="B27" s="529">
        <f>Revenue!F50</f>
        <v>0</v>
      </c>
      <c r="C27" s="530">
        <f t="shared" si="2"/>
        <v>0</v>
      </c>
      <c r="D27" s="531">
        <f>Revenue!G50</f>
        <v>0</v>
      </c>
      <c r="E27" s="525">
        <f t="shared" si="3"/>
        <v>0</v>
      </c>
      <c r="F27" s="532">
        <f t="shared" si="0"/>
        <v>0</v>
      </c>
      <c r="G27" s="533">
        <f>IF(ISBLANK(F27),"  ",IF(F85&gt;0,F27/F85,IF(F27&gt;0,1,0)))</f>
        <v>0</v>
      </c>
      <c r="H27" s="529">
        <f>Revenue!J50</f>
        <v>0</v>
      </c>
      <c r="I27" s="530">
        <f t="shared" si="4"/>
        <v>0</v>
      </c>
      <c r="J27" s="531">
        <f>Revenue!K50</f>
        <v>0</v>
      </c>
      <c r="K27" s="534">
        <f>IF(ISBLANK(J27),"  ",IF(L27&gt;0,J27/L27,IF(J27&gt;0,1,0)))</f>
        <v>0</v>
      </c>
      <c r="L27" s="532">
        <f t="shared" si="1"/>
        <v>0</v>
      </c>
      <c r="M27" s="533">
        <f>IF(ISBLANK(L27),"  ",IF(L85&gt;0,L27/L85,IF(L27&gt;0,1,0)))</f>
        <v>0</v>
      </c>
    </row>
    <row r="28" spans="1:13" s="402" customFormat="1" ht="15" customHeight="1" x14ac:dyDescent="0.2">
      <c r="A28" s="535" t="s">
        <v>382</v>
      </c>
      <c r="B28" s="529">
        <f>Revenue!F51</f>
        <v>0</v>
      </c>
      <c r="C28" s="530">
        <f t="shared" si="2"/>
        <v>0</v>
      </c>
      <c r="D28" s="531">
        <f>Revenue!G51</f>
        <v>0</v>
      </c>
      <c r="E28" s="525">
        <f t="shared" si="3"/>
        <v>0</v>
      </c>
      <c r="F28" s="532">
        <f t="shared" si="0"/>
        <v>0</v>
      </c>
      <c r="G28" s="533">
        <f>IF(ISBLANK(F28),"  ",IF(F86&gt;0,F28/F86,IF(F28&gt;0,1,0)))</f>
        <v>0</v>
      </c>
      <c r="H28" s="529">
        <f>Revenue!J51</f>
        <v>0</v>
      </c>
      <c r="I28" s="530">
        <f t="shared" si="4"/>
        <v>0</v>
      </c>
      <c r="J28" s="531">
        <f>Revenue!K51</f>
        <v>0</v>
      </c>
      <c r="K28" s="534">
        <f>IF(ISBLANK(J28),"  ",IF(L28&gt;0,J28/L28,IF(J28&gt;0,1,0)))</f>
        <v>0</v>
      </c>
      <c r="L28" s="532">
        <f t="shared" si="1"/>
        <v>0</v>
      </c>
      <c r="M28" s="533">
        <f>IF(ISBLANK(L28),"  ",IF(L86&gt;0,L28/L86,IF(L28&gt;0,1,0)))</f>
        <v>0</v>
      </c>
    </row>
    <row r="29" spans="1:13" s="402" customFormat="1" ht="15" customHeight="1" x14ac:dyDescent="0.2">
      <c r="A29" s="535" t="s">
        <v>381</v>
      </c>
      <c r="B29" s="529">
        <f>Revenue!F52</f>
        <v>0</v>
      </c>
      <c r="C29" s="530">
        <f t="shared" si="2"/>
        <v>0</v>
      </c>
      <c r="D29" s="531">
        <f>Revenue!G52</f>
        <v>0</v>
      </c>
      <c r="E29" s="525">
        <f t="shared" si="3"/>
        <v>0</v>
      </c>
      <c r="F29" s="532">
        <f t="shared" si="0"/>
        <v>0</v>
      </c>
      <c r="G29" s="533">
        <f>IF(ISBLANK(F29),"  ",IF(F87&gt;0,F29/F87,IF(F29&gt;0,1,0)))</f>
        <v>0</v>
      </c>
      <c r="H29" s="529">
        <f>Revenue!J52</f>
        <v>0</v>
      </c>
      <c r="I29" s="530">
        <f t="shared" si="4"/>
        <v>0</v>
      </c>
      <c r="J29" s="531">
        <f>Revenue!K52</f>
        <v>0</v>
      </c>
      <c r="K29" s="534">
        <f>IF(ISBLANK(J29),"  ",IF(L29&gt;0,J29/L29,IF(J29&gt;0,1,0)))</f>
        <v>0</v>
      </c>
      <c r="L29" s="532">
        <f t="shared" si="1"/>
        <v>0</v>
      </c>
      <c r="M29" s="533">
        <f>IF(ISBLANK(L29),"  ",IF(L87&gt;0,L29/L87,IF(L29&gt;0,1,0)))</f>
        <v>0</v>
      </c>
    </row>
    <row r="30" spans="1:13" s="402" customFormat="1" ht="15" customHeight="1" x14ac:dyDescent="0.2">
      <c r="A30" s="515" t="s">
        <v>414</v>
      </c>
      <c r="B30" s="529">
        <f>Revenue!F53</f>
        <v>0</v>
      </c>
      <c r="C30" s="530">
        <f>IF(ISBLANK(B30),"  ",IF(F30&gt;0,B30/F30,IF(B30&gt;0,1,0)))</f>
        <v>0</v>
      </c>
      <c r="D30" s="531">
        <f>Revenue!G53</f>
        <v>0</v>
      </c>
      <c r="E30" s="525">
        <f t="shared" si="3"/>
        <v>0</v>
      </c>
      <c r="F30" s="532">
        <f>D30+B30</f>
        <v>0</v>
      </c>
      <c r="G30" s="533">
        <f>IF(ISBLANK(F30),"  ",IF(F88&gt;0,F30/F88,IF(F30&gt;0,1,0)))</f>
        <v>0</v>
      </c>
      <c r="H30" s="529">
        <f>Revenue!J53</f>
        <v>0</v>
      </c>
      <c r="I30" s="530">
        <f>IF(ISBLANK(H30),"  ",IF(L30&gt;0,H30/L30,IF(H30&gt;0,1,0)))</f>
        <v>0</v>
      </c>
      <c r="J30" s="531">
        <f>Revenue!K53</f>
        <v>0</v>
      </c>
      <c r="K30" s="534">
        <f>IF(ISBLANK(J30),"  ",IF(L30&gt;0,J30/L30,IF(J30&gt;0,1,0)))</f>
        <v>0</v>
      </c>
      <c r="L30" s="532">
        <f>J30+H30</f>
        <v>0</v>
      </c>
      <c r="M30" s="533">
        <f>IF(ISBLANK(L30),"  ",IF(L88&gt;0,L30/L88,IF(L30&gt;0,1,0)))</f>
        <v>0</v>
      </c>
    </row>
    <row r="31" spans="1:13" s="402" customFormat="1" ht="15" customHeight="1" x14ac:dyDescent="0.2">
      <c r="A31" s="535" t="s">
        <v>462</v>
      </c>
      <c r="B31" s="529">
        <f>Revenue!F54</f>
        <v>0</v>
      </c>
      <c r="C31" s="530">
        <f t="shared" si="2"/>
        <v>0</v>
      </c>
      <c r="D31" s="531">
        <f>Revenue!G54</f>
        <v>0</v>
      </c>
      <c r="E31" s="525">
        <f t="shared" si="3"/>
        <v>0</v>
      </c>
      <c r="F31" s="532">
        <f t="shared" si="0"/>
        <v>0</v>
      </c>
      <c r="G31" s="533">
        <f t="shared" ref="G31:G37" si="6">IF(ISBLANK(F31),"  ",IF(F84&gt;0,F31/F84,IF(F31&gt;0,1,0)))</f>
        <v>0</v>
      </c>
      <c r="H31" s="529">
        <f>Revenue!J54</f>
        <v>0</v>
      </c>
      <c r="I31" s="530">
        <f t="shared" si="4"/>
        <v>0</v>
      </c>
      <c r="J31" s="531">
        <f>Revenue!K54</f>
        <v>0</v>
      </c>
      <c r="K31" s="534">
        <f t="shared" si="5"/>
        <v>0</v>
      </c>
      <c r="L31" s="532">
        <f t="shared" si="1"/>
        <v>0</v>
      </c>
      <c r="M31" s="533">
        <f t="shared" ref="M31:M37" si="7">IF(ISBLANK(L31),"  ",IF(L84&gt;0,L31/L84,IF(L31&gt;0,1,0)))</f>
        <v>0</v>
      </c>
    </row>
    <row r="32" spans="1:13" s="402" customFormat="1" ht="15" customHeight="1" x14ac:dyDescent="0.2">
      <c r="A32" s="528" t="s">
        <v>460</v>
      </c>
      <c r="B32" s="529">
        <f>Revenue!F55</f>
        <v>0</v>
      </c>
      <c r="C32" s="530">
        <f t="shared" si="2"/>
        <v>0</v>
      </c>
      <c r="D32" s="531">
        <f>Revenue!G55</f>
        <v>0</v>
      </c>
      <c r="E32" s="525">
        <f t="shared" si="3"/>
        <v>0</v>
      </c>
      <c r="F32" s="532">
        <f t="shared" si="0"/>
        <v>0</v>
      </c>
      <c r="G32" s="533">
        <f t="shared" si="6"/>
        <v>0</v>
      </c>
      <c r="H32" s="529">
        <f>Revenue!J55</f>
        <v>0</v>
      </c>
      <c r="I32" s="530">
        <f t="shared" si="4"/>
        <v>0</v>
      </c>
      <c r="J32" s="531">
        <f>Revenue!K55</f>
        <v>0</v>
      </c>
      <c r="K32" s="534">
        <f t="shared" ref="K32:K35" si="8">IF(ISBLANK(J32),"  ",IF(L32&gt;0,J32/L32,IF(J32&gt;0,1,0)))</f>
        <v>0</v>
      </c>
      <c r="L32" s="532">
        <f t="shared" ref="L32:L35" si="9">J32+H32</f>
        <v>0</v>
      </c>
      <c r="M32" s="533">
        <f t="shared" si="7"/>
        <v>0</v>
      </c>
    </row>
    <row r="33" spans="1:13" s="402" customFormat="1" ht="15" customHeight="1" x14ac:dyDescent="0.2">
      <c r="A33" s="528" t="s">
        <v>459</v>
      </c>
      <c r="B33" s="529">
        <f>Revenue!F56</f>
        <v>0</v>
      </c>
      <c r="C33" s="530">
        <f t="shared" si="2"/>
        <v>0</v>
      </c>
      <c r="D33" s="531">
        <f>Revenue!G56</f>
        <v>0</v>
      </c>
      <c r="E33" s="525">
        <f t="shared" si="3"/>
        <v>0</v>
      </c>
      <c r="F33" s="532">
        <f t="shared" si="0"/>
        <v>0</v>
      </c>
      <c r="G33" s="533">
        <f t="shared" si="6"/>
        <v>0</v>
      </c>
      <c r="H33" s="529">
        <f>Revenue!J56</f>
        <v>0</v>
      </c>
      <c r="I33" s="530">
        <f t="shared" si="4"/>
        <v>0</v>
      </c>
      <c r="J33" s="531">
        <f>Revenue!K56</f>
        <v>0</v>
      </c>
      <c r="K33" s="534">
        <f t="shared" si="8"/>
        <v>0</v>
      </c>
      <c r="L33" s="532">
        <f t="shared" si="9"/>
        <v>0</v>
      </c>
      <c r="M33" s="533">
        <f t="shared" si="7"/>
        <v>0</v>
      </c>
    </row>
    <row r="34" spans="1:13" s="402" customFormat="1" ht="15" customHeight="1" x14ac:dyDescent="0.2">
      <c r="A34" s="528" t="s">
        <v>463</v>
      </c>
      <c r="B34" s="529">
        <f>Revenue!F57</f>
        <v>0</v>
      </c>
      <c r="C34" s="530">
        <f t="shared" si="2"/>
        <v>0</v>
      </c>
      <c r="D34" s="531">
        <f>Revenue!G57</f>
        <v>0</v>
      </c>
      <c r="E34" s="525">
        <f t="shared" si="3"/>
        <v>0</v>
      </c>
      <c r="F34" s="532">
        <f t="shared" si="0"/>
        <v>0</v>
      </c>
      <c r="G34" s="533">
        <f t="shared" si="6"/>
        <v>0</v>
      </c>
      <c r="H34" s="529">
        <f>Revenue!J57</f>
        <v>0</v>
      </c>
      <c r="I34" s="530">
        <f t="shared" si="4"/>
        <v>0</v>
      </c>
      <c r="J34" s="531">
        <f>Revenue!K57</f>
        <v>0</v>
      </c>
      <c r="K34" s="534">
        <f t="shared" si="8"/>
        <v>0</v>
      </c>
      <c r="L34" s="532">
        <f t="shared" si="9"/>
        <v>0</v>
      </c>
      <c r="M34" s="533">
        <f t="shared" si="7"/>
        <v>0</v>
      </c>
    </row>
    <row r="35" spans="1:13" s="402" customFormat="1" ht="15" customHeight="1" x14ac:dyDescent="0.2">
      <c r="A35" s="528" t="s">
        <v>461</v>
      </c>
      <c r="B35" s="529">
        <f>Revenue!F58</f>
        <v>0</v>
      </c>
      <c r="C35" s="530">
        <f t="shared" si="2"/>
        <v>0</v>
      </c>
      <c r="D35" s="531">
        <f>Revenue!G58</f>
        <v>0</v>
      </c>
      <c r="E35" s="525">
        <f t="shared" si="3"/>
        <v>0</v>
      </c>
      <c r="F35" s="532">
        <f t="shared" si="0"/>
        <v>0</v>
      </c>
      <c r="G35" s="533">
        <f t="shared" si="6"/>
        <v>0</v>
      </c>
      <c r="H35" s="529">
        <f>Revenue!J58</f>
        <v>0</v>
      </c>
      <c r="I35" s="530">
        <f t="shared" si="4"/>
        <v>0</v>
      </c>
      <c r="J35" s="531">
        <f>Revenue!K58</f>
        <v>0</v>
      </c>
      <c r="K35" s="534">
        <f t="shared" si="8"/>
        <v>0</v>
      </c>
      <c r="L35" s="532">
        <f t="shared" si="9"/>
        <v>0</v>
      </c>
      <c r="M35" s="533">
        <f t="shared" si="7"/>
        <v>0</v>
      </c>
    </row>
    <row r="36" spans="1:13" s="402" customFormat="1" ht="15" customHeight="1" x14ac:dyDescent="0.2">
      <c r="A36" s="528" t="s">
        <v>539</v>
      </c>
      <c r="B36" s="529">
        <f>Revenue!F59</f>
        <v>0</v>
      </c>
      <c r="C36" s="530">
        <f t="shared" ref="C36:C39" si="10">IF(ISBLANK(B36),"  ",IF(F36&gt;0,B36/F36,IF(B36&gt;0,1,0)))</f>
        <v>0</v>
      </c>
      <c r="D36" s="531">
        <f>Revenue!G59</f>
        <v>0</v>
      </c>
      <c r="E36" s="525">
        <f t="shared" ref="E36:E39" si="11">IF(ISBLANK(D36),"  ",IF(F36&gt;0,D36/F36,IF(D36&gt;0,1,0)))</f>
        <v>0</v>
      </c>
      <c r="F36" s="532">
        <f t="shared" ref="F36:F39" si="12">D36+B36</f>
        <v>0</v>
      </c>
      <c r="G36" s="533">
        <f t="shared" si="6"/>
        <v>0</v>
      </c>
      <c r="H36" s="529">
        <f>Revenue!J59</f>
        <v>0</v>
      </c>
      <c r="I36" s="530">
        <f t="shared" ref="I36:I39" si="13">IF(ISBLANK(H36),"  ",IF(L36&gt;0,H36/L36,IF(H36&gt;0,1,0)))</f>
        <v>0</v>
      </c>
      <c r="J36" s="531">
        <f>Revenue!K59</f>
        <v>0</v>
      </c>
      <c r="K36" s="534">
        <f t="shared" ref="K36:K39" si="14">IF(ISBLANK(J36),"  ",IF(L36&gt;0,J36/L36,IF(J36&gt;0,1,0)))</f>
        <v>0</v>
      </c>
      <c r="L36" s="532">
        <f t="shared" ref="L36:L39" si="15">J36+H36</f>
        <v>0</v>
      </c>
      <c r="M36" s="533">
        <f t="shared" si="7"/>
        <v>0</v>
      </c>
    </row>
    <row r="37" spans="1:13" s="402" customFormat="1" ht="15" customHeight="1" x14ac:dyDescent="0.2">
      <c r="A37" s="528" t="s">
        <v>546</v>
      </c>
      <c r="B37" s="529">
        <f>Revenue!F60</f>
        <v>0</v>
      </c>
      <c r="C37" s="530">
        <f t="shared" ref="C37" si="16">IF(ISBLANK(B37),"  ",IF(F37&gt;0,B37/F37,IF(B37&gt;0,1,0)))</f>
        <v>0</v>
      </c>
      <c r="D37" s="531">
        <f>Revenue!G60</f>
        <v>0</v>
      </c>
      <c r="E37" s="525">
        <f t="shared" ref="E37" si="17">IF(ISBLANK(D37),"  ",IF(F37&gt;0,D37/F37,IF(D37&gt;0,1,0)))</f>
        <v>0</v>
      </c>
      <c r="F37" s="532">
        <f t="shared" ref="F37" si="18">D37+B37</f>
        <v>0</v>
      </c>
      <c r="G37" s="533">
        <f t="shared" si="6"/>
        <v>0</v>
      </c>
      <c r="H37" s="529">
        <f>Revenue!J60</f>
        <v>0</v>
      </c>
      <c r="I37" s="530">
        <f t="shared" ref="I37" si="19">IF(ISBLANK(H37),"  ",IF(L37&gt;0,H37/L37,IF(H37&gt;0,1,0)))</f>
        <v>0</v>
      </c>
      <c r="J37" s="531">
        <f>Revenue!K60</f>
        <v>0</v>
      </c>
      <c r="K37" s="534">
        <f t="shared" ref="K37" si="20">IF(ISBLANK(J37),"  ",IF(L37&gt;0,J37/L37,IF(J37&gt;0,1,0)))</f>
        <v>0</v>
      </c>
      <c r="L37" s="532">
        <f t="shared" ref="L37" si="21">J37+H37</f>
        <v>0</v>
      </c>
      <c r="M37" s="533">
        <f t="shared" si="7"/>
        <v>0</v>
      </c>
    </row>
    <row r="38" spans="1:13" s="402" customFormat="1" ht="15" customHeight="1" x14ac:dyDescent="0.2">
      <c r="A38" s="528" t="s">
        <v>540</v>
      </c>
      <c r="B38" s="529">
        <f>Revenue!F61</f>
        <v>0</v>
      </c>
      <c r="C38" s="530">
        <f t="shared" si="10"/>
        <v>0</v>
      </c>
      <c r="D38" s="531">
        <f>Revenue!G61</f>
        <v>0</v>
      </c>
      <c r="E38" s="525">
        <f t="shared" si="11"/>
        <v>0</v>
      </c>
      <c r="F38" s="532">
        <f t="shared" si="12"/>
        <v>0</v>
      </c>
      <c r="G38" s="533">
        <f>IF(ISBLANK(F38),"  ",IF(F90&gt;0,F38/F90,IF(F38&gt;0,1,0)))</f>
        <v>0</v>
      </c>
      <c r="H38" s="529">
        <f>Revenue!J61</f>
        <v>0</v>
      </c>
      <c r="I38" s="530">
        <f t="shared" si="13"/>
        <v>0</v>
      </c>
      <c r="J38" s="531">
        <f>Revenue!K61</f>
        <v>0</v>
      </c>
      <c r="K38" s="534">
        <f t="shared" si="14"/>
        <v>0</v>
      </c>
      <c r="L38" s="532">
        <f t="shared" si="15"/>
        <v>0</v>
      </c>
      <c r="M38" s="533">
        <f>IF(ISBLANK(L38),"  ",IF(L90&gt;0,L38/L90,IF(L38&gt;0,1,0)))</f>
        <v>0</v>
      </c>
    </row>
    <row r="39" spans="1:13" s="402" customFormat="1" ht="15" customHeight="1" x14ac:dyDescent="0.2">
      <c r="A39" s="528" t="s">
        <v>541</v>
      </c>
      <c r="B39" s="529">
        <f>Revenue!F62</f>
        <v>0</v>
      </c>
      <c r="C39" s="530">
        <f t="shared" si="10"/>
        <v>0</v>
      </c>
      <c r="D39" s="531">
        <f>Revenue!G62</f>
        <v>0</v>
      </c>
      <c r="E39" s="525">
        <f t="shared" si="11"/>
        <v>0</v>
      </c>
      <c r="F39" s="532">
        <f t="shared" si="12"/>
        <v>0</v>
      </c>
      <c r="G39" s="533">
        <f>IF(ISBLANK(F39),"  ",IF(F91&gt;0,F39/F91,IF(F39&gt;0,1,0)))</f>
        <v>0</v>
      </c>
      <c r="H39" s="529">
        <f>Revenue!J62</f>
        <v>0</v>
      </c>
      <c r="I39" s="530">
        <f t="shared" si="13"/>
        <v>0</v>
      </c>
      <c r="J39" s="531">
        <f>Revenue!K62</f>
        <v>0</v>
      </c>
      <c r="K39" s="534">
        <f t="shared" si="14"/>
        <v>0</v>
      </c>
      <c r="L39" s="532">
        <f t="shared" si="15"/>
        <v>0</v>
      </c>
      <c r="M39" s="533">
        <f>IF(ISBLANK(L39),"  ",IF(L91&gt;0,L39/L91,IF(L39&gt;0,1,0)))</f>
        <v>0</v>
      </c>
    </row>
    <row r="40" spans="1:13" s="402" customFormat="1" ht="15" customHeight="1" x14ac:dyDescent="0.2">
      <c r="A40" s="528" t="s">
        <v>576</v>
      </c>
      <c r="B40" s="529">
        <f>Revenue!F63</f>
        <v>0</v>
      </c>
      <c r="C40" s="530">
        <f t="shared" ref="C40:C41" si="22">IF(ISBLANK(B40),"  ",IF(F40&gt;0,B40/F40,IF(B40&gt;0,1,0)))</f>
        <v>0</v>
      </c>
      <c r="D40" s="531">
        <f>Revenue!G63</f>
        <v>0</v>
      </c>
      <c r="E40" s="525">
        <f t="shared" ref="E40:E41" si="23">IF(ISBLANK(D40),"  ",IF(F40&gt;0,D40/F40,IF(D40&gt;0,1,0)))</f>
        <v>0</v>
      </c>
      <c r="F40" s="532">
        <f t="shared" ref="F40:F41" si="24">D40+B40</f>
        <v>0</v>
      </c>
      <c r="G40" s="533">
        <f t="shared" ref="G40:G41" si="25">IF(ISBLANK(F40),"  ",IF(F92&gt;0,F40/F92,IF(F40&gt;0,1,0)))</f>
        <v>0</v>
      </c>
      <c r="H40" s="529">
        <f>Revenue!J63</f>
        <v>0</v>
      </c>
      <c r="I40" s="530">
        <f t="shared" ref="I40:I41" si="26">IF(ISBLANK(H40),"  ",IF(L40&gt;0,H40/L40,IF(H40&gt;0,1,0)))</f>
        <v>0</v>
      </c>
      <c r="J40" s="531">
        <f>Revenue!K63</f>
        <v>0</v>
      </c>
      <c r="K40" s="534">
        <f t="shared" ref="K40:K41" si="27">IF(ISBLANK(J40),"  ",IF(L40&gt;0,J40/L40,IF(J40&gt;0,1,0)))</f>
        <v>0</v>
      </c>
      <c r="L40" s="532">
        <f t="shared" ref="L40:L41" si="28">J40+H40</f>
        <v>0</v>
      </c>
      <c r="M40" s="533">
        <f t="shared" ref="M40:M41" si="29">IF(ISBLANK(L40),"  ",IF(L92&gt;0,L40/L92,IF(L40&gt;0,1,0)))</f>
        <v>0</v>
      </c>
    </row>
    <row r="41" spans="1:13" s="402" customFormat="1" ht="15" customHeight="1" x14ac:dyDescent="0.2">
      <c r="A41" s="528" t="s">
        <v>577</v>
      </c>
      <c r="B41" s="529">
        <f>Revenue!F64</f>
        <v>0</v>
      </c>
      <c r="C41" s="530">
        <f t="shared" si="22"/>
        <v>0</v>
      </c>
      <c r="D41" s="531">
        <f>Revenue!G64</f>
        <v>0</v>
      </c>
      <c r="E41" s="525">
        <f t="shared" si="23"/>
        <v>0</v>
      </c>
      <c r="F41" s="532">
        <f t="shared" si="24"/>
        <v>0</v>
      </c>
      <c r="G41" s="533">
        <f t="shared" si="25"/>
        <v>0</v>
      </c>
      <c r="H41" s="529">
        <f>Revenue!J64</f>
        <v>0</v>
      </c>
      <c r="I41" s="530">
        <f t="shared" si="26"/>
        <v>0</v>
      </c>
      <c r="J41" s="531">
        <f>Revenue!K64</f>
        <v>0</v>
      </c>
      <c r="K41" s="534">
        <f t="shared" si="27"/>
        <v>0</v>
      </c>
      <c r="L41" s="532">
        <f t="shared" si="28"/>
        <v>0</v>
      </c>
      <c r="M41" s="533">
        <f t="shared" si="29"/>
        <v>0</v>
      </c>
    </row>
    <row r="42" spans="1:13" ht="15" customHeight="1" x14ac:dyDescent="0.25">
      <c r="A42" s="216" t="s">
        <v>156</v>
      </c>
      <c r="B42" s="265"/>
      <c r="C42" s="266" t="s">
        <v>117</v>
      </c>
      <c r="D42" s="262"/>
      <c r="E42" s="502"/>
      <c r="F42" s="247"/>
      <c r="G42" s="268" t="s">
        <v>117</v>
      </c>
      <c r="H42" s="265" t="s">
        <v>117</v>
      </c>
      <c r="I42" s="266" t="s">
        <v>117</v>
      </c>
      <c r="J42" s="262"/>
      <c r="K42" s="267" t="s">
        <v>117</v>
      </c>
      <c r="L42" s="247"/>
      <c r="M42" s="268" t="s">
        <v>117</v>
      </c>
    </row>
    <row r="43" spans="1:13" ht="15" customHeight="1" x14ac:dyDescent="0.2">
      <c r="A43" s="263" t="s">
        <v>256</v>
      </c>
      <c r="B43" s="136">
        <f>Revenue!F97+Revenue!F98</f>
        <v>0</v>
      </c>
      <c r="C43" s="252">
        <f t="shared" si="2"/>
        <v>0</v>
      </c>
      <c r="D43" s="258">
        <f>Revenue!G97+Revenue!G98</f>
        <v>0</v>
      </c>
      <c r="E43" s="254">
        <f t="shared" si="3"/>
        <v>0</v>
      </c>
      <c r="F43" s="137">
        <f>D43+B43</f>
        <v>0</v>
      </c>
      <c r="G43" s="256">
        <f>IF(ISBLANK(F43),"  ",IF(F84&gt;0,F43/F84,IF(F43&gt;0,1,0)))</f>
        <v>0</v>
      </c>
      <c r="H43" s="136">
        <f>Revenue!J97+Revenue!J98</f>
        <v>0</v>
      </c>
      <c r="I43" s="252">
        <f>IF(ISBLANK(H43),"  ",IF(L43&gt;0,H43/L43,IF(H43&gt;0,1,0)))</f>
        <v>0</v>
      </c>
      <c r="J43" s="258">
        <f>Revenue!K97+Revenue!K98</f>
        <v>0</v>
      </c>
      <c r="K43" s="254">
        <f>IF(ISBLANK(J43),"  ",IF(L43&gt;0,J43/L43,IF(J43&gt;0,1,0)))</f>
        <v>0</v>
      </c>
      <c r="L43" s="137">
        <f>J43+H43</f>
        <v>0</v>
      </c>
      <c r="M43" s="256">
        <f>IF(ISBLANK(L43),"  ",IF(L84&gt;0,L43/L84,IF(L43&gt;0,1,0)))</f>
        <v>0</v>
      </c>
    </row>
    <row r="44" spans="1:13" ht="15" customHeight="1" x14ac:dyDescent="0.25">
      <c r="A44" s="216" t="s">
        <v>157</v>
      </c>
      <c r="B44" s="265"/>
      <c r="C44" s="266" t="s">
        <v>117</v>
      </c>
      <c r="D44" s="262"/>
      <c r="E44" s="254"/>
      <c r="F44" s="247"/>
      <c r="G44" s="268" t="s">
        <v>117</v>
      </c>
      <c r="H44" s="265"/>
      <c r="I44" s="266" t="s">
        <v>117</v>
      </c>
      <c r="J44" s="262"/>
      <c r="K44" s="267" t="s">
        <v>117</v>
      </c>
      <c r="L44" s="247"/>
      <c r="M44" s="268" t="s">
        <v>117</v>
      </c>
    </row>
    <row r="45" spans="1:13" ht="15" customHeight="1" x14ac:dyDescent="0.2">
      <c r="A45" s="264" t="s">
        <v>542</v>
      </c>
      <c r="B45" s="209">
        <f>Revenue!F99</f>
        <v>0</v>
      </c>
      <c r="C45" s="257">
        <f t="shared" si="2"/>
        <v>0</v>
      </c>
      <c r="D45" s="262">
        <f>Revenue!G99</f>
        <v>0</v>
      </c>
      <c r="E45" s="254">
        <f t="shared" si="3"/>
        <v>0</v>
      </c>
      <c r="F45" s="247">
        <f>D45+B45</f>
        <v>0</v>
      </c>
      <c r="G45" s="261">
        <f>IF(ISBLANK(F45),"  ",IF(F84&gt;0,F45/F84,IF(F45&gt;0,1,0)))</f>
        <v>0</v>
      </c>
      <c r="H45" s="209">
        <f>Revenue!J99</f>
        <v>0</v>
      </c>
      <c r="I45" s="257">
        <f>IF(ISBLANK(H45),"  ",IF(L45&gt;0,H45/L45,IF(H45&gt;0,1,0)))</f>
        <v>0</v>
      </c>
      <c r="J45" s="262">
        <f>Revenue!K99</f>
        <v>0</v>
      </c>
      <c r="K45" s="259">
        <f>IF(ISBLANK(J45),"  ",IF(L45&gt;0,J45/L45,IF(J45&gt;0,1,0)))</f>
        <v>0</v>
      </c>
      <c r="L45" s="247">
        <f>J45+H45</f>
        <v>0</v>
      </c>
      <c r="M45" s="261">
        <f>IF(ISBLANK(L45),"  ",IF(L84&gt;0,L45/L84,IF(L45&gt;0,1,0)))</f>
        <v>0</v>
      </c>
    </row>
    <row r="46" spans="1:13" ht="15" customHeight="1" x14ac:dyDescent="0.2">
      <c r="A46" s="264"/>
      <c r="B46" s="209"/>
      <c r="C46" s="257" t="str">
        <f t="shared" si="2"/>
        <v xml:space="preserve">  </v>
      </c>
      <c r="D46" s="262"/>
      <c r="E46" s="254"/>
      <c r="F46" s="247"/>
      <c r="G46" s="261"/>
      <c r="H46" s="209"/>
      <c r="I46" s="257" t="str">
        <f>IF(ISBLANK(H46),"  ",IF(L46&gt;0,H46/L46,IF(H46&gt;0,1,0)))</f>
        <v xml:space="preserve">  </v>
      </c>
      <c r="J46" s="262"/>
      <c r="K46" s="259" t="str">
        <f>IF(ISBLANK(J46),"  ",IF(L46&gt;0,J46/L46,IF(J46&gt;0,1,0)))</f>
        <v xml:space="preserve">  </v>
      </c>
      <c r="L46" s="247">
        <f>J46+H46</f>
        <v>0</v>
      </c>
      <c r="M46" s="261">
        <f>IF(ISBLANK(L46),"  ",IF(L84&gt;0,L46/L84,IF(L46&gt;0,1,0)))</f>
        <v>0</v>
      </c>
    </row>
    <row r="47" spans="1:13" s="153" customFormat="1" ht="15" customHeight="1" x14ac:dyDescent="0.25">
      <c r="A47" s="216" t="s">
        <v>158</v>
      </c>
      <c r="B47" s="217">
        <f>SUM(B13,B14,B15,B43,B45,B46)</f>
        <v>0</v>
      </c>
      <c r="C47" s="269">
        <f>IF(ISBLANK(B47),"  ",IF(F47&gt;0,B47/F47,IF(B47&gt;0,1,0)))</f>
        <v>0</v>
      </c>
      <c r="D47" s="217">
        <f>SUM(D13,D14,D15,D43,D45,D46)</f>
        <v>0</v>
      </c>
      <c r="E47" s="297">
        <f>IF(ISBLANK(D47),"  ",IF(F47&gt;0,D47/F47,IF(D47&gt;0,1,0)))</f>
        <v>0</v>
      </c>
      <c r="F47" s="217">
        <f>SUM(F13,F14,F15,F43,F45,F46)</f>
        <v>0</v>
      </c>
      <c r="G47" s="271">
        <f>IF(ISBLANK(F47),"  ",IF(F84&gt;0,F47/F84,IF(F47&gt;0,1,0)))</f>
        <v>0</v>
      </c>
      <c r="H47" s="217">
        <f>SUM(H13,H14,H15,H43,H45,H46)</f>
        <v>0</v>
      </c>
      <c r="I47" s="269">
        <f>IF(ISBLANK(H47),"  ",IF(L47&gt;0,H47/L47,IF(H47&gt;0,1,0)))</f>
        <v>0</v>
      </c>
      <c r="J47" s="217">
        <f>SUM(J13,J14,J15,J43,J45,J46)</f>
        <v>0</v>
      </c>
      <c r="K47" s="270">
        <f>IF(ISBLANK(J47),"  ",IF(L47&gt;0,J47/L47,IF(J47&gt;0,1,0)))</f>
        <v>0</v>
      </c>
      <c r="L47" s="217">
        <f>SUM(L13,L14,L15,L43,L45,L46)</f>
        <v>0</v>
      </c>
      <c r="M47" s="271">
        <f>IF(ISBLANK(L47),"  ",IF(L84&gt;0,L47/L84,IF(L47&gt;0,1,0)))</f>
        <v>0</v>
      </c>
    </row>
    <row r="48" spans="1:13" ht="15" customHeight="1" x14ac:dyDescent="0.25">
      <c r="A48" s="223" t="s">
        <v>205</v>
      </c>
      <c r="B48" s="224"/>
      <c r="C48" s="266" t="s">
        <v>117</v>
      </c>
      <c r="D48" s="262"/>
      <c r="E48" s="267" t="s">
        <v>117</v>
      </c>
      <c r="F48" s="247"/>
      <c r="G48" s="268" t="s">
        <v>117</v>
      </c>
      <c r="H48" s="224"/>
      <c r="I48" s="266" t="s">
        <v>117</v>
      </c>
      <c r="J48" s="262"/>
      <c r="K48" s="267" t="s">
        <v>117</v>
      </c>
      <c r="L48" s="247"/>
      <c r="M48" s="268" t="s">
        <v>117</v>
      </c>
    </row>
    <row r="49" spans="1:13" ht="15" customHeight="1" x14ac:dyDescent="0.2">
      <c r="A49" s="197" t="s">
        <v>206</v>
      </c>
      <c r="B49" s="136">
        <f>Revenue!F89</f>
        <v>0</v>
      </c>
      <c r="C49" s="252">
        <f t="shared" si="2"/>
        <v>0</v>
      </c>
      <c r="D49" s="258">
        <f>Revenue!G89</f>
        <v>0</v>
      </c>
      <c r="E49" s="254">
        <f>IF(ISBLANK(D49),"  ",IF(F49&gt;0,D49/F49,IF(D49&gt;0,1,0)))</f>
        <v>0</v>
      </c>
      <c r="F49" s="137">
        <f>D49+B49</f>
        <v>0</v>
      </c>
      <c r="G49" s="256">
        <f>IF(ISBLANK(F49),"  ",IF(F84&gt;0,F49/D84,IF(F49&gt;0,1,0)))</f>
        <v>0</v>
      </c>
      <c r="H49" s="136">
        <f>Revenue!J89</f>
        <v>0</v>
      </c>
      <c r="I49" s="252">
        <f t="shared" ref="I49:I55" si="30">IF(ISBLANK(H49),"  ",IF(L49&gt;0,H49/L49,IF(H49&gt;0,1,0)))</f>
        <v>0</v>
      </c>
      <c r="J49" s="258">
        <f>Revenue!K89</f>
        <v>0</v>
      </c>
      <c r="K49" s="254">
        <f t="shared" ref="K49:K55" si="31">IF(ISBLANK(J49),"  ",IF(L49&gt;0,J49/L49,IF(J49&gt;0,1,0)))</f>
        <v>0</v>
      </c>
      <c r="L49" s="137">
        <f>J49+H49</f>
        <v>0</v>
      </c>
      <c r="M49" s="256">
        <f>IF(ISBLANK(L49),"  ",IF(L84&gt;0,L49/J84,IF(L49&gt;0,1,0)))</f>
        <v>0</v>
      </c>
    </row>
    <row r="50" spans="1:13" ht="15" customHeight="1" x14ac:dyDescent="0.2">
      <c r="A50" s="211" t="s">
        <v>207</v>
      </c>
      <c r="B50" s="209">
        <f>Revenue!F90</f>
        <v>0</v>
      </c>
      <c r="C50" s="257">
        <f t="shared" si="2"/>
        <v>0</v>
      </c>
      <c r="D50" s="262">
        <f>Revenue!G90</f>
        <v>0</v>
      </c>
      <c r="E50" s="254">
        <f t="shared" ref="E50:E55" si="32">IF(ISBLANK(D50),"  ",IF(F50&gt;0,D50/F50,IF(D50&gt;0,1,0)))</f>
        <v>0</v>
      </c>
      <c r="F50" s="247">
        <f>D50+B50</f>
        <v>0</v>
      </c>
      <c r="G50" s="261">
        <f>IF(ISBLANK(F50),"  ",IF(D84&gt;0,F50/D84,IF(F50&gt;0,1,0)))</f>
        <v>0</v>
      </c>
      <c r="H50" s="209">
        <f>Revenue!J90</f>
        <v>0</v>
      </c>
      <c r="I50" s="257">
        <f t="shared" si="30"/>
        <v>0</v>
      </c>
      <c r="J50" s="262">
        <f>Revenue!K90</f>
        <v>0</v>
      </c>
      <c r="K50" s="259">
        <f t="shared" si="31"/>
        <v>0</v>
      </c>
      <c r="L50" s="247">
        <f>J50+H50</f>
        <v>0</v>
      </c>
      <c r="M50" s="261">
        <f>IF(ISBLANK(L50),"  ",IF(J84&gt;0,L50/J84,IF(L50&gt;0,1,0)))</f>
        <v>0</v>
      </c>
    </row>
    <row r="51" spans="1:13" ht="15" customHeight="1" x14ac:dyDescent="0.2">
      <c r="A51" s="197" t="s">
        <v>253</v>
      </c>
      <c r="B51" s="209">
        <f>Revenue!F91</f>
        <v>0</v>
      </c>
      <c r="C51" s="257">
        <f t="shared" si="2"/>
        <v>0</v>
      </c>
      <c r="D51" s="262">
        <f>Revenue!G91</f>
        <v>0</v>
      </c>
      <c r="E51" s="254">
        <f t="shared" si="32"/>
        <v>0</v>
      </c>
      <c r="F51" s="247">
        <f>D51+B51</f>
        <v>0</v>
      </c>
      <c r="G51" s="261">
        <f>IF(ISBLANK(F51),"  ",IF(D84&gt;0,F51/D84,IF(F51&gt;0,1,0)))</f>
        <v>0</v>
      </c>
      <c r="H51" s="209">
        <f>Revenue!J91</f>
        <v>0</v>
      </c>
      <c r="I51" s="257">
        <f t="shared" si="30"/>
        <v>0</v>
      </c>
      <c r="J51" s="262">
        <f>Revenue!K91</f>
        <v>0</v>
      </c>
      <c r="K51" s="259">
        <f t="shared" si="31"/>
        <v>0</v>
      </c>
      <c r="L51" s="247">
        <f>J51+H51</f>
        <v>0</v>
      </c>
      <c r="M51" s="261">
        <f>IF(ISBLANK(L51),"  ",IF(J84&gt;0,L51/J84,IF(L51&gt;0,1,0)))</f>
        <v>0</v>
      </c>
    </row>
    <row r="52" spans="1:13" ht="15" customHeight="1" x14ac:dyDescent="0.2">
      <c r="A52" s="208" t="s">
        <v>208</v>
      </c>
      <c r="B52" s="209">
        <f>Revenue!F92</f>
        <v>0</v>
      </c>
      <c r="C52" s="257">
        <f t="shared" si="2"/>
        <v>0</v>
      </c>
      <c r="D52" s="262">
        <f>Revenue!G92</f>
        <v>0</v>
      </c>
      <c r="E52" s="254">
        <f t="shared" si="32"/>
        <v>0</v>
      </c>
      <c r="F52" s="247">
        <f>D52+B52</f>
        <v>0</v>
      </c>
      <c r="G52" s="261">
        <f>IF(ISBLANK(F52),"  ",IF(D84&gt;0,F52/D84,IF(F52&gt;0,1,0)))</f>
        <v>0</v>
      </c>
      <c r="H52" s="209">
        <f>Revenue!J92</f>
        <v>0</v>
      </c>
      <c r="I52" s="257">
        <f t="shared" si="30"/>
        <v>0</v>
      </c>
      <c r="J52" s="262">
        <f>Revenue!K92</f>
        <v>0</v>
      </c>
      <c r="K52" s="259">
        <f t="shared" si="31"/>
        <v>0</v>
      </c>
      <c r="L52" s="247">
        <f>J52+H52</f>
        <v>0</v>
      </c>
      <c r="M52" s="261">
        <f>IF(ISBLANK(L52),"  ",IF(J84&gt;0,L52/J84,IF(L52&gt;0,1,0)))</f>
        <v>0</v>
      </c>
    </row>
    <row r="53" spans="1:13" ht="15" customHeight="1" x14ac:dyDescent="0.2">
      <c r="A53" s="211" t="s">
        <v>254</v>
      </c>
      <c r="B53" s="209">
        <f>Revenue!F94</f>
        <v>0</v>
      </c>
      <c r="C53" s="257">
        <f t="shared" si="2"/>
        <v>0</v>
      </c>
      <c r="D53" s="262">
        <f>Revenue!G94</f>
        <v>0</v>
      </c>
      <c r="E53" s="254">
        <f t="shared" si="32"/>
        <v>0</v>
      </c>
      <c r="F53" s="247">
        <f>D53+B53</f>
        <v>0</v>
      </c>
      <c r="G53" s="261">
        <f>IF(ISBLANK(F53),"  ",IF(F84&gt;0,F53/F84,IF(F53&gt;0,1,0)))</f>
        <v>0</v>
      </c>
      <c r="H53" s="209">
        <f>Revenue!J94</f>
        <v>0</v>
      </c>
      <c r="I53" s="257">
        <f t="shared" si="30"/>
        <v>0</v>
      </c>
      <c r="J53" s="262">
        <f>Revenue!K94</f>
        <v>0</v>
      </c>
      <c r="K53" s="259">
        <f t="shared" si="31"/>
        <v>0</v>
      </c>
      <c r="L53" s="247">
        <f>J53+H53</f>
        <v>0</v>
      </c>
      <c r="M53" s="261">
        <f>IF(ISBLANK(L53),"  ",IF(L84&gt;0,L53/L84,IF(L53&gt;0,1,0)))</f>
        <v>0</v>
      </c>
    </row>
    <row r="54" spans="1:13" s="153" customFormat="1" ht="15" customHeight="1" x14ac:dyDescent="0.25">
      <c r="A54" s="223" t="s">
        <v>209</v>
      </c>
      <c r="B54" s="217">
        <f>B53+B52+B51+B50+B49</f>
        <v>0</v>
      </c>
      <c r="C54" s="269">
        <f t="shared" si="2"/>
        <v>0</v>
      </c>
      <c r="D54" s="272">
        <f>D53+D52+D51+D50+D49</f>
        <v>0</v>
      </c>
      <c r="E54" s="297">
        <f>IF(ISBLANK(D54),"  ",IF(F54&gt;0,D54/F54,IF(D54&gt;0,1,0)))</f>
        <v>0</v>
      </c>
      <c r="F54" s="273">
        <f>F53+F52+F51+F50+F49</f>
        <v>0</v>
      </c>
      <c r="G54" s="271">
        <f>IF(ISBLANK(F54),"  ",IF(F84&gt;0,F54/F84,IF(F54&gt;0,1,0)))</f>
        <v>0</v>
      </c>
      <c r="H54" s="217">
        <f>H53+H52+H51+H50+H49</f>
        <v>0</v>
      </c>
      <c r="I54" s="269">
        <f t="shared" si="30"/>
        <v>0</v>
      </c>
      <c r="J54" s="272">
        <f>J53+J52+J51+J50+J49</f>
        <v>0</v>
      </c>
      <c r="K54" s="270">
        <f t="shared" si="31"/>
        <v>0</v>
      </c>
      <c r="L54" s="273">
        <f>L53+L52+L51+L50+L49</f>
        <v>0</v>
      </c>
      <c r="M54" s="271">
        <f>IF(ISBLANK(L54),"  ",IF(L84&gt;0,L54/L84,IF(L54&gt;0,1,0)))</f>
        <v>0</v>
      </c>
    </row>
    <row r="55" spans="1:13" s="153" customFormat="1" ht="15" customHeight="1" x14ac:dyDescent="0.25">
      <c r="A55" s="222" t="s">
        <v>413</v>
      </c>
      <c r="B55" s="274">
        <f>Revenue!F111</f>
        <v>0</v>
      </c>
      <c r="C55" s="269">
        <f t="shared" si="2"/>
        <v>0</v>
      </c>
      <c r="D55" s="292">
        <f>Revenue!G111</f>
        <v>0</v>
      </c>
      <c r="E55" s="297">
        <f t="shared" si="32"/>
        <v>0</v>
      </c>
      <c r="F55" s="275">
        <f>D55+B55</f>
        <v>0</v>
      </c>
      <c r="G55" s="271">
        <f>IF(ISBLANK(F55),"  ",IF(F84&gt;0,F55/F84,IF(F55&gt;0,1,0)))</f>
        <v>0</v>
      </c>
      <c r="H55" s="274">
        <f>Revenue!J111</f>
        <v>0</v>
      </c>
      <c r="I55" s="269">
        <f t="shared" si="30"/>
        <v>0</v>
      </c>
      <c r="J55" s="274">
        <f>Revenue!K111</f>
        <v>0</v>
      </c>
      <c r="K55" s="270">
        <f t="shared" si="31"/>
        <v>0</v>
      </c>
      <c r="L55" s="275">
        <f>J55+H55</f>
        <v>0</v>
      </c>
      <c r="M55" s="271">
        <f>IF(ISBLANK(L55),"  ",IF(L84&gt;0,L55/L84,IF(L55&gt;0,1,0)))</f>
        <v>0</v>
      </c>
    </row>
    <row r="56" spans="1:13" ht="15" customHeight="1" x14ac:dyDescent="0.25">
      <c r="A56" s="199" t="s">
        <v>211</v>
      </c>
      <c r="B56" s="276"/>
      <c r="C56" s="277" t="s">
        <v>117</v>
      </c>
      <c r="D56" s="258"/>
      <c r="E56" s="278" t="s">
        <v>117</v>
      </c>
      <c r="F56" s="137"/>
      <c r="G56" s="279" t="s">
        <v>117</v>
      </c>
      <c r="H56" s="276"/>
      <c r="I56" s="277" t="s">
        <v>117</v>
      </c>
      <c r="J56" s="258"/>
      <c r="K56" s="278" t="s">
        <v>117</v>
      </c>
      <c r="L56" s="137"/>
      <c r="M56" s="279" t="s">
        <v>117</v>
      </c>
    </row>
    <row r="57" spans="1:13" ht="15" customHeight="1" x14ac:dyDescent="0.2">
      <c r="A57" s="197" t="s">
        <v>242</v>
      </c>
      <c r="B57" s="276">
        <f>Revenue!F7</f>
        <v>0</v>
      </c>
      <c r="C57" s="252">
        <f t="shared" si="2"/>
        <v>0</v>
      </c>
      <c r="D57" s="258">
        <f>Revenue!G7</f>
        <v>0</v>
      </c>
      <c r="E57" s="254">
        <f>IF(ISBLANK(D57),"  ",IF(F57&gt;0,D57/F57,IF(D57&gt;0,1,0)))</f>
        <v>0</v>
      </c>
      <c r="F57" s="280">
        <f t="shared" ref="F57:F62" si="33">D57+B57</f>
        <v>0</v>
      </c>
      <c r="G57" s="256">
        <f>IF(ISBLANK(F57),"  ",IF(F84&gt;0,F57/F84,IF(F57&gt;0,1,0)))</f>
        <v>0</v>
      </c>
      <c r="H57" s="276">
        <f>Revenue!J7</f>
        <v>0</v>
      </c>
      <c r="I57" s="252">
        <f t="shared" ref="I57:I75" si="34">IF(ISBLANK(H57),"  ",IF(L57&gt;0,H57/L57,IF(H57&gt;0,1,0)))</f>
        <v>0</v>
      </c>
      <c r="J57" s="258">
        <f>Revenue!K7</f>
        <v>0</v>
      </c>
      <c r="K57" s="254">
        <f t="shared" ref="K57:K75" si="35">IF(ISBLANK(J57),"  ",IF(L57&gt;0,J57/L57,IF(J57&gt;0,1,0)))</f>
        <v>0</v>
      </c>
      <c r="L57" s="280">
        <f t="shared" ref="L57:L62" si="36">J57+H57</f>
        <v>0</v>
      </c>
      <c r="M57" s="256">
        <f>IF(ISBLANK(L57),"  ",IF(L84&gt;0,L57/L84,IF(L57&gt;0,1,0)))</f>
        <v>0</v>
      </c>
    </row>
    <row r="58" spans="1:13" ht="15" customHeight="1" x14ac:dyDescent="0.2">
      <c r="A58" s="208" t="s">
        <v>243</v>
      </c>
      <c r="B58" s="224">
        <f>Revenue!F19</f>
        <v>0</v>
      </c>
      <c r="C58" s="257">
        <f t="shared" si="2"/>
        <v>0</v>
      </c>
      <c r="D58" s="262">
        <f>Revenue!G19</f>
        <v>0</v>
      </c>
      <c r="E58" s="254">
        <f t="shared" ref="E58:E83" si="37">IF(ISBLANK(D58),"  ",IF(F58&gt;0,D58/F58,IF(D58&gt;0,1,0)))</f>
        <v>0</v>
      </c>
      <c r="F58" s="281">
        <f t="shared" si="33"/>
        <v>0</v>
      </c>
      <c r="G58" s="261">
        <f>IF(ISBLANK(F58),"  ",IF(F84&gt;0,F58/F84,IF(F58&gt;0,1,0)))</f>
        <v>0</v>
      </c>
      <c r="H58" s="224">
        <f>Revenue!J19</f>
        <v>0</v>
      </c>
      <c r="I58" s="257">
        <f t="shared" si="34"/>
        <v>0</v>
      </c>
      <c r="J58" s="262">
        <f>Revenue!K19</f>
        <v>0</v>
      </c>
      <c r="K58" s="259">
        <f t="shared" si="35"/>
        <v>0</v>
      </c>
      <c r="L58" s="281">
        <f t="shared" si="36"/>
        <v>0</v>
      </c>
      <c r="M58" s="261">
        <f>IF(ISBLANK(L58),"  ",IF(L84&gt;0,L58/L84,IF(L58&gt;0,1,0)))</f>
        <v>0</v>
      </c>
    </row>
    <row r="59" spans="1:13" ht="15" customHeight="1" x14ac:dyDescent="0.2">
      <c r="A59" s="282" t="s">
        <v>244</v>
      </c>
      <c r="B59" s="283">
        <f>Revenue!F9</f>
        <v>0</v>
      </c>
      <c r="C59" s="257">
        <f t="shared" si="2"/>
        <v>0</v>
      </c>
      <c r="D59" s="284">
        <f>Revenue!G9</f>
        <v>0</v>
      </c>
      <c r="E59" s="254">
        <f t="shared" si="37"/>
        <v>0</v>
      </c>
      <c r="F59" s="285">
        <f t="shared" si="33"/>
        <v>0</v>
      </c>
      <c r="G59" s="261">
        <f>IF(ISBLANK(F59),"  ",IF(F84&gt;0,F59/F84,IF(F59&gt;0,1,0)))</f>
        <v>0</v>
      </c>
      <c r="H59" s="283">
        <f>Revenue!J9</f>
        <v>0</v>
      </c>
      <c r="I59" s="257">
        <f t="shared" si="34"/>
        <v>0</v>
      </c>
      <c r="J59" s="284">
        <f>Revenue!K9</f>
        <v>0</v>
      </c>
      <c r="K59" s="259">
        <f t="shared" si="35"/>
        <v>0</v>
      </c>
      <c r="L59" s="285">
        <f t="shared" si="36"/>
        <v>0</v>
      </c>
      <c r="M59" s="261">
        <f>IF(ISBLANK(L59),"  ",IF(L84&gt;0,L59/L84,IF(L59&gt;0,1,0)))</f>
        <v>0</v>
      </c>
    </row>
    <row r="60" spans="1:13" ht="15" customHeight="1" x14ac:dyDescent="0.2">
      <c r="A60" s="282" t="s">
        <v>245</v>
      </c>
      <c r="B60" s="283">
        <f>Revenue!F10</f>
        <v>0</v>
      </c>
      <c r="C60" s="257">
        <f t="shared" si="2"/>
        <v>0</v>
      </c>
      <c r="D60" s="284">
        <f>Revenue!G10</f>
        <v>0</v>
      </c>
      <c r="E60" s="254">
        <f t="shared" si="37"/>
        <v>0</v>
      </c>
      <c r="F60" s="285">
        <f t="shared" si="33"/>
        <v>0</v>
      </c>
      <c r="G60" s="261">
        <f>IF(ISBLANK(F60),"  ",IF(F84&gt;0,F60/F84,IF(F60&gt;0,1,0)))</f>
        <v>0</v>
      </c>
      <c r="H60" s="283">
        <f>Revenue!J10</f>
        <v>0</v>
      </c>
      <c r="I60" s="257">
        <f t="shared" si="34"/>
        <v>0</v>
      </c>
      <c r="J60" s="284">
        <f>Revenue!K10</f>
        <v>0</v>
      </c>
      <c r="K60" s="259">
        <f t="shared" si="35"/>
        <v>0</v>
      </c>
      <c r="L60" s="285">
        <f t="shared" si="36"/>
        <v>0</v>
      </c>
      <c r="M60" s="261">
        <f>IF(ISBLANK(L60),"  ",IF(L84&gt;0,L60/L84,IF(L60&gt;0,1,0)))</f>
        <v>0</v>
      </c>
    </row>
    <row r="61" spans="1:13" ht="15" customHeight="1" x14ac:dyDescent="0.2">
      <c r="A61" s="282" t="s">
        <v>411</v>
      </c>
      <c r="B61" s="283">
        <v>0</v>
      </c>
      <c r="C61" s="554">
        <f>IF(ISBLANK(B61),"  ",IF(F61&gt;0,B61/F61,IF(B61&gt;0,1,0)))</f>
        <v>0</v>
      </c>
      <c r="D61" s="284">
        <f>Athletics!U13</f>
        <v>0</v>
      </c>
      <c r="E61" s="557">
        <f t="shared" si="37"/>
        <v>0</v>
      </c>
      <c r="F61" s="285">
        <f t="shared" si="33"/>
        <v>0</v>
      </c>
      <c r="G61" s="556">
        <f>IF(ISBLANK(F61),"  ",IF(F86&gt;0,F61/F86,IF(F61&gt;0,1,0)))</f>
        <v>0</v>
      </c>
      <c r="H61" s="283">
        <v>0</v>
      </c>
      <c r="I61" s="554">
        <f>IF(ISBLANK(H61),"  ",IF(L61&gt;0,H61/L61,IF(H61&gt;0,1,0)))</f>
        <v>0</v>
      </c>
      <c r="J61" s="284">
        <f>Athletics!W13</f>
        <v>0</v>
      </c>
      <c r="K61" s="555">
        <f>IF(ISBLANK(J61),"  ",IF(L61&gt;0,J61/L61,IF(J61&gt;0,1,0)))</f>
        <v>0</v>
      </c>
      <c r="L61" s="285">
        <f t="shared" si="36"/>
        <v>0</v>
      </c>
      <c r="M61" s="556">
        <f>IF(ISBLANK(L61),"  ",IF(L86&gt;0,L61/L86,IF(L61&gt;0,1,0)))</f>
        <v>0</v>
      </c>
    </row>
    <row r="62" spans="1:13" ht="15" customHeight="1" x14ac:dyDescent="0.2">
      <c r="A62" s="208" t="s">
        <v>252</v>
      </c>
      <c r="B62" s="224">
        <f>Revenue!F11+Revenue!F12+Revenue!F14+Revenue!F15+Revenue!F17+Revenue!F18+Revenue!F22+Revenue!F23+Revenue!F13+Revenue!F16</f>
        <v>0</v>
      </c>
      <c r="C62" s="257">
        <f t="shared" si="2"/>
        <v>0</v>
      </c>
      <c r="D62" s="262">
        <f>Revenue!G11+Revenue!G12+Revenue!G14+Revenue!G15+Revenue!G17+Revenue!G18+Revenue!G22+Revenue!G23+Revenue!G13+Revenue!G16</f>
        <v>0</v>
      </c>
      <c r="E62" s="254">
        <f t="shared" si="37"/>
        <v>0</v>
      </c>
      <c r="F62" s="281">
        <f t="shared" si="33"/>
        <v>0</v>
      </c>
      <c r="G62" s="261">
        <f>IF(ISBLANK(F62),"  ",IF(F84&gt;0,F62/F84,IF(F62&gt;0,1,0)))</f>
        <v>0</v>
      </c>
      <c r="H62" s="224">
        <f>Revenue!J11+Revenue!J12+Revenue!J14+Revenue!J15+Revenue!J17+Revenue!J18+Revenue!J22+Revenue!J23+Revenue!J13+Revenue!J16</f>
        <v>0</v>
      </c>
      <c r="I62" s="257">
        <f t="shared" si="34"/>
        <v>0</v>
      </c>
      <c r="J62" s="262">
        <f>Revenue!K11+Revenue!K12+Revenue!K14+Revenue!K15+Revenue!K17+Revenue!K18+Revenue!K22+Revenue!K23+Revenue!K13+Revenue!K16</f>
        <v>0</v>
      </c>
      <c r="K62" s="259">
        <f t="shared" si="35"/>
        <v>0</v>
      </c>
      <c r="L62" s="281">
        <f t="shared" si="36"/>
        <v>0</v>
      </c>
      <c r="M62" s="261">
        <f>IF(ISBLANK(L62),"  ",IF(L84&gt;0,L62/L84,IF(L62&gt;0,1,0)))</f>
        <v>0</v>
      </c>
    </row>
    <row r="63" spans="1:13" s="153" customFormat="1" ht="15" customHeight="1" x14ac:dyDescent="0.25">
      <c r="A63" s="222" t="s">
        <v>216</v>
      </c>
      <c r="B63" s="227">
        <f>B62+B60+B59+B58+B57</f>
        <v>0</v>
      </c>
      <c r="C63" s="269">
        <f t="shared" si="2"/>
        <v>0</v>
      </c>
      <c r="D63" s="272">
        <f>D62+D60+D59+D58+D57+D61</f>
        <v>0</v>
      </c>
      <c r="E63" s="297">
        <f t="shared" si="37"/>
        <v>0</v>
      </c>
      <c r="F63" s="286">
        <f>F62+F60+F59+F58+F57+F61</f>
        <v>0</v>
      </c>
      <c r="G63" s="271">
        <f>IF(ISBLANK(F63),"  ",IF(F84&gt;0,F63/F84,IF(F63&gt;0,1,0)))</f>
        <v>0</v>
      </c>
      <c r="H63" s="227">
        <f>H62+H60+H59+H58+H57</f>
        <v>0</v>
      </c>
      <c r="I63" s="269">
        <f t="shared" si="34"/>
        <v>0</v>
      </c>
      <c r="J63" s="272">
        <f>J62+J60+J59+J58+J57+J61</f>
        <v>0</v>
      </c>
      <c r="K63" s="270">
        <f t="shared" si="35"/>
        <v>0</v>
      </c>
      <c r="L63" s="281">
        <f>L62+L60+L59+L58+L57+L61</f>
        <v>0</v>
      </c>
      <c r="M63" s="271">
        <f>IF(ISBLANK(L63),"  ",IF(L84&gt;0,L63/L84,IF(L63&gt;0,1,0)))</f>
        <v>0</v>
      </c>
    </row>
    <row r="64" spans="1:13" ht="15" customHeight="1" x14ac:dyDescent="0.2">
      <c r="A64" s="251" t="s">
        <v>217</v>
      </c>
      <c r="B64" s="287">
        <f>Revenue!F26</f>
        <v>0</v>
      </c>
      <c r="C64" s="257">
        <f t="shared" si="2"/>
        <v>0</v>
      </c>
      <c r="D64" s="288">
        <f>Revenue!G26</f>
        <v>0</v>
      </c>
      <c r="E64" s="254">
        <f t="shared" si="37"/>
        <v>0</v>
      </c>
      <c r="F64" s="289">
        <f t="shared" ref="F64:F73" si="38">D64+B64</f>
        <v>0</v>
      </c>
      <c r="G64" s="261">
        <f>IF(ISBLANK(F64),"  ",IF(F84&gt;0,F64/F84,IF(F64&gt;0,1,0)))</f>
        <v>0</v>
      </c>
      <c r="H64" s="287">
        <f>Revenue!J26</f>
        <v>0</v>
      </c>
      <c r="I64" s="257">
        <f t="shared" si="34"/>
        <v>0</v>
      </c>
      <c r="J64" s="288">
        <f>Revenue!K26</f>
        <v>0</v>
      </c>
      <c r="K64" s="259">
        <f t="shared" si="35"/>
        <v>0</v>
      </c>
      <c r="L64" s="289">
        <f t="shared" ref="L64:L73" si="39">J64+H64</f>
        <v>0</v>
      </c>
      <c r="M64" s="261">
        <f>IF(ISBLANK(L64),"  ",IF(L84&gt;0,L64/L84,IF(L64&gt;0,1,0)))</f>
        <v>0</v>
      </c>
    </row>
    <row r="65" spans="1:13" ht="15" customHeight="1" x14ac:dyDescent="0.2">
      <c r="A65" s="290" t="s">
        <v>246</v>
      </c>
      <c r="B65" s="209">
        <f>Revenue!F27</f>
        <v>0</v>
      </c>
      <c r="C65" s="257">
        <f t="shared" si="2"/>
        <v>0</v>
      </c>
      <c r="D65" s="262">
        <f>Revenue!G27</f>
        <v>0</v>
      </c>
      <c r="E65" s="254">
        <f t="shared" si="37"/>
        <v>0</v>
      </c>
      <c r="F65" s="247">
        <f t="shared" si="38"/>
        <v>0</v>
      </c>
      <c r="G65" s="261">
        <f>IF(ISBLANK(F65),"  ",IF(F84&gt;0,F65/F84,IF(F65&gt;0,1,0)))</f>
        <v>0</v>
      </c>
      <c r="H65" s="209">
        <f>Revenue!J27</f>
        <v>0</v>
      </c>
      <c r="I65" s="257">
        <f t="shared" si="34"/>
        <v>0</v>
      </c>
      <c r="J65" s="262">
        <f>Revenue!K27</f>
        <v>0</v>
      </c>
      <c r="K65" s="259">
        <f t="shared" si="35"/>
        <v>0</v>
      </c>
      <c r="L65" s="247">
        <f t="shared" si="39"/>
        <v>0</v>
      </c>
      <c r="M65" s="261">
        <f>IF(ISBLANK(L65),"  ",IF(L84&gt;0,L65/L84,IF(L65&gt;0,1,0)))</f>
        <v>0</v>
      </c>
    </row>
    <row r="66" spans="1:13" ht="15" customHeight="1" x14ac:dyDescent="0.2">
      <c r="A66" s="197" t="s">
        <v>218</v>
      </c>
      <c r="B66" s="209">
        <f>Revenue!F28</f>
        <v>0</v>
      </c>
      <c r="C66" s="257">
        <f t="shared" si="2"/>
        <v>0</v>
      </c>
      <c r="D66" s="262">
        <f>Revenue!G28</f>
        <v>0</v>
      </c>
      <c r="E66" s="254">
        <f t="shared" si="37"/>
        <v>0</v>
      </c>
      <c r="F66" s="247">
        <f t="shared" si="38"/>
        <v>0</v>
      </c>
      <c r="G66" s="261">
        <f>IF(ISBLANK(F66),"  ",IF(F84&gt;0,F66/F84,IF(F66&gt;0,1,0)))</f>
        <v>0</v>
      </c>
      <c r="H66" s="209">
        <f>Revenue!J28</f>
        <v>0</v>
      </c>
      <c r="I66" s="257">
        <f t="shared" si="34"/>
        <v>0</v>
      </c>
      <c r="J66" s="262">
        <f>Revenue!K28</f>
        <v>0</v>
      </c>
      <c r="K66" s="259">
        <f t="shared" si="35"/>
        <v>0</v>
      </c>
      <c r="L66" s="247">
        <f t="shared" si="39"/>
        <v>0</v>
      </c>
      <c r="M66" s="261">
        <f>IF(ISBLANK(L66),"  ",IF(L84&gt;0,L66/L84,IF(L66&gt;0,1,0)))</f>
        <v>0</v>
      </c>
    </row>
    <row r="67" spans="1:13" ht="15" customHeight="1" x14ac:dyDescent="0.2">
      <c r="A67" s="211" t="s">
        <v>219</v>
      </c>
      <c r="B67" s="209">
        <f>Revenue!F76</f>
        <v>0</v>
      </c>
      <c r="C67" s="257">
        <f t="shared" si="2"/>
        <v>0</v>
      </c>
      <c r="D67" s="262">
        <f>Revenue!G76</f>
        <v>0</v>
      </c>
      <c r="E67" s="254">
        <f t="shared" si="37"/>
        <v>0</v>
      </c>
      <c r="F67" s="247">
        <f t="shared" si="38"/>
        <v>0</v>
      </c>
      <c r="G67" s="261">
        <f>IF(ISBLANK(F67),"  ",IF(F84&gt;0,F67/F84,IF(F67&gt;0,1,0)))</f>
        <v>0</v>
      </c>
      <c r="H67" s="209">
        <f>Revenue!J76</f>
        <v>0</v>
      </c>
      <c r="I67" s="257">
        <f t="shared" si="34"/>
        <v>0</v>
      </c>
      <c r="J67" s="262">
        <f>Revenue!K76</f>
        <v>0</v>
      </c>
      <c r="K67" s="259">
        <f t="shared" si="35"/>
        <v>0</v>
      </c>
      <c r="L67" s="247">
        <f t="shared" si="39"/>
        <v>0</v>
      </c>
      <c r="M67" s="261">
        <f>IF(ISBLANK(L67),"  ",IF(L84&gt;0,L67/L84,IF(L67&gt;0,1,0)))</f>
        <v>0</v>
      </c>
    </row>
    <row r="68" spans="1:13" ht="15" customHeight="1" x14ac:dyDescent="0.2">
      <c r="A68" s="290" t="s">
        <v>220</v>
      </c>
      <c r="B68" s="209">
        <f>Revenue!F29</f>
        <v>0</v>
      </c>
      <c r="C68" s="257">
        <f t="shared" si="2"/>
        <v>0</v>
      </c>
      <c r="D68" s="262">
        <f>Revenue!G29</f>
        <v>0</v>
      </c>
      <c r="E68" s="254">
        <f t="shared" si="37"/>
        <v>0</v>
      </c>
      <c r="F68" s="247">
        <f t="shared" si="38"/>
        <v>0</v>
      </c>
      <c r="G68" s="261">
        <f>IF(ISBLANK(F68),"  ",IF(F84&gt;0,F68/F84,IF(F68&gt;0,1,0)))</f>
        <v>0</v>
      </c>
      <c r="H68" s="209">
        <f>Revenue!J29</f>
        <v>0</v>
      </c>
      <c r="I68" s="257">
        <f t="shared" si="34"/>
        <v>0</v>
      </c>
      <c r="J68" s="262">
        <f>Revenue!K29</f>
        <v>0</v>
      </c>
      <c r="K68" s="259">
        <f t="shared" si="35"/>
        <v>0</v>
      </c>
      <c r="L68" s="247">
        <f t="shared" si="39"/>
        <v>0</v>
      </c>
      <c r="M68" s="261">
        <f>IF(ISBLANK(L68),"  ",IF(L84&gt;0,L68/L84,IF(L68&gt;0,1,0)))</f>
        <v>0</v>
      </c>
    </row>
    <row r="69" spans="1:13" ht="15" customHeight="1" x14ac:dyDescent="0.2">
      <c r="A69" s="290" t="s">
        <v>221</v>
      </c>
      <c r="B69" s="209">
        <v>0</v>
      </c>
      <c r="C69" s="257">
        <f t="shared" si="2"/>
        <v>0</v>
      </c>
      <c r="D69" s="262">
        <f>Athletics!U24-Athletics!U21-Athletics!U13-Athletics!U23</f>
        <v>0</v>
      </c>
      <c r="E69" s="254">
        <f t="shared" si="37"/>
        <v>0</v>
      </c>
      <c r="F69" s="247">
        <f t="shared" si="38"/>
        <v>0</v>
      </c>
      <c r="G69" s="261">
        <f>IF(ISBLANK(F69),"  ",IF(F84&gt;0,F69/F84,IF(F69&gt;0,1,0)))</f>
        <v>0</v>
      </c>
      <c r="H69" s="209">
        <v>0</v>
      </c>
      <c r="I69" s="257">
        <f t="shared" si="34"/>
        <v>0</v>
      </c>
      <c r="J69" s="262">
        <f>Athletics!W24-Athletics!W21-Athletics!W13-Athletics!W23</f>
        <v>0</v>
      </c>
      <c r="K69" s="259">
        <f t="shared" si="35"/>
        <v>0</v>
      </c>
      <c r="L69" s="247">
        <f t="shared" si="39"/>
        <v>0</v>
      </c>
      <c r="M69" s="261">
        <f>IF(ISBLANK(L69),"  ",IF(L84&gt;0,L69/L84,IF(L69&gt;0,1,0)))</f>
        <v>0</v>
      </c>
    </row>
    <row r="70" spans="1:13" ht="15" customHeight="1" x14ac:dyDescent="0.2">
      <c r="A70" s="251" t="s">
        <v>247</v>
      </c>
      <c r="B70" s="209">
        <f>Revenue!F87</f>
        <v>0</v>
      </c>
      <c r="C70" s="257">
        <f t="shared" si="2"/>
        <v>0</v>
      </c>
      <c r="D70" s="262">
        <f>Revenue!G87</f>
        <v>0</v>
      </c>
      <c r="E70" s="254">
        <f t="shared" si="37"/>
        <v>0</v>
      </c>
      <c r="F70" s="247">
        <f t="shared" si="38"/>
        <v>0</v>
      </c>
      <c r="G70" s="261">
        <f>IF(ISBLANK(F70),"  ",IF(F84&gt;0,F70/F84,IF(F70&gt;0,1,0)))</f>
        <v>0</v>
      </c>
      <c r="H70" s="209">
        <f>Revenue!J87</f>
        <v>0</v>
      </c>
      <c r="I70" s="257">
        <f t="shared" si="34"/>
        <v>0</v>
      </c>
      <c r="J70" s="262">
        <f>Revenue!K87</f>
        <v>0</v>
      </c>
      <c r="K70" s="259">
        <f t="shared" si="35"/>
        <v>0</v>
      </c>
      <c r="L70" s="247">
        <f t="shared" si="39"/>
        <v>0</v>
      </c>
      <c r="M70" s="261">
        <f>IF(ISBLANK(L70),"  ",IF(L84&gt;0,L70/L84,IF(L70&gt;0,1,0)))</f>
        <v>0</v>
      </c>
    </row>
    <row r="71" spans="1:13" ht="15" customHeight="1" x14ac:dyDescent="0.2">
      <c r="A71" s="251" t="s">
        <v>248</v>
      </c>
      <c r="B71" s="209">
        <f>Revenue!F81</f>
        <v>0</v>
      </c>
      <c r="C71" s="257">
        <f t="shared" si="2"/>
        <v>0</v>
      </c>
      <c r="D71" s="262">
        <f>Revenue!G81</f>
        <v>0</v>
      </c>
      <c r="E71" s="254">
        <f t="shared" si="37"/>
        <v>0</v>
      </c>
      <c r="F71" s="247">
        <f t="shared" si="38"/>
        <v>0</v>
      </c>
      <c r="G71" s="261">
        <f>IF(ISBLANK(F71),"  ",IF(F84&gt;0,F71/F84,IF(F71&gt;0,1,0)))</f>
        <v>0</v>
      </c>
      <c r="H71" s="209">
        <f>Revenue!J81</f>
        <v>0</v>
      </c>
      <c r="I71" s="257">
        <f t="shared" si="34"/>
        <v>0</v>
      </c>
      <c r="J71" s="262">
        <f>Revenue!K81</f>
        <v>0</v>
      </c>
      <c r="K71" s="259">
        <f t="shared" si="35"/>
        <v>0</v>
      </c>
      <c r="L71" s="247">
        <f t="shared" si="39"/>
        <v>0</v>
      </c>
      <c r="M71" s="261">
        <f>IF(ISBLANK(L71),"  ",IF(L84&gt;0,L71/L84,IF(L71&gt;0,1,0)))</f>
        <v>0</v>
      </c>
    </row>
    <row r="72" spans="1:13" ht="15" customHeight="1" x14ac:dyDescent="0.2">
      <c r="A72" s="197" t="s">
        <v>249</v>
      </c>
      <c r="B72" s="209">
        <f>Revenue!F78+Revenue!F77</f>
        <v>0</v>
      </c>
      <c r="C72" s="257">
        <f t="shared" si="2"/>
        <v>0</v>
      </c>
      <c r="D72" s="262">
        <f>Revenue!G78+ Revenue!G77</f>
        <v>0</v>
      </c>
      <c r="E72" s="254">
        <f t="shared" si="37"/>
        <v>0</v>
      </c>
      <c r="F72" s="247">
        <f t="shared" si="38"/>
        <v>0</v>
      </c>
      <c r="G72" s="261">
        <f>IF(ISBLANK(F72),"  ",IF(F84&gt;0,F72/F84,IF(F72&gt;0,1,0)))</f>
        <v>0</v>
      </c>
      <c r="H72" s="209">
        <f>Revenue!J78+Revenue!J77</f>
        <v>0</v>
      </c>
      <c r="I72" s="257">
        <f t="shared" si="34"/>
        <v>0</v>
      </c>
      <c r="J72" s="262">
        <f>Revenue!K78+Revenue!K77</f>
        <v>0</v>
      </c>
      <c r="K72" s="259">
        <f t="shared" si="35"/>
        <v>0</v>
      </c>
      <c r="L72" s="247">
        <f t="shared" si="39"/>
        <v>0</v>
      </c>
      <c r="M72" s="261">
        <f>IF(ISBLANK(L72),"  ",IF(L84&gt;0,L72/L84,IF(L72&gt;0,1,0)))</f>
        <v>0</v>
      </c>
    </row>
    <row r="73" spans="1:13" ht="15" customHeight="1" x14ac:dyDescent="0.2">
      <c r="A73" s="211" t="s">
        <v>222</v>
      </c>
      <c r="B73" s="209">
        <f>Revenue!F30</f>
        <v>0</v>
      </c>
      <c r="C73" s="257">
        <f t="shared" si="2"/>
        <v>0</v>
      </c>
      <c r="D73" s="262">
        <f>Revenue!G30</f>
        <v>0</v>
      </c>
      <c r="E73" s="254">
        <f t="shared" si="37"/>
        <v>0</v>
      </c>
      <c r="F73" s="247">
        <f t="shared" si="38"/>
        <v>0</v>
      </c>
      <c r="G73" s="261">
        <f>IF(ISBLANK(F73),"  ",IF(F84&gt;0,F73/F84,IF(F73&gt;0,1,0)))</f>
        <v>0</v>
      </c>
      <c r="H73" s="209">
        <f>Revenue!J30</f>
        <v>0</v>
      </c>
      <c r="I73" s="257">
        <f t="shared" si="34"/>
        <v>0</v>
      </c>
      <c r="J73" s="262">
        <f>Revenue!K30</f>
        <v>0</v>
      </c>
      <c r="K73" s="259">
        <f t="shared" si="35"/>
        <v>0</v>
      </c>
      <c r="L73" s="247">
        <f t="shared" si="39"/>
        <v>0</v>
      </c>
      <c r="M73" s="261">
        <f>IF(ISBLANK(L73),"  ",IF(L84&gt;0,L73/L84,IF(L73&gt;0,1,0)))</f>
        <v>0</v>
      </c>
    </row>
    <row r="74" spans="1:13" ht="15" customHeight="1" x14ac:dyDescent="0.2">
      <c r="A74" s="251" t="s">
        <v>527</v>
      </c>
      <c r="B74" s="209">
        <f>Revenue!F31</f>
        <v>0</v>
      </c>
      <c r="C74" s="257">
        <f t="shared" ref="C74" si="40">IF(ISBLANK(B74),"  ",IF(F74&gt;0,B74/F74,IF(B74&gt;0,1,0)))</f>
        <v>0</v>
      </c>
      <c r="D74" s="262">
        <f>Revenue!G31</f>
        <v>0</v>
      </c>
      <c r="E74" s="254">
        <f t="shared" ref="E74" si="41">IF(ISBLANK(D74),"  ",IF(F74&gt;0,D74/F74,IF(D74&gt;0,1,0)))</f>
        <v>0</v>
      </c>
      <c r="F74" s="247">
        <f t="shared" ref="F74" si="42">D74+B74</f>
        <v>0</v>
      </c>
      <c r="G74" s="261">
        <f>IF(ISBLANK(F74),"  ",IF(F85&gt;0,F74/F85,IF(F74&gt;0,1,0)))</f>
        <v>0</v>
      </c>
      <c r="H74" s="209">
        <f>Revenue!J31</f>
        <v>0</v>
      </c>
      <c r="I74" s="257">
        <f t="shared" ref="I74" si="43">IF(ISBLANK(H74),"  ",IF(L74&gt;0,H74/L74,IF(H74&gt;0,1,0)))</f>
        <v>0</v>
      </c>
      <c r="J74" s="262">
        <f>Revenue!K31</f>
        <v>0</v>
      </c>
      <c r="K74" s="259">
        <f t="shared" ref="K74" si="44">IF(ISBLANK(J74),"  ",IF(L74&gt;0,J74/L74,IF(J74&gt;0,1,0)))</f>
        <v>0</v>
      </c>
      <c r="L74" s="247">
        <f t="shared" ref="L74" si="45">J74+H74</f>
        <v>0</v>
      </c>
      <c r="M74" s="261">
        <f>IF(ISBLANK(L74),"  ",IF(L85&gt;0,L74/L85,IF(L74&gt;0,1,0)))</f>
        <v>0</v>
      </c>
    </row>
    <row r="75" spans="1:13" s="153" customFormat="1" ht="15" customHeight="1" x14ac:dyDescent="0.25">
      <c r="A75" s="228" t="s">
        <v>223</v>
      </c>
      <c r="B75" s="217">
        <f>B63+SUM(B64:B74)</f>
        <v>0</v>
      </c>
      <c r="C75" s="269">
        <f t="shared" si="2"/>
        <v>0</v>
      </c>
      <c r="D75" s="272">
        <f>D63+SUM(D64:D74)</f>
        <v>0</v>
      </c>
      <c r="E75" s="297">
        <f t="shared" si="37"/>
        <v>0</v>
      </c>
      <c r="F75" s="217">
        <f>F63+SUM(F64:F74)</f>
        <v>0</v>
      </c>
      <c r="G75" s="271">
        <f>IF(ISBLANK(F75),"  ",IF(F84&gt;0,F75/F84,IF(F75&gt;0,1,0)))</f>
        <v>0</v>
      </c>
      <c r="H75" s="217">
        <f>H63+SUM(H64:H74)</f>
        <v>0</v>
      </c>
      <c r="I75" s="269">
        <f t="shared" si="34"/>
        <v>0</v>
      </c>
      <c r="J75" s="272">
        <f>J63+SUM(J64:J74)</f>
        <v>0</v>
      </c>
      <c r="K75" s="270">
        <f t="shared" si="35"/>
        <v>0</v>
      </c>
      <c r="L75" s="217">
        <f>L63+SUM(L64:L74)</f>
        <v>0</v>
      </c>
      <c r="M75" s="271">
        <f>IF(ISBLANK(L75),"  ",IF(L84&gt;0,L75/L84,IF(L75&gt;0,1,0)))</f>
        <v>0</v>
      </c>
    </row>
    <row r="76" spans="1:13" ht="15" customHeight="1" x14ac:dyDescent="0.25">
      <c r="A76" s="199" t="s">
        <v>224</v>
      </c>
      <c r="B76" s="224"/>
      <c r="C76" s="266" t="s">
        <v>117</v>
      </c>
      <c r="D76" s="262"/>
      <c r="E76" s="262" t="str">
        <f t="shared" si="37"/>
        <v xml:space="preserve">  </v>
      </c>
      <c r="F76" s="247"/>
      <c r="G76" s="268" t="s">
        <v>117</v>
      </c>
      <c r="H76" s="224"/>
      <c r="I76" s="266" t="s">
        <v>117</v>
      </c>
      <c r="J76" s="262"/>
      <c r="K76" s="267" t="s">
        <v>117</v>
      </c>
      <c r="L76" s="247"/>
      <c r="M76" s="268" t="s">
        <v>117</v>
      </c>
    </row>
    <row r="77" spans="1:13" ht="15" customHeight="1" x14ac:dyDescent="0.2">
      <c r="A77" s="197" t="s">
        <v>225</v>
      </c>
      <c r="B77" s="136">
        <f>Revenue!F67</f>
        <v>0</v>
      </c>
      <c r="C77" s="252">
        <f t="shared" si="2"/>
        <v>0</v>
      </c>
      <c r="D77" s="258">
        <f>Revenue!G67</f>
        <v>0</v>
      </c>
      <c r="E77" s="254">
        <f t="shared" si="37"/>
        <v>0</v>
      </c>
      <c r="F77" s="137">
        <f>D77+B77</f>
        <v>0</v>
      </c>
      <c r="G77" s="256">
        <f>IF(ISBLANK(F77),"  ",IF(F84&gt;0,F77/F84,IF(F77&gt;0,1,0)))</f>
        <v>0</v>
      </c>
      <c r="H77" s="136">
        <f>Revenue!J67</f>
        <v>0</v>
      </c>
      <c r="I77" s="252">
        <f>IF(ISBLANK(H77),"  ",IF(L77&gt;0,H77/L77,IF(H77&gt;0,1,0)))</f>
        <v>0</v>
      </c>
      <c r="J77" s="258">
        <f>Revenue!K67</f>
        <v>0</v>
      </c>
      <c r="K77" s="254">
        <f>IF(ISBLANK(J77),"  ",IF(L77&gt;0,J77/L77,IF(J77&gt;0,1,0)))</f>
        <v>0</v>
      </c>
      <c r="L77" s="137">
        <f>J77+H77</f>
        <v>0</v>
      </c>
      <c r="M77" s="256">
        <f>IF(ISBLANK(L77),"  ",IF(L84&gt;0,L77/L84,IF(L77&gt;0,1,0)))</f>
        <v>0</v>
      </c>
    </row>
    <row r="78" spans="1:13" ht="15" customHeight="1" x14ac:dyDescent="0.2">
      <c r="A78" s="208" t="s">
        <v>226</v>
      </c>
      <c r="B78" s="209">
        <f>Revenue!F68</f>
        <v>0</v>
      </c>
      <c r="C78" s="257">
        <f t="shared" si="2"/>
        <v>0</v>
      </c>
      <c r="D78" s="262">
        <f>Revenue!G68</f>
        <v>0</v>
      </c>
      <c r="E78" s="254">
        <f t="shared" si="37"/>
        <v>0</v>
      </c>
      <c r="F78" s="247">
        <f>D78+B78</f>
        <v>0</v>
      </c>
      <c r="G78" s="261">
        <f>IF(ISBLANK(F78),"  ",IF(F84&gt;0,F78/F84,IF(F78&gt;0,1,0)))</f>
        <v>0</v>
      </c>
      <c r="H78" s="209">
        <f>Revenue!J68</f>
        <v>0</v>
      </c>
      <c r="I78" s="257">
        <f>IF(ISBLANK(H78),"  ",IF(L78&gt;0,H78/L78,IF(H78&gt;0,1,0)))</f>
        <v>0</v>
      </c>
      <c r="J78" s="262">
        <f>Revenue!K68</f>
        <v>0</v>
      </c>
      <c r="K78" s="259">
        <f>IF(ISBLANK(J78),"  ",IF(L78&gt;0,J78/L78,IF(J78&gt;0,1,0)))</f>
        <v>0</v>
      </c>
      <c r="L78" s="247">
        <f>J78+H78</f>
        <v>0</v>
      </c>
      <c r="M78" s="261">
        <f>IF(ISBLANK(L78),"  ",IF(L84&gt;0,L78/L84,IF(L78&gt;0,1,0)))</f>
        <v>0</v>
      </c>
    </row>
    <row r="79" spans="1:13" ht="15" customHeight="1" x14ac:dyDescent="0.25">
      <c r="A79" s="223" t="s">
        <v>227</v>
      </c>
      <c r="B79" s="224"/>
      <c r="C79" s="266" t="s">
        <v>117</v>
      </c>
      <c r="D79" s="262"/>
      <c r="E79" s="262" t="str">
        <f t="shared" si="37"/>
        <v xml:space="preserve">  </v>
      </c>
      <c r="F79" s="247"/>
      <c r="G79" s="268" t="s">
        <v>117</v>
      </c>
      <c r="H79" s="224"/>
      <c r="I79" s="266" t="s">
        <v>117</v>
      </c>
      <c r="J79" s="262"/>
      <c r="K79" s="267" t="s">
        <v>117</v>
      </c>
      <c r="L79" s="247"/>
      <c r="M79" s="268" t="s">
        <v>117</v>
      </c>
    </row>
    <row r="80" spans="1:13" ht="15" customHeight="1" x14ac:dyDescent="0.25">
      <c r="A80" s="197" t="s">
        <v>228</v>
      </c>
      <c r="B80" s="136">
        <f>Revenue!F69</f>
        <v>0</v>
      </c>
      <c r="C80" s="252">
        <f t="shared" si="2"/>
        <v>0</v>
      </c>
      <c r="D80" s="258">
        <f>Revenue!G69</f>
        <v>0</v>
      </c>
      <c r="E80" s="297">
        <f t="shared" si="37"/>
        <v>0</v>
      </c>
      <c r="F80" s="137">
        <f>D80+B80</f>
        <v>0</v>
      </c>
      <c r="G80" s="256">
        <f>IF(ISBLANK(F80),"  ",IF(F84&gt;0,F80/F84,IF(F80&gt;0,1,0)))</f>
        <v>0</v>
      </c>
      <c r="H80" s="136">
        <f>Revenue!J69</f>
        <v>0</v>
      </c>
      <c r="I80" s="252">
        <f>IF(ISBLANK(H80),"  ",IF(L80&gt;0,H80/L80,IF(H80&gt;0,1,0)))</f>
        <v>0</v>
      </c>
      <c r="J80" s="258">
        <f>Revenue!K69</f>
        <v>0</v>
      </c>
      <c r="K80" s="254">
        <f>IF(ISBLANK(J80),"  ",IF(L80&gt;0,J80/L80,IF(J80&gt;0,1,0)))</f>
        <v>0</v>
      </c>
      <c r="L80" s="137">
        <f>J80+H80</f>
        <v>0</v>
      </c>
      <c r="M80" s="256">
        <f>IF(ISBLANK(L80),"  ",IF(L84&gt;0,L80/L84,IF(L80&gt;0,1,0)))</f>
        <v>0</v>
      </c>
    </row>
    <row r="81" spans="1:13" ht="15" customHeight="1" x14ac:dyDescent="0.25">
      <c r="A81" s="208" t="s">
        <v>251</v>
      </c>
      <c r="B81" s="209">
        <f>Revenue!F70+Revenue!F75</f>
        <v>0</v>
      </c>
      <c r="C81" s="257">
        <f t="shared" si="2"/>
        <v>0</v>
      </c>
      <c r="D81" s="262">
        <f>Revenue!G70+Revenue!G75</f>
        <v>0</v>
      </c>
      <c r="E81" s="297">
        <f t="shared" si="37"/>
        <v>0</v>
      </c>
      <c r="F81" s="247">
        <f>D81+B81</f>
        <v>0</v>
      </c>
      <c r="G81" s="261">
        <f>IF(ISBLANK(F81),"  ",IF(F84&gt;0,F81/F84,IF(F81&gt;0,1,0)))</f>
        <v>0</v>
      </c>
      <c r="H81" s="209">
        <f>Revenue!J70+Revenue!J75</f>
        <v>0</v>
      </c>
      <c r="I81" s="257">
        <f>IF(ISBLANK(H81),"  ",IF(L81&gt;0,H81/L81,IF(H81&gt;0,1,0)))</f>
        <v>0</v>
      </c>
      <c r="J81" s="262">
        <f>Revenue!K70+Revenue!K75</f>
        <v>0</v>
      </c>
      <c r="K81" s="259">
        <f>IF(ISBLANK(J81),"  ",IF(L81&gt;0,J81/L81,IF(J81&gt;0,1,0)))</f>
        <v>0</v>
      </c>
      <c r="L81" s="247">
        <f>J81+H81</f>
        <v>0</v>
      </c>
      <c r="M81" s="261">
        <f>IF(ISBLANK(L81),"  ",IF(L84&gt;0,L81/L84,IF(L81&gt;0,1,0)))</f>
        <v>0</v>
      </c>
    </row>
    <row r="82" spans="1:13" s="153" customFormat="1" ht="15" customHeight="1" x14ac:dyDescent="0.25">
      <c r="A82" s="223" t="s">
        <v>229</v>
      </c>
      <c r="B82" s="291">
        <f>B81+B80+B78+B77</f>
        <v>0</v>
      </c>
      <c r="C82" s="269">
        <f t="shared" si="2"/>
        <v>0</v>
      </c>
      <c r="D82" s="292">
        <f>D81+D80+D78+D77</f>
        <v>0</v>
      </c>
      <c r="E82" s="297">
        <f t="shared" si="37"/>
        <v>0</v>
      </c>
      <c r="F82" s="273">
        <f>F81+F80+F79+F78+F77</f>
        <v>0</v>
      </c>
      <c r="G82" s="271">
        <f>IF(ISBLANK(F82),"  ",IF(F84&gt;0,F82/F84,IF(F82&gt;0,1,0)))</f>
        <v>0</v>
      </c>
      <c r="H82" s="291">
        <f>H81+H80+H78+H77</f>
        <v>0</v>
      </c>
      <c r="I82" s="269">
        <f>IF(ISBLANK(H82),"  ",IF(L82&gt;0,H82/L82,IF(H82&gt;0,1,0)))</f>
        <v>0</v>
      </c>
      <c r="J82" s="292">
        <f>J81+J80+J78+J77</f>
        <v>0</v>
      </c>
      <c r="K82" s="270">
        <f>IF(ISBLANK(J82),"  ",IF(L82&gt;0,J82/L82,IF(J82&gt;0,1,0)))</f>
        <v>0</v>
      </c>
      <c r="L82" s="273">
        <f>L81+L80+L79+L78+L77</f>
        <v>0</v>
      </c>
      <c r="M82" s="271">
        <f>IF(ISBLANK(L82),"  ",IF(L84&gt;0,L82/L84,IF(L82&gt;0,1,0)))</f>
        <v>0</v>
      </c>
    </row>
    <row r="83" spans="1:13" s="153" customFormat="1" ht="15" customHeight="1" x14ac:dyDescent="0.25">
      <c r="A83" s="223" t="s">
        <v>32</v>
      </c>
      <c r="B83" s="291">
        <f>Revenue!F35</f>
        <v>0</v>
      </c>
      <c r="C83" s="270">
        <f t="shared" si="2"/>
        <v>0</v>
      </c>
      <c r="D83" s="274">
        <f>Revenue!G35</f>
        <v>0</v>
      </c>
      <c r="E83" s="297">
        <f t="shared" si="37"/>
        <v>0</v>
      </c>
      <c r="F83" s="298">
        <f>D83+B83</f>
        <v>0</v>
      </c>
      <c r="G83" s="271">
        <f>IF(ISBLANK(F83),"  ",IF(F85&gt;0,F83/F85,IF(F83&gt;0,1,0)))</f>
        <v>0</v>
      </c>
      <c r="H83" s="291">
        <f>Revenue!J35</f>
        <v>0</v>
      </c>
      <c r="I83" s="270">
        <f>IF(ISBLANK(H83),"  ",IF(L83&gt;0,H83/L83,IF(H83&gt;0,1,0)))</f>
        <v>0</v>
      </c>
      <c r="J83" s="274">
        <f>Revenue!K35</f>
        <v>0</v>
      </c>
      <c r="K83" s="270">
        <f>IF(ISBLANK(J83),"  ",IF(L83&gt;0,J83/L83,IF(J83&gt;0,1,0)))</f>
        <v>0</v>
      </c>
      <c r="L83" s="298">
        <f>J83+H83</f>
        <v>0</v>
      </c>
      <c r="M83" s="271">
        <f>IF(ISBLANK(L83),"  ",IF(L85&gt;0,L83/L85,IF(L83&gt;0,1,0)))</f>
        <v>0</v>
      </c>
    </row>
    <row r="84" spans="1:13" s="153" customFormat="1" ht="15" customHeight="1" thickBot="1" x14ac:dyDescent="0.3">
      <c r="A84" s="229" t="s">
        <v>161</v>
      </c>
      <c r="B84" s="293">
        <f>B82+B75+B54+B47+B55+B83</f>
        <v>0</v>
      </c>
      <c r="C84" s="294">
        <f t="shared" si="2"/>
        <v>0</v>
      </c>
      <c r="D84" s="293">
        <f>D82+D75+D54+D47+D55+D83</f>
        <v>0</v>
      </c>
      <c r="E84" s="295">
        <f>IF(ISBLANK(D84),"  ",IF(F84&gt;0,D84/F84,IF(D84&gt;0,1,0)))</f>
        <v>0</v>
      </c>
      <c r="F84" s="293">
        <f>F82+F75+F54+F47+F55+F83</f>
        <v>0</v>
      </c>
      <c r="G84" s="296">
        <f>IF(ISBLANK(F84),"  ",IF(F84&gt;0,F84/F84,IF(F84&gt;0,1,0)))</f>
        <v>0</v>
      </c>
      <c r="H84" s="293">
        <f>H82+H75+H54+H47+H55+H83</f>
        <v>0</v>
      </c>
      <c r="I84" s="294">
        <f>IF(ISBLANK(H84),"  ",IF(L84&gt;0,H84/L84,IF(H84&gt;0,1,0)))</f>
        <v>0</v>
      </c>
      <c r="J84" s="293">
        <f>J82+J75+J54+J47+J55+J83</f>
        <v>0</v>
      </c>
      <c r="K84" s="295">
        <f>IF(ISBLANK(J84),"  ",IF(L84&gt;0,J84/L84,IF(J84&gt;0,1,0)))</f>
        <v>0</v>
      </c>
      <c r="L84" s="293">
        <f>L82+L75+L54+L47+L55+L83</f>
        <v>0</v>
      </c>
      <c r="M84" s="296">
        <f>IF(ISBLANK(L84),"  ",IF(L84&gt;0,L84/L84,IF(L84&gt;0,1,0)))</f>
        <v>0</v>
      </c>
    </row>
    <row r="85" spans="1:13" ht="15" customHeight="1" thickTop="1" x14ac:dyDescent="0.2">
      <c r="A85" s="98" t="s">
        <v>250</v>
      </c>
    </row>
  </sheetData>
  <printOptions horizontalCentered="1"/>
  <pageMargins left="0.25" right="0.25" top="0.5" bottom="0.5" header="0.3" footer="0.3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8"/>
  <sheetViews>
    <sheetView zoomScale="80" zoomScaleNormal="80" workbookViewId="0">
      <pane xSplit="5" ySplit="6" topLeftCell="F30" activePane="bottomRight" state="frozen"/>
      <selection pane="topRight" activeCell="F1" sqref="F1"/>
      <selection pane="bottomLeft" activeCell="A7" sqref="A7"/>
      <selection pane="bottomRight" activeCell="P64" sqref="P64"/>
    </sheetView>
  </sheetViews>
  <sheetFormatPr defaultColWidth="9.140625" defaultRowHeight="15" x14ac:dyDescent="0.25"/>
  <cols>
    <col min="1" max="1" width="13.140625" customWidth="1"/>
    <col min="2" max="2" width="7.42578125" style="1" customWidth="1"/>
    <col min="3" max="3" width="34.85546875" bestFit="1" customWidth="1"/>
    <col min="4" max="4" width="8.5703125" style="1" bestFit="1" customWidth="1"/>
    <col min="5" max="5" width="59.140625" bestFit="1" customWidth="1"/>
    <col min="6" max="11" width="12.85546875" style="8" customWidth="1"/>
  </cols>
  <sheetData>
    <row r="1" spans="1:12" x14ac:dyDescent="0.25">
      <c r="A1" s="6" t="s">
        <v>548</v>
      </c>
      <c r="B1"/>
      <c r="C1" s="1"/>
    </row>
    <row r="2" spans="1:12" x14ac:dyDescent="0.25">
      <c r="A2" s="2" t="s">
        <v>79</v>
      </c>
      <c r="B2" s="9"/>
      <c r="C2" s="4"/>
      <c r="E2" t="s">
        <v>117</v>
      </c>
    </row>
    <row r="3" spans="1:12" x14ac:dyDescent="0.25">
      <c r="A3" s="6" t="s">
        <v>116</v>
      </c>
      <c r="B3" s="7"/>
      <c r="C3" s="1"/>
      <c r="E3" s="5"/>
    </row>
    <row r="4" spans="1:12" ht="15.75" thickBot="1" x14ac:dyDescent="0.3"/>
    <row r="5" spans="1:12" s="3" customFormat="1" ht="16.5" thickTop="1" thickBot="1" x14ac:dyDescent="0.3">
      <c r="A5" s="63" t="s">
        <v>118</v>
      </c>
      <c r="B5" s="13" t="s">
        <v>1</v>
      </c>
      <c r="C5" s="13" t="s">
        <v>1</v>
      </c>
      <c r="D5" s="13" t="s">
        <v>4</v>
      </c>
      <c r="E5" s="64" t="s">
        <v>0</v>
      </c>
      <c r="F5" s="65" t="s">
        <v>5</v>
      </c>
      <c r="G5" s="66"/>
      <c r="H5" s="67" t="s">
        <v>6</v>
      </c>
      <c r="I5" s="66"/>
      <c r="J5" s="67" t="s">
        <v>7</v>
      </c>
      <c r="K5" s="66"/>
    </row>
    <row r="6" spans="1:12" s="3" customFormat="1" ht="15.75" thickBot="1" x14ac:dyDescent="0.3">
      <c r="A6" s="27" t="s">
        <v>2</v>
      </c>
      <c r="B6" s="14" t="s">
        <v>2</v>
      </c>
      <c r="C6" s="14" t="s">
        <v>3</v>
      </c>
      <c r="D6" s="14" t="s">
        <v>2</v>
      </c>
      <c r="E6" s="15" t="s">
        <v>3</v>
      </c>
      <c r="F6" s="68" t="s">
        <v>8</v>
      </c>
      <c r="G6" s="69" t="s">
        <v>9</v>
      </c>
      <c r="H6" s="68" t="s">
        <v>8</v>
      </c>
      <c r="I6" s="69" t="s">
        <v>9</v>
      </c>
      <c r="J6" s="70" t="s">
        <v>8</v>
      </c>
      <c r="K6" s="71" t="s">
        <v>9</v>
      </c>
    </row>
    <row r="7" spans="1:12" s="3" customFormat="1" ht="15.75" thickTop="1" x14ac:dyDescent="0.25">
      <c r="A7" s="72">
        <f>B3</f>
        <v>0</v>
      </c>
      <c r="B7" s="73">
        <v>500</v>
      </c>
      <c r="C7" s="74" t="s">
        <v>10</v>
      </c>
      <c r="D7" s="73">
        <v>501</v>
      </c>
      <c r="E7" s="75" t="s">
        <v>10</v>
      </c>
      <c r="F7" s="76"/>
      <c r="G7" s="77"/>
      <c r="H7" s="76"/>
      <c r="I7" s="77"/>
      <c r="J7" s="76"/>
      <c r="K7" s="77"/>
    </row>
    <row r="8" spans="1:12" x14ac:dyDescent="0.25">
      <c r="A8" s="78"/>
      <c r="B8" s="79"/>
      <c r="C8" s="21"/>
      <c r="D8" s="79"/>
      <c r="E8" s="80"/>
      <c r="F8" s="81"/>
      <c r="G8" s="82"/>
      <c r="H8" s="81"/>
      <c r="I8" s="82"/>
      <c r="J8" s="81"/>
      <c r="K8" s="82"/>
    </row>
    <row r="9" spans="1:12" x14ac:dyDescent="0.25">
      <c r="A9" s="78">
        <f>B3</f>
        <v>0</v>
      </c>
      <c r="B9" s="79">
        <v>510</v>
      </c>
      <c r="C9" s="21" t="s">
        <v>11</v>
      </c>
      <c r="D9" s="79">
        <v>511</v>
      </c>
      <c r="E9" s="80" t="s">
        <v>12</v>
      </c>
      <c r="F9" s="81"/>
      <c r="G9" s="82"/>
      <c r="H9" s="81"/>
      <c r="I9" s="82"/>
      <c r="J9" s="81"/>
      <c r="K9" s="82"/>
    </row>
    <row r="10" spans="1:12" x14ac:dyDescent="0.25">
      <c r="A10" s="78">
        <f>B3</f>
        <v>0</v>
      </c>
      <c r="B10" s="79">
        <v>510</v>
      </c>
      <c r="C10" s="21" t="s">
        <v>11</v>
      </c>
      <c r="D10" s="79">
        <v>512</v>
      </c>
      <c r="E10" s="80" t="s">
        <v>13</v>
      </c>
      <c r="F10" s="81"/>
      <c r="G10" s="82"/>
      <c r="H10" s="81"/>
      <c r="I10" s="82"/>
      <c r="J10" s="81"/>
      <c r="K10" s="82"/>
    </row>
    <row r="11" spans="1:12" x14ac:dyDescent="0.25">
      <c r="A11" s="78">
        <f>B3</f>
        <v>0</v>
      </c>
      <c r="B11" s="79">
        <v>510</v>
      </c>
      <c r="C11" s="21" t="s">
        <v>11</v>
      </c>
      <c r="D11" s="79">
        <v>513</v>
      </c>
      <c r="E11" s="80" t="s">
        <v>14</v>
      </c>
      <c r="F11" s="81"/>
      <c r="G11" s="82"/>
      <c r="H11" s="81"/>
      <c r="I11" s="82"/>
      <c r="J11" s="81"/>
      <c r="K11" s="82"/>
    </row>
    <row r="12" spans="1:12" x14ac:dyDescent="0.25">
      <c r="A12" s="78">
        <f>B3</f>
        <v>0</v>
      </c>
      <c r="B12" s="79">
        <v>510</v>
      </c>
      <c r="C12" s="21" t="s">
        <v>11</v>
      </c>
      <c r="D12" s="79">
        <v>514</v>
      </c>
      <c r="E12" s="80" t="s">
        <v>15</v>
      </c>
      <c r="F12" s="81"/>
      <c r="G12" s="82"/>
      <c r="H12" s="81"/>
      <c r="I12" s="82"/>
      <c r="J12" s="81"/>
      <c r="K12" s="82"/>
    </row>
    <row r="13" spans="1:12" x14ac:dyDescent="0.25">
      <c r="A13" s="78">
        <f>B4</f>
        <v>0</v>
      </c>
      <c r="B13" s="79">
        <v>510</v>
      </c>
      <c r="C13" s="21" t="s">
        <v>11</v>
      </c>
      <c r="D13" s="79">
        <v>520</v>
      </c>
      <c r="E13" s="80" t="s">
        <v>416</v>
      </c>
      <c r="F13" s="81"/>
      <c r="G13" s="82"/>
      <c r="H13" s="81"/>
      <c r="I13" s="82"/>
      <c r="J13" s="81"/>
      <c r="K13" s="82"/>
    </row>
    <row r="14" spans="1:12" x14ac:dyDescent="0.25">
      <c r="A14" s="78">
        <f>B3</f>
        <v>0</v>
      </c>
      <c r="B14" s="79">
        <v>510</v>
      </c>
      <c r="C14" s="21" t="s">
        <v>11</v>
      </c>
      <c r="D14" s="79">
        <v>515</v>
      </c>
      <c r="E14" s="80" t="s">
        <v>16</v>
      </c>
      <c r="F14" s="81"/>
      <c r="G14" s="82"/>
      <c r="H14" s="81"/>
      <c r="I14" s="82"/>
      <c r="J14" s="81"/>
      <c r="K14" s="82"/>
      <c r="L14" t="s">
        <v>117</v>
      </c>
    </row>
    <row r="15" spans="1:12" x14ac:dyDescent="0.25">
      <c r="A15" s="78">
        <f>B3</f>
        <v>0</v>
      </c>
      <c r="B15" s="79">
        <v>510</v>
      </c>
      <c r="C15" s="21" t="s">
        <v>11</v>
      </c>
      <c r="D15" s="79">
        <v>516</v>
      </c>
      <c r="E15" s="80" t="s">
        <v>17</v>
      </c>
      <c r="F15" s="81"/>
      <c r="G15" s="82"/>
      <c r="H15" s="81"/>
      <c r="I15" s="82"/>
      <c r="J15" s="81"/>
      <c r="K15" s="82"/>
    </row>
    <row r="16" spans="1:12" x14ac:dyDescent="0.25">
      <c r="A16" s="78">
        <v>0</v>
      </c>
      <c r="B16" s="79">
        <v>510</v>
      </c>
      <c r="C16" s="21" t="s">
        <v>11</v>
      </c>
      <c r="D16" s="79">
        <v>521</v>
      </c>
      <c r="E16" s="80" t="s">
        <v>418</v>
      </c>
      <c r="F16" s="81"/>
      <c r="G16" s="82"/>
      <c r="H16" s="81"/>
      <c r="I16" s="82"/>
      <c r="J16" s="81"/>
      <c r="K16" s="82"/>
    </row>
    <row r="17" spans="1:13" x14ac:dyDescent="0.25">
      <c r="A17" s="78">
        <f>B3</f>
        <v>0</v>
      </c>
      <c r="B17" s="79">
        <v>510</v>
      </c>
      <c r="C17" s="21" t="s">
        <v>11</v>
      </c>
      <c r="D17" s="79">
        <v>517</v>
      </c>
      <c r="E17" s="80" t="s">
        <v>18</v>
      </c>
      <c r="F17" s="81"/>
      <c r="G17" s="82"/>
      <c r="H17" s="81"/>
      <c r="I17" s="82"/>
      <c r="J17" s="81"/>
      <c r="K17" s="82"/>
    </row>
    <row r="18" spans="1:13" x14ac:dyDescent="0.25">
      <c r="A18" s="78">
        <f>B3</f>
        <v>0</v>
      </c>
      <c r="B18" s="79">
        <v>510</v>
      </c>
      <c r="C18" s="21" t="s">
        <v>11</v>
      </c>
      <c r="D18" s="79">
        <v>518</v>
      </c>
      <c r="E18" s="80" t="s">
        <v>19</v>
      </c>
      <c r="F18" s="81"/>
      <c r="G18" s="82"/>
      <c r="H18" s="81"/>
      <c r="I18" s="82"/>
      <c r="J18" s="81"/>
      <c r="K18" s="82"/>
    </row>
    <row r="19" spans="1:13" x14ac:dyDescent="0.25">
      <c r="A19" s="78">
        <f>B3</f>
        <v>0</v>
      </c>
      <c r="B19" s="79">
        <v>510</v>
      </c>
      <c r="C19" s="21" t="s">
        <v>11</v>
      </c>
      <c r="D19" s="79">
        <v>519</v>
      </c>
      <c r="E19" s="80" t="s">
        <v>20</v>
      </c>
      <c r="F19" s="81"/>
      <c r="G19" s="82"/>
      <c r="H19" s="81"/>
      <c r="I19" s="82"/>
      <c r="J19" s="81"/>
      <c r="K19" s="82"/>
    </row>
    <row r="20" spans="1:13" s="3" customFormat="1" x14ac:dyDescent="0.25">
      <c r="A20" s="83"/>
      <c r="B20" s="84"/>
      <c r="C20" s="85" t="s">
        <v>119</v>
      </c>
      <c r="D20" s="84"/>
      <c r="E20" s="86"/>
      <c r="F20" s="87">
        <f t="shared" ref="F20:K20" si="0">SUM(F9:F19)</f>
        <v>0</v>
      </c>
      <c r="G20" s="88">
        <f t="shared" si="0"/>
        <v>0</v>
      </c>
      <c r="H20" s="87">
        <f t="shared" si="0"/>
        <v>0</v>
      </c>
      <c r="I20" s="88">
        <f t="shared" si="0"/>
        <v>0</v>
      </c>
      <c r="J20" s="87">
        <f t="shared" si="0"/>
        <v>0</v>
      </c>
      <c r="K20" s="88">
        <f t="shared" si="0"/>
        <v>0</v>
      </c>
    </row>
    <row r="21" spans="1:13" s="3" customFormat="1" x14ac:dyDescent="0.25">
      <c r="A21" s="83"/>
      <c r="B21" s="84"/>
      <c r="C21" s="85"/>
      <c r="D21" s="84"/>
      <c r="E21" s="86"/>
      <c r="F21" s="87"/>
      <c r="G21" s="88"/>
      <c r="H21" s="87"/>
      <c r="I21" s="88"/>
      <c r="J21" s="87"/>
      <c r="K21" s="88"/>
    </row>
    <row r="22" spans="1:13" x14ac:dyDescent="0.25">
      <c r="A22" s="78">
        <f>B3</f>
        <v>0</v>
      </c>
      <c r="B22" s="79">
        <v>525</v>
      </c>
      <c r="C22" s="21" t="s">
        <v>21</v>
      </c>
      <c r="D22" s="79">
        <v>526</v>
      </c>
      <c r="E22" s="80" t="s">
        <v>22</v>
      </c>
      <c r="F22" s="81"/>
      <c r="G22" s="82"/>
      <c r="H22" s="81"/>
      <c r="I22" s="82"/>
      <c r="J22" s="81"/>
      <c r="K22" s="82"/>
      <c r="M22" t="s">
        <v>117</v>
      </c>
    </row>
    <row r="23" spans="1:13" x14ac:dyDescent="0.25">
      <c r="A23" s="78">
        <f>B3</f>
        <v>0</v>
      </c>
      <c r="B23" s="79">
        <v>525</v>
      </c>
      <c r="C23" s="21" t="s">
        <v>21</v>
      </c>
      <c r="D23" s="79">
        <v>527</v>
      </c>
      <c r="E23" s="80" t="s">
        <v>23</v>
      </c>
      <c r="F23" s="81"/>
      <c r="G23" s="82"/>
      <c r="H23" s="81"/>
      <c r="I23" s="82"/>
      <c r="J23" s="81"/>
      <c r="K23" s="82"/>
    </row>
    <row r="24" spans="1:13" s="3" customFormat="1" x14ac:dyDescent="0.25">
      <c r="A24" s="83"/>
      <c r="B24" s="84"/>
      <c r="C24" s="85" t="s">
        <v>379</v>
      </c>
      <c r="D24" s="84"/>
      <c r="E24" s="86"/>
      <c r="F24" s="87">
        <f t="shared" ref="F24:K24" si="1">SUM(F22:F23)</f>
        <v>0</v>
      </c>
      <c r="G24" s="88">
        <f t="shared" si="1"/>
        <v>0</v>
      </c>
      <c r="H24" s="87">
        <f t="shared" si="1"/>
        <v>0</v>
      </c>
      <c r="I24" s="88">
        <f t="shared" si="1"/>
        <v>0</v>
      </c>
      <c r="J24" s="87">
        <f t="shared" si="1"/>
        <v>0</v>
      </c>
      <c r="K24" s="88">
        <f t="shared" si="1"/>
        <v>0</v>
      </c>
    </row>
    <row r="25" spans="1:13" s="3" customFormat="1" x14ac:dyDescent="0.25">
      <c r="A25" s="83"/>
      <c r="B25" s="84"/>
      <c r="C25" s="85"/>
      <c r="D25" s="84"/>
      <c r="E25" s="86"/>
      <c r="F25" s="87"/>
      <c r="G25" s="88"/>
      <c r="H25" s="87"/>
      <c r="I25" s="88"/>
      <c r="J25" s="87"/>
      <c r="K25" s="88"/>
    </row>
    <row r="26" spans="1:13" x14ac:dyDescent="0.25">
      <c r="A26" s="78">
        <f>B3</f>
        <v>0</v>
      </c>
      <c r="B26" s="79">
        <v>530</v>
      </c>
      <c r="C26" s="21" t="s">
        <v>24</v>
      </c>
      <c r="D26" s="79">
        <v>531</v>
      </c>
      <c r="E26" s="80" t="s">
        <v>25</v>
      </c>
      <c r="F26" s="81"/>
      <c r="G26" s="82"/>
      <c r="H26" s="81"/>
      <c r="I26" s="82"/>
      <c r="J26" s="81"/>
      <c r="K26" s="82"/>
    </row>
    <row r="27" spans="1:13" x14ac:dyDescent="0.25">
      <c r="A27" s="78">
        <f>B3</f>
        <v>0</v>
      </c>
      <c r="B27" s="79">
        <v>530</v>
      </c>
      <c r="C27" s="21" t="s">
        <v>24</v>
      </c>
      <c r="D27" s="79">
        <v>532</v>
      </c>
      <c r="E27" s="80" t="s">
        <v>26</v>
      </c>
      <c r="F27" s="81"/>
      <c r="G27" s="82"/>
      <c r="H27" s="81"/>
      <c r="I27" s="82"/>
      <c r="J27" s="81"/>
      <c r="K27" s="82"/>
    </row>
    <row r="28" spans="1:13" x14ac:dyDescent="0.25">
      <c r="A28" s="78">
        <f>B3</f>
        <v>0</v>
      </c>
      <c r="B28" s="79">
        <v>530</v>
      </c>
      <c r="C28" s="21" t="s">
        <v>24</v>
      </c>
      <c r="D28" s="79">
        <v>533</v>
      </c>
      <c r="E28" s="80" t="s">
        <v>27</v>
      </c>
      <c r="F28" s="81"/>
      <c r="G28" s="82"/>
      <c r="H28" s="81"/>
      <c r="I28" s="82"/>
      <c r="J28" s="81"/>
      <c r="K28" s="82"/>
    </row>
    <row r="29" spans="1:13" x14ac:dyDescent="0.25">
      <c r="A29" s="78">
        <f>B3</f>
        <v>0</v>
      </c>
      <c r="B29" s="79">
        <v>530</v>
      </c>
      <c r="C29" s="21" t="s">
        <v>24</v>
      </c>
      <c r="D29" s="79">
        <v>534</v>
      </c>
      <c r="E29" s="80" t="s">
        <v>28</v>
      </c>
      <c r="F29" s="81"/>
      <c r="G29" s="82"/>
      <c r="H29" s="81"/>
      <c r="I29" s="82"/>
      <c r="J29" s="81"/>
      <c r="K29" s="82"/>
    </row>
    <row r="30" spans="1:13" x14ac:dyDescent="0.25">
      <c r="A30" s="78">
        <f>B3</f>
        <v>0</v>
      </c>
      <c r="B30" s="79">
        <v>530</v>
      </c>
      <c r="C30" s="21" t="s">
        <v>24</v>
      </c>
      <c r="D30" s="79">
        <v>549</v>
      </c>
      <c r="E30" s="80" t="s">
        <v>29</v>
      </c>
      <c r="F30" s="81"/>
      <c r="G30" s="82"/>
      <c r="H30" s="81"/>
      <c r="I30" s="82"/>
      <c r="J30" s="81"/>
      <c r="K30" s="82"/>
    </row>
    <row r="31" spans="1:13" x14ac:dyDescent="0.25">
      <c r="A31" s="78">
        <v>0</v>
      </c>
      <c r="B31" s="79">
        <v>530</v>
      </c>
      <c r="C31" s="21" t="s">
        <v>24</v>
      </c>
      <c r="D31" s="408">
        <v>572</v>
      </c>
      <c r="E31" s="410" t="s">
        <v>466</v>
      </c>
      <c r="F31" s="81"/>
      <c r="G31" s="82"/>
      <c r="H31" s="81"/>
      <c r="I31" s="82"/>
      <c r="J31" s="81"/>
      <c r="K31" s="82"/>
    </row>
    <row r="32" spans="1:13" s="3" customFormat="1" x14ac:dyDescent="0.25">
      <c r="A32" s="83"/>
      <c r="B32" s="84"/>
      <c r="C32" s="85" t="s">
        <v>120</v>
      </c>
      <c r="D32" s="84"/>
      <c r="E32" s="86"/>
      <c r="F32" s="87">
        <f t="shared" ref="F32:K32" si="2">SUM(F26:F31)</f>
        <v>0</v>
      </c>
      <c r="G32" s="88">
        <f t="shared" si="2"/>
        <v>0</v>
      </c>
      <c r="H32" s="87">
        <f t="shared" si="2"/>
        <v>0</v>
      </c>
      <c r="I32" s="88">
        <f t="shared" si="2"/>
        <v>0</v>
      </c>
      <c r="J32" s="87">
        <f t="shared" si="2"/>
        <v>0</v>
      </c>
      <c r="K32" s="88">
        <f t="shared" si="2"/>
        <v>0</v>
      </c>
    </row>
    <row r="33" spans="1:11" s="3" customFormat="1" x14ac:dyDescent="0.25">
      <c r="A33" s="83"/>
      <c r="B33" s="84"/>
      <c r="C33" s="85"/>
      <c r="D33" s="84"/>
      <c r="E33" s="86"/>
      <c r="F33" s="89"/>
      <c r="G33" s="90"/>
      <c r="H33" s="89"/>
      <c r="I33" s="90"/>
      <c r="J33" s="89"/>
      <c r="K33" s="90"/>
    </row>
    <row r="34" spans="1:11" x14ac:dyDescent="0.25">
      <c r="A34" s="78">
        <f>B3</f>
        <v>0</v>
      </c>
      <c r="B34" s="79">
        <v>550</v>
      </c>
      <c r="C34" s="21" t="s">
        <v>30</v>
      </c>
      <c r="D34" s="79">
        <v>551</v>
      </c>
      <c r="E34" s="80" t="s">
        <v>31</v>
      </c>
      <c r="F34" s="81"/>
      <c r="G34" s="82"/>
      <c r="H34" s="81"/>
      <c r="I34" s="82"/>
      <c r="J34" s="81"/>
      <c r="K34" s="82"/>
    </row>
    <row r="35" spans="1:11" x14ac:dyDescent="0.25">
      <c r="A35" s="78">
        <f>B3</f>
        <v>0</v>
      </c>
      <c r="B35" s="79">
        <v>550</v>
      </c>
      <c r="C35" s="21" t="s">
        <v>30</v>
      </c>
      <c r="D35" s="79">
        <v>552</v>
      </c>
      <c r="E35" s="80" t="s">
        <v>32</v>
      </c>
      <c r="F35" s="81"/>
      <c r="G35" s="82"/>
      <c r="H35" s="81"/>
      <c r="I35" s="82"/>
      <c r="J35" s="81"/>
      <c r="K35" s="82"/>
    </row>
    <row r="36" spans="1:11" x14ac:dyDescent="0.25">
      <c r="A36" s="78">
        <f>B3</f>
        <v>0</v>
      </c>
      <c r="B36" s="79">
        <v>550</v>
      </c>
      <c r="C36" s="21" t="s">
        <v>30</v>
      </c>
      <c r="D36" s="79">
        <v>554</v>
      </c>
      <c r="E36" s="80" t="s">
        <v>127</v>
      </c>
      <c r="F36" s="81"/>
      <c r="G36" s="82"/>
      <c r="H36" s="81"/>
      <c r="I36" s="82"/>
      <c r="J36" s="81"/>
      <c r="K36" s="82"/>
    </row>
    <row r="37" spans="1:11" s="3" customFormat="1" x14ac:dyDescent="0.25">
      <c r="A37" s="83"/>
      <c r="B37" s="84"/>
      <c r="C37" s="85" t="s">
        <v>121</v>
      </c>
      <c r="D37" s="84"/>
      <c r="E37" s="86"/>
      <c r="F37" s="87">
        <f t="shared" ref="F37:K37" si="3">SUM(F34:F36)</f>
        <v>0</v>
      </c>
      <c r="G37" s="88">
        <f t="shared" si="3"/>
        <v>0</v>
      </c>
      <c r="H37" s="87">
        <f t="shared" si="3"/>
        <v>0</v>
      </c>
      <c r="I37" s="88">
        <f t="shared" si="3"/>
        <v>0</v>
      </c>
      <c r="J37" s="87">
        <f t="shared" si="3"/>
        <v>0</v>
      </c>
      <c r="K37" s="88">
        <f t="shared" si="3"/>
        <v>0</v>
      </c>
    </row>
    <row r="38" spans="1:11" s="3" customFormat="1" x14ac:dyDescent="0.25">
      <c r="A38" s="83"/>
      <c r="B38" s="84"/>
      <c r="C38" s="85"/>
      <c r="D38" s="84"/>
      <c r="E38" s="86"/>
      <c r="F38" s="87"/>
      <c r="G38" s="88"/>
      <c r="H38" s="87"/>
      <c r="I38" s="88"/>
      <c r="J38" s="87"/>
      <c r="K38" s="88"/>
    </row>
    <row r="39" spans="1:11" x14ac:dyDescent="0.25">
      <c r="A39" s="407">
        <f>B3</f>
        <v>0</v>
      </c>
      <c r="B39" s="408">
        <v>560</v>
      </c>
      <c r="C39" s="409" t="s">
        <v>33</v>
      </c>
      <c r="D39" s="408">
        <v>561</v>
      </c>
      <c r="E39" s="410" t="s">
        <v>451</v>
      </c>
      <c r="F39" s="81"/>
      <c r="G39" s="82"/>
      <c r="H39" s="81"/>
      <c r="I39" s="82"/>
      <c r="J39" s="81"/>
      <c r="K39" s="82"/>
    </row>
    <row r="40" spans="1:11" x14ac:dyDescent="0.25">
      <c r="A40" s="407">
        <f>B3</f>
        <v>0</v>
      </c>
      <c r="B40" s="408">
        <v>560</v>
      </c>
      <c r="C40" s="409" t="s">
        <v>33</v>
      </c>
      <c r="D40" s="408">
        <v>562</v>
      </c>
      <c r="E40" s="410" t="s">
        <v>34</v>
      </c>
      <c r="F40" s="81"/>
      <c r="G40" s="82"/>
      <c r="H40" s="81"/>
      <c r="I40" s="82"/>
      <c r="J40" s="81"/>
      <c r="K40" s="82"/>
    </row>
    <row r="41" spans="1:11" x14ac:dyDescent="0.25">
      <c r="A41" s="407">
        <f>B3</f>
        <v>0</v>
      </c>
      <c r="B41" s="408">
        <v>560</v>
      </c>
      <c r="C41" s="409" t="s">
        <v>33</v>
      </c>
      <c r="D41" s="408">
        <v>563</v>
      </c>
      <c r="E41" s="410" t="s">
        <v>464</v>
      </c>
      <c r="F41" s="81"/>
      <c r="G41" s="82"/>
      <c r="H41" s="81"/>
      <c r="I41" s="82"/>
      <c r="J41" s="81"/>
      <c r="K41" s="82"/>
    </row>
    <row r="42" spans="1:11" x14ac:dyDescent="0.25">
      <c r="A42" s="407">
        <f>B3</f>
        <v>0</v>
      </c>
      <c r="B42" s="408">
        <v>560</v>
      </c>
      <c r="C42" s="409" t="s">
        <v>33</v>
      </c>
      <c r="D42" s="408">
        <v>564</v>
      </c>
      <c r="E42" s="410" t="s">
        <v>35</v>
      </c>
      <c r="F42" s="81"/>
      <c r="G42" s="82"/>
      <c r="H42" s="81"/>
      <c r="I42" s="82"/>
      <c r="J42" s="81"/>
      <c r="K42" s="82"/>
    </row>
    <row r="43" spans="1:11" x14ac:dyDescent="0.25">
      <c r="A43" s="407">
        <f>B3</f>
        <v>0</v>
      </c>
      <c r="B43" s="408">
        <v>560</v>
      </c>
      <c r="C43" s="409" t="s">
        <v>33</v>
      </c>
      <c r="D43" s="408">
        <v>565</v>
      </c>
      <c r="E43" s="410" t="s">
        <v>36</v>
      </c>
      <c r="F43" s="81"/>
      <c r="G43" s="82"/>
      <c r="H43" s="81"/>
      <c r="I43" s="82"/>
      <c r="J43" s="81"/>
      <c r="K43" s="82"/>
    </row>
    <row r="44" spans="1:11" x14ac:dyDescent="0.25">
      <c r="A44" s="407">
        <f>B3</f>
        <v>0</v>
      </c>
      <c r="B44" s="408">
        <v>560</v>
      </c>
      <c r="C44" s="409" t="s">
        <v>33</v>
      </c>
      <c r="D44" s="408">
        <v>566</v>
      </c>
      <c r="E44" s="410" t="s">
        <v>529</v>
      </c>
      <c r="F44" s="81"/>
      <c r="G44" s="82"/>
      <c r="H44" s="81"/>
      <c r="I44" s="82"/>
      <c r="J44" s="81"/>
      <c r="K44" s="82"/>
    </row>
    <row r="45" spans="1:11" x14ac:dyDescent="0.25">
      <c r="A45" s="407">
        <f>B3</f>
        <v>0</v>
      </c>
      <c r="B45" s="408">
        <v>560</v>
      </c>
      <c r="C45" s="409" t="s">
        <v>33</v>
      </c>
      <c r="D45" s="408">
        <v>567</v>
      </c>
      <c r="E45" s="410" t="s">
        <v>465</v>
      </c>
      <c r="F45" s="81"/>
      <c r="G45" s="82"/>
      <c r="H45" s="81"/>
      <c r="I45" s="82"/>
      <c r="J45" s="81"/>
      <c r="K45" s="82"/>
    </row>
    <row r="46" spans="1:11" x14ac:dyDescent="0.25">
      <c r="A46" s="407">
        <f>B3</f>
        <v>0</v>
      </c>
      <c r="B46" s="408">
        <v>560</v>
      </c>
      <c r="C46" s="409" t="s">
        <v>33</v>
      </c>
      <c r="D46" s="408">
        <v>570</v>
      </c>
      <c r="E46" s="410" t="s">
        <v>37</v>
      </c>
      <c r="F46" s="81"/>
      <c r="G46" s="82"/>
      <c r="H46" s="81"/>
      <c r="I46" s="82"/>
      <c r="J46" s="81"/>
      <c r="K46" s="82"/>
    </row>
    <row r="47" spans="1:11" x14ac:dyDescent="0.25">
      <c r="A47" s="407">
        <f>B3</f>
        <v>0</v>
      </c>
      <c r="B47" s="408">
        <v>560</v>
      </c>
      <c r="C47" s="409" t="s">
        <v>33</v>
      </c>
      <c r="D47" s="408">
        <v>571</v>
      </c>
      <c r="E47" s="410" t="s">
        <v>452</v>
      </c>
      <c r="F47" s="81"/>
      <c r="G47" s="82"/>
      <c r="H47" s="81"/>
      <c r="I47" s="82"/>
      <c r="J47" s="81"/>
      <c r="K47" s="82"/>
    </row>
    <row r="48" spans="1:11" x14ac:dyDescent="0.25">
      <c r="A48" s="407">
        <f>B3</f>
        <v>0</v>
      </c>
      <c r="B48" s="408">
        <v>560</v>
      </c>
      <c r="C48" s="409" t="s">
        <v>33</v>
      </c>
      <c r="D48" s="408">
        <v>574</v>
      </c>
      <c r="E48" s="410" t="s">
        <v>453</v>
      </c>
      <c r="F48" s="81"/>
      <c r="G48" s="82"/>
      <c r="H48" s="81"/>
      <c r="I48" s="82"/>
      <c r="J48" s="81"/>
      <c r="K48" s="82"/>
    </row>
    <row r="49" spans="1:11" x14ac:dyDescent="0.25">
      <c r="A49" s="407">
        <f>B3</f>
        <v>0</v>
      </c>
      <c r="B49" s="408">
        <v>560</v>
      </c>
      <c r="C49" s="409" t="s">
        <v>33</v>
      </c>
      <c r="D49" s="408">
        <v>575</v>
      </c>
      <c r="E49" s="410" t="s">
        <v>255</v>
      </c>
      <c r="F49" s="81"/>
      <c r="G49" s="82"/>
      <c r="H49" s="81"/>
      <c r="I49" s="82"/>
      <c r="J49" s="81"/>
      <c r="K49" s="82"/>
    </row>
    <row r="50" spans="1:11" x14ac:dyDescent="0.25">
      <c r="A50" s="407">
        <f>B3</f>
        <v>0</v>
      </c>
      <c r="B50" s="408">
        <v>560</v>
      </c>
      <c r="C50" s="409" t="s">
        <v>33</v>
      </c>
      <c r="D50" s="408">
        <v>576</v>
      </c>
      <c r="E50" s="410" t="s">
        <v>364</v>
      </c>
      <c r="F50" s="81"/>
      <c r="G50" s="82"/>
      <c r="H50" s="81"/>
      <c r="I50" s="82"/>
      <c r="J50" s="81"/>
      <c r="K50" s="82"/>
    </row>
    <row r="51" spans="1:11" x14ac:dyDescent="0.25">
      <c r="A51" s="407">
        <f>B3</f>
        <v>0</v>
      </c>
      <c r="B51" s="408">
        <v>560</v>
      </c>
      <c r="C51" s="409" t="s">
        <v>33</v>
      </c>
      <c r="D51" s="408">
        <v>577</v>
      </c>
      <c r="E51" s="410" t="s">
        <v>467</v>
      </c>
      <c r="F51" s="81"/>
      <c r="G51" s="82"/>
      <c r="H51" s="81"/>
      <c r="I51" s="82"/>
      <c r="J51" s="81"/>
      <c r="K51" s="82"/>
    </row>
    <row r="52" spans="1:11" x14ac:dyDescent="0.25">
      <c r="A52" s="407">
        <f>B3</f>
        <v>0</v>
      </c>
      <c r="B52" s="408">
        <v>560</v>
      </c>
      <c r="C52" s="409" t="s">
        <v>33</v>
      </c>
      <c r="D52" s="408">
        <v>578</v>
      </c>
      <c r="E52" s="410" t="s">
        <v>365</v>
      </c>
      <c r="F52" s="81"/>
      <c r="G52" s="82"/>
      <c r="H52" s="81"/>
      <c r="I52" s="82"/>
      <c r="J52" s="81"/>
      <c r="K52" s="82"/>
    </row>
    <row r="53" spans="1:11" x14ac:dyDescent="0.25">
      <c r="A53" s="407">
        <f>B3</f>
        <v>0</v>
      </c>
      <c r="B53" s="408">
        <v>560</v>
      </c>
      <c r="C53" s="409" t="s">
        <v>33</v>
      </c>
      <c r="D53" s="408">
        <v>579</v>
      </c>
      <c r="E53" s="410" t="s">
        <v>415</v>
      </c>
      <c r="F53" s="81"/>
      <c r="G53" s="82"/>
      <c r="H53" s="81"/>
      <c r="I53" s="82"/>
      <c r="J53" s="81"/>
      <c r="K53" s="82"/>
    </row>
    <row r="54" spans="1:11" x14ac:dyDescent="0.25">
      <c r="A54" s="407">
        <f>$B$3</f>
        <v>0</v>
      </c>
      <c r="B54" s="408">
        <v>560</v>
      </c>
      <c r="C54" s="409" t="s">
        <v>33</v>
      </c>
      <c r="D54" s="408"/>
      <c r="E54" s="410" t="s">
        <v>454</v>
      </c>
      <c r="F54" s="387"/>
      <c r="G54" s="388"/>
      <c r="H54" s="387"/>
      <c r="I54" s="388"/>
      <c r="J54" s="387"/>
      <c r="K54" s="388"/>
    </row>
    <row r="55" spans="1:11" x14ac:dyDescent="0.25">
      <c r="A55" s="407">
        <f t="shared" ref="A55:A62" si="4">$B$3</f>
        <v>0</v>
      </c>
      <c r="B55" s="408">
        <v>560</v>
      </c>
      <c r="C55" s="409" t="s">
        <v>33</v>
      </c>
      <c r="D55" s="408"/>
      <c r="E55" s="410" t="s">
        <v>455</v>
      </c>
      <c r="F55" s="387"/>
      <c r="G55" s="388"/>
      <c r="H55" s="387"/>
      <c r="I55" s="388"/>
      <c r="J55" s="387"/>
      <c r="K55" s="388"/>
    </row>
    <row r="56" spans="1:11" x14ac:dyDescent="0.25">
      <c r="A56" s="407">
        <f t="shared" si="4"/>
        <v>0</v>
      </c>
      <c r="B56" s="408">
        <v>560</v>
      </c>
      <c r="C56" s="409" t="s">
        <v>33</v>
      </c>
      <c r="D56" s="408"/>
      <c r="E56" s="410" t="s">
        <v>456</v>
      </c>
      <c r="F56" s="387"/>
      <c r="G56" s="388"/>
      <c r="H56" s="387"/>
      <c r="I56" s="388"/>
      <c r="J56" s="387"/>
      <c r="K56" s="388"/>
    </row>
    <row r="57" spans="1:11" x14ac:dyDescent="0.25">
      <c r="A57" s="407">
        <f t="shared" si="4"/>
        <v>0</v>
      </c>
      <c r="B57" s="408">
        <v>560</v>
      </c>
      <c r="C57" s="409" t="s">
        <v>33</v>
      </c>
      <c r="D57" s="408"/>
      <c r="E57" s="410" t="s">
        <v>457</v>
      </c>
      <c r="F57" s="387"/>
      <c r="G57" s="388"/>
      <c r="H57" s="387"/>
      <c r="I57" s="388"/>
      <c r="J57" s="387"/>
      <c r="K57" s="388"/>
    </row>
    <row r="58" spans="1:11" x14ac:dyDescent="0.25">
      <c r="A58" s="407">
        <f t="shared" si="4"/>
        <v>0</v>
      </c>
      <c r="B58" s="408">
        <v>560</v>
      </c>
      <c r="C58" s="409" t="s">
        <v>33</v>
      </c>
      <c r="D58" s="408"/>
      <c r="E58" s="410" t="s">
        <v>458</v>
      </c>
      <c r="F58" s="387"/>
      <c r="G58" s="388"/>
      <c r="H58" s="387"/>
      <c r="I58" s="388"/>
      <c r="J58" s="387"/>
      <c r="K58" s="388"/>
    </row>
    <row r="59" spans="1:11" x14ac:dyDescent="0.25">
      <c r="A59" s="503">
        <f t="shared" si="4"/>
        <v>0</v>
      </c>
      <c r="B59" s="504">
        <v>560</v>
      </c>
      <c r="C59" s="505" t="s">
        <v>33</v>
      </c>
      <c r="D59" s="504"/>
      <c r="E59" s="506" t="s">
        <v>530</v>
      </c>
      <c r="F59" s="507"/>
      <c r="G59" s="508"/>
      <c r="H59" s="507"/>
      <c r="I59" s="508"/>
      <c r="J59" s="507"/>
      <c r="K59" s="508"/>
    </row>
    <row r="60" spans="1:11" x14ac:dyDescent="0.25">
      <c r="A60" s="503">
        <v>0</v>
      </c>
      <c r="B60" s="504">
        <v>560</v>
      </c>
      <c r="C60" s="505" t="s">
        <v>33</v>
      </c>
      <c r="D60" s="504"/>
      <c r="E60" s="506" t="s">
        <v>545</v>
      </c>
      <c r="F60" s="507"/>
      <c r="G60" s="508"/>
      <c r="H60" s="507"/>
      <c r="I60" s="508"/>
      <c r="J60" s="507"/>
      <c r="K60" s="508"/>
    </row>
    <row r="61" spans="1:11" x14ac:dyDescent="0.25">
      <c r="A61" s="503">
        <f t="shared" si="4"/>
        <v>0</v>
      </c>
      <c r="B61" s="504">
        <v>560</v>
      </c>
      <c r="C61" s="505" t="s">
        <v>33</v>
      </c>
      <c r="D61" s="504"/>
      <c r="E61" s="506" t="s">
        <v>531</v>
      </c>
      <c r="F61" s="507"/>
      <c r="G61" s="508"/>
      <c r="H61" s="507"/>
      <c r="I61" s="508"/>
      <c r="J61" s="507"/>
      <c r="K61" s="508"/>
    </row>
    <row r="62" spans="1:11" x14ac:dyDescent="0.25">
      <c r="A62" s="503">
        <f t="shared" si="4"/>
        <v>0</v>
      </c>
      <c r="B62" s="504">
        <v>560</v>
      </c>
      <c r="C62" s="505" t="s">
        <v>33</v>
      </c>
      <c r="D62" s="504"/>
      <c r="E62" s="506" t="s">
        <v>532</v>
      </c>
      <c r="F62" s="507"/>
      <c r="G62" s="508"/>
      <c r="H62" s="507"/>
      <c r="I62" s="508"/>
      <c r="J62" s="507"/>
      <c r="K62" s="508"/>
    </row>
    <row r="63" spans="1:11" x14ac:dyDescent="0.25">
      <c r="A63" s="559">
        <v>0</v>
      </c>
      <c r="B63" s="560">
        <v>560</v>
      </c>
      <c r="C63" s="561" t="s">
        <v>33</v>
      </c>
      <c r="D63" s="560"/>
      <c r="E63" s="562" t="s">
        <v>574</v>
      </c>
      <c r="F63" s="563"/>
      <c r="G63" s="564"/>
      <c r="H63" s="563"/>
      <c r="I63" s="564"/>
      <c r="J63" s="563"/>
      <c r="K63" s="564"/>
    </row>
    <row r="64" spans="1:11" x14ac:dyDescent="0.25">
      <c r="A64" s="559">
        <v>0</v>
      </c>
      <c r="B64" s="560">
        <v>560</v>
      </c>
      <c r="C64" s="561" t="s">
        <v>33</v>
      </c>
      <c r="D64" s="560"/>
      <c r="E64" s="562" t="s">
        <v>575</v>
      </c>
      <c r="F64" s="563"/>
      <c r="G64" s="564"/>
      <c r="H64" s="563"/>
      <c r="I64" s="564"/>
      <c r="J64" s="563"/>
      <c r="K64" s="564"/>
    </row>
    <row r="65" spans="1:11" s="3" customFormat="1" x14ac:dyDescent="0.25">
      <c r="A65" s="83"/>
      <c r="B65" s="84"/>
      <c r="C65" s="85" t="s">
        <v>122</v>
      </c>
      <c r="D65" s="84"/>
      <c r="E65" s="86"/>
      <c r="F65" s="87">
        <f t="shared" ref="F65:K65" si="5">SUM(F39:F58)</f>
        <v>0</v>
      </c>
      <c r="G65" s="88">
        <f t="shared" si="5"/>
        <v>0</v>
      </c>
      <c r="H65" s="87">
        <f t="shared" si="5"/>
        <v>0</v>
      </c>
      <c r="I65" s="88">
        <f t="shared" si="5"/>
        <v>0</v>
      </c>
      <c r="J65" s="87">
        <f t="shared" si="5"/>
        <v>0</v>
      </c>
      <c r="K65" s="88">
        <f t="shared" si="5"/>
        <v>0</v>
      </c>
    </row>
    <row r="66" spans="1:11" s="3" customFormat="1" x14ac:dyDescent="0.25">
      <c r="A66" s="83"/>
      <c r="B66" s="84"/>
      <c r="C66" s="85"/>
      <c r="D66" s="84"/>
      <c r="E66" s="86" t="s">
        <v>117</v>
      </c>
      <c r="F66" s="87"/>
      <c r="G66" s="88"/>
      <c r="H66" s="87"/>
      <c r="I66" s="88"/>
      <c r="J66" s="87"/>
      <c r="K66" s="88"/>
    </row>
    <row r="67" spans="1:11" x14ac:dyDescent="0.25">
      <c r="A67" s="78">
        <f>B3</f>
        <v>0</v>
      </c>
      <c r="B67" s="79">
        <v>580</v>
      </c>
      <c r="C67" s="21" t="s">
        <v>38</v>
      </c>
      <c r="D67" s="79">
        <v>581</v>
      </c>
      <c r="E67" s="80" t="s">
        <v>39</v>
      </c>
      <c r="F67" s="81"/>
      <c r="G67" s="82"/>
      <c r="H67" s="81"/>
      <c r="I67" s="82"/>
      <c r="J67" s="81"/>
      <c r="K67" s="82"/>
    </row>
    <row r="68" spans="1:11" x14ac:dyDescent="0.25">
      <c r="A68" s="78">
        <f>B3</f>
        <v>0</v>
      </c>
      <c r="B68" s="79">
        <v>580</v>
      </c>
      <c r="C68" s="21" t="s">
        <v>38</v>
      </c>
      <c r="D68" s="79">
        <v>582</v>
      </c>
      <c r="E68" s="80" t="s">
        <v>40</v>
      </c>
      <c r="F68" s="81"/>
      <c r="G68" s="82"/>
      <c r="H68" s="81"/>
      <c r="I68" s="82"/>
      <c r="J68" s="81"/>
      <c r="K68" s="82"/>
    </row>
    <row r="69" spans="1:11" x14ac:dyDescent="0.25">
      <c r="A69" s="78">
        <f>B3</f>
        <v>0</v>
      </c>
      <c r="B69" s="79">
        <v>580</v>
      </c>
      <c r="C69" s="21" t="s">
        <v>38</v>
      </c>
      <c r="D69" s="79">
        <v>583</v>
      </c>
      <c r="E69" s="80" t="s">
        <v>41</v>
      </c>
      <c r="F69" s="81"/>
      <c r="G69" s="82"/>
      <c r="H69" s="81"/>
      <c r="I69" s="82"/>
      <c r="J69" s="81"/>
      <c r="K69" s="82"/>
    </row>
    <row r="70" spans="1:11" x14ac:dyDescent="0.25">
      <c r="A70" s="78">
        <f>B3</f>
        <v>0</v>
      </c>
      <c r="B70" s="79">
        <v>580</v>
      </c>
      <c r="C70" s="21" t="s">
        <v>38</v>
      </c>
      <c r="D70" s="79">
        <v>589</v>
      </c>
      <c r="E70" s="80" t="s">
        <v>42</v>
      </c>
      <c r="F70" s="81"/>
      <c r="G70" s="82"/>
      <c r="H70" s="81"/>
      <c r="I70" s="82"/>
      <c r="J70" s="81"/>
      <c r="K70" s="82"/>
    </row>
    <row r="71" spans="1:11" s="3" customFormat="1" x14ac:dyDescent="0.25">
      <c r="A71" s="83"/>
      <c r="B71" s="84"/>
      <c r="C71" s="85" t="s">
        <v>123</v>
      </c>
      <c r="D71" s="84"/>
      <c r="E71" s="86"/>
      <c r="F71" s="87">
        <f t="shared" ref="F71:K71" si="6">SUM(F67:F70)</f>
        <v>0</v>
      </c>
      <c r="G71" s="88">
        <f t="shared" si="6"/>
        <v>0</v>
      </c>
      <c r="H71" s="87">
        <f t="shared" si="6"/>
        <v>0</v>
      </c>
      <c r="I71" s="88">
        <f t="shared" si="6"/>
        <v>0</v>
      </c>
      <c r="J71" s="87">
        <f t="shared" si="6"/>
        <v>0</v>
      </c>
      <c r="K71" s="88">
        <f t="shared" si="6"/>
        <v>0</v>
      </c>
    </row>
    <row r="72" spans="1:11" s="3" customFormat="1" x14ac:dyDescent="0.25">
      <c r="A72" s="83"/>
      <c r="B72" s="84"/>
      <c r="C72" s="85"/>
      <c r="D72" s="84"/>
      <c r="E72" s="86"/>
      <c r="F72" s="87"/>
      <c r="G72" s="88"/>
      <c r="H72" s="87"/>
      <c r="I72" s="88"/>
      <c r="J72" s="87"/>
      <c r="K72" s="88"/>
    </row>
    <row r="73" spans="1:11" x14ac:dyDescent="0.25">
      <c r="A73" s="78">
        <f>B3</f>
        <v>0</v>
      </c>
      <c r="B73" s="79">
        <v>590</v>
      </c>
      <c r="C73" s="85" t="s">
        <v>43</v>
      </c>
      <c r="D73" s="79">
        <v>591</v>
      </c>
      <c r="E73" s="80" t="s">
        <v>43</v>
      </c>
      <c r="F73" s="81">
        <v>0</v>
      </c>
      <c r="G73" s="82">
        <v>0</v>
      </c>
      <c r="H73" s="81">
        <v>0</v>
      </c>
      <c r="I73" s="82">
        <v>0</v>
      </c>
      <c r="J73" s="81">
        <v>0</v>
      </c>
      <c r="K73" s="82">
        <v>0</v>
      </c>
    </row>
    <row r="74" spans="1:11" s="3" customFormat="1" x14ac:dyDescent="0.25">
      <c r="A74" s="83"/>
      <c r="B74" s="84"/>
      <c r="C74" s="85"/>
      <c r="D74" s="84"/>
      <c r="E74" s="86"/>
      <c r="F74" s="87"/>
      <c r="G74" s="88"/>
      <c r="H74" s="87"/>
      <c r="I74" s="88"/>
      <c r="J74" s="87"/>
      <c r="K74" s="88"/>
    </row>
    <row r="75" spans="1:11" x14ac:dyDescent="0.25">
      <c r="A75" s="78">
        <f>B3</f>
        <v>0</v>
      </c>
      <c r="B75" s="79">
        <v>600</v>
      </c>
      <c r="C75" s="21" t="s">
        <v>45</v>
      </c>
      <c r="D75" s="79">
        <v>601</v>
      </c>
      <c r="E75" s="80" t="s">
        <v>44</v>
      </c>
      <c r="F75" s="81"/>
      <c r="G75" s="82"/>
      <c r="H75" s="81"/>
      <c r="I75" s="82"/>
      <c r="J75" s="81"/>
      <c r="K75" s="82"/>
    </row>
    <row r="76" spans="1:11" x14ac:dyDescent="0.25">
      <c r="A76" s="78">
        <f>B3</f>
        <v>0</v>
      </c>
      <c r="B76" s="79">
        <v>600</v>
      </c>
      <c r="C76" s="21" t="s">
        <v>45</v>
      </c>
      <c r="D76" s="79">
        <v>602</v>
      </c>
      <c r="E76" s="80" t="s">
        <v>46</v>
      </c>
      <c r="F76" s="81">
        <v>0</v>
      </c>
      <c r="G76" s="82"/>
      <c r="H76" s="81">
        <v>0</v>
      </c>
      <c r="I76" s="82"/>
      <c r="J76" s="81">
        <v>0</v>
      </c>
      <c r="K76" s="82"/>
    </row>
    <row r="77" spans="1:11" x14ac:dyDescent="0.25">
      <c r="A77" s="78">
        <f>B3</f>
        <v>0</v>
      </c>
      <c r="B77" s="79">
        <v>600</v>
      </c>
      <c r="C77" s="21" t="s">
        <v>45</v>
      </c>
      <c r="D77" s="79">
        <v>603</v>
      </c>
      <c r="E77" s="80" t="s">
        <v>47</v>
      </c>
      <c r="F77" s="81"/>
      <c r="G77" s="82"/>
      <c r="H77" s="81"/>
      <c r="I77" s="82"/>
      <c r="J77" s="81"/>
      <c r="K77" s="82"/>
    </row>
    <row r="78" spans="1:11" x14ac:dyDescent="0.25">
      <c r="A78" s="78">
        <f>B3</f>
        <v>0</v>
      </c>
      <c r="B78" s="79">
        <v>600</v>
      </c>
      <c r="C78" s="21" t="s">
        <v>45</v>
      </c>
      <c r="D78" s="79">
        <v>604</v>
      </c>
      <c r="E78" s="80" t="s">
        <v>48</v>
      </c>
      <c r="F78" s="81"/>
      <c r="G78" s="82"/>
      <c r="H78" s="81"/>
      <c r="I78" s="82"/>
      <c r="J78" s="81"/>
      <c r="K78" s="82"/>
    </row>
    <row r="79" spans="1:11" s="3" customFormat="1" x14ac:dyDescent="0.25">
      <c r="A79" s="83"/>
      <c r="B79" s="84"/>
      <c r="C79" s="85" t="s">
        <v>124</v>
      </c>
      <c r="D79" s="84"/>
      <c r="E79" s="86"/>
      <c r="F79" s="87">
        <f>SUM(F75:F78)</f>
        <v>0</v>
      </c>
      <c r="G79" s="88">
        <f t="shared" ref="G79:K79" si="7">SUM(G75:G78)</f>
        <v>0</v>
      </c>
      <c r="H79" s="87">
        <f t="shared" si="7"/>
        <v>0</v>
      </c>
      <c r="I79" s="88">
        <f t="shared" si="7"/>
        <v>0</v>
      </c>
      <c r="J79" s="87">
        <f t="shared" si="7"/>
        <v>0</v>
      </c>
      <c r="K79" s="88">
        <f t="shared" si="7"/>
        <v>0</v>
      </c>
    </row>
    <row r="80" spans="1:11" s="3" customFormat="1" x14ac:dyDescent="0.25">
      <c r="A80" s="83"/>
      <c r="B80" s="84"/>
      <c r="C80" s="85"/>
      <c r="D80" s="84"/>
      <c r="E80" s="86"/>
      <c r="F80" s="87"/>
      <c r="G80" s="88"/>
      <c r="H80" s="87"/>
      <c r="I80" s="88"/>
      <c r="J80" s="87"/>
      <c r="K80" s="88"/>
    </row>
    <row r="81" spans="1:11" s="3" customFormat="1" x14ac:dyDescent="0.25">
      <c r="A81" s="83">
        <f>B3</f>
        <v>0</v>
      </c>
      <c r="B81" s="79">
        <v>610</v>
      </c>
      <c r="C81" s="85" t="s">
        <v>49</v>
      </c>
      <c r="D81" s="79">
        <v>611</v>
      </c>
      <c r="E81" s="80" t="s">
        <v>49</v>
      </c>
      <c r="F81" s="87"/>
      <c r="G81" s="88"/>
      <c r="H81" s="87"/>
      <c r="I81" s="88"/>
      <c r="J81" s="87"/>
      <c r="K81" s="88"/>
    </row>
    <row r="82" spans="1:11" x14ac:dyDescent="0.25">
      <c r="A82" s="78"/>
      <c r="B82" s="79"/>
      <c r="C82" s="21"/>
      <c r="D82" s="79"/>
      <c r="E82" s="80"/>
      <c r="F82" s="81"/>
      <c r="G82" s="82"/>
      <c r="H82" s="81"/>
      <c r="I82" s="82"/>
      <c r="J82" s="81"/>
      <c r="K82" s="82"/>
    </row>
    <row r="83" spans="1:11" x14ac:dyDescent="0.25">
      <c r="A83" s="78">
        <f>B3</f>
        <v>0</v>
      </c>
      <c r="B83" s="79">
        <v>620</v>
      </c>
      <c r="C83" s="21" t="s">
        <v>51</v>
      </c>
      <c r="D83" s="79">
        <v>621</v>
      </c>
      <c r="E83" s="80" t="s">
        <v>50</v>
      </c>
      <c r="F83" s="81"/>
      <c r="G83" s="82"/>
      <c r="H83" s="81"/>
      <c r="I83" s="82"/>
      <c r="J83" s="81"/>
      <c r="K83" s="82"/>
    </row>
    <row r="84" spans="1:11" x14ac:dyDescent="0.25">
      <c r="A84" s="78">
        <f>B3</f>
        <v>0</v>
      </c>
      <c r="B84" s="79">
        <v>620</v>
      </c>
      <c r="C84" s="21" t="s">
        <v>51</v>
      </c>
      <c r="D84" s="79">
        <v>622</v>
      </c>
      <c r="E84" s="80" t="s">
        <v>52</v>
      </c>
      <c r="F84" s="81"/>
      <c r="G84" s="82"/>
      <c r="H84" s="81"/>
      <c r="I84" s="82"/>
      <c r="J84" s="81"/>
      <c r="K84" s="82"/>
    </row>
    <row r="85" spans="1:11" x14ac:dyDescent="0.25">
      <c r="A85" s="78">
        <f>B3</f>
        <v>0</v>
      </c>
      <c r="B85" s="79">
        <v>620</v>
      </c>
      <c r="C85" s="21" t="s">
        <v>51</v>
      </c>
      <c r="D85" s="79">
        <v>623</v>
      </c>
      <c r="E85" s="80" t="s">
        <v>53</v>
      </c>
      <c r="F85" s="81"/>
      <c r="G85" s="82"/>
      <c r="H85" s="81"/>
      <c r="I85" s="82"/>
      <c r="J85" s="81"/>
      <c r="K85" s="82"/>
    </row>
    <row r="86" spans="1:11" x14ac:dyDescent="0.25">
      <c r="A86" s="78">
        <f>B3</f>
        <v>0</v>
      </c>
      <c r="B86" s="79">
        <v>620</v>
      </c>
      <c r="C86" s="21" t="s">
        <v>51</v>
      </c>
      <c r="D86" s="79">
        <v>629</v>
      </c>
      <c r="E86" s="80" t="s">
        <v>383</v>
      </c>
      <c r="F86" s="81"/>
      <c r="G86" s="82"/>
      <c r="H86" s="81"/>
      <c r="I86" s="82"/>
      <c r="J86" s="81"/>
      <c r="K86" s="82"/>
    </row>
    <row r="87" spans="1:11" s="3" customFormat="1" x14ac:dyDescent="0.25">
      <c r="A87" s="83"/>
      <c r="B87" s="84"/>
      <c r="C87" s="85" t="s">
        <v>125</v>
      </c>
      <c r="D87" s="84"/>
      <c r="E87" s="86"/>
      <c r="F87" s="87">
        <f t="shared" ref="F87:K87" si="8">SUM(F83:F86)</f>
        <v>0</v>
      </c>
      <c r="G87" s="88">
        <f t="shared" si="8"/>
        <v>0</v>
      </c>
      <c r="H87" s="87">
        <f t="shared" si="8"/>
        <v>0</v>
      </c>
      <c r="I87" s="88">
        <f t="shared" si="8"/>
        <v>0</v>
      </c>
      <c r="J87" s="87">
        <f t="shared" si="8"/>
        <v>0</v>
      </c>
      <c r="K87" s="88">
        <f t="shared" si="8"/>
        <v>0</v>
      </c>
    </row>
    <row r="88" spans="1:11" s="3" customFormat="1" x14ac:dyDescent="0.25">
      <c r="A88" s="83"/>
      <c r="B88" s="84"/>
      <c r="C88" s="85"/>
      <c r="D88" s="84"/>
      <c r="E88" s="86"/>
      <c r="F88" s="87"/>
      <c r="G88" s="88"/>
      <c r="H88" s="87"/>
      <c r="I88" s="88"/>
      <c r="J88" s="87"/>
      <c r="K88" s="88"/>
    </row>
    <row r="89" spans="1:11" x14ac:dyDescent="0.25">
      <c r="A89" s="78">
        <f>B3</f>
        <v>0</v>
      </c>
      <c r="B89" s="79">
        <v>660</v>
      </c>
      <c r="C89" s="21" t="s">
        <v>73</v>
      </c>
      <c r="D89" s="79">
        <v>661</v>
      </c>
      <c r="E89" s="80" t="s">
        <v>70</v>
      </c>
      <c r="F89" s="81"/>
      <c r="G89" s="82"/>
      <c r="H89" s="81"/>
      <c r="I89" s="82"/>
      <c r="J89" s="81"/>
      <c r="K89" s="82"/>
    </row>
    <row r="90" spans="1:11" x14ac:dyDescent="0.25">
      <c r="A90" s="78">
        <f>B3</f>
        <v>0</v>
      </c>
      <c r="B90" s="79">
        <v>660</v>
      </c>
      <c r="C90" s="21" t="s">
        <v>73</v>
      </c>
      <c r="D90" s="79">
        <v>662</v>
      </c>
      <c r="E90" s="80" t="s">
        <v>71</v>
      </c>
      <c r="F90" s="81"/>
      <c r="G90" s="82"/>
      <c r="H90" s="81"/>
      <c r="I90" s="82"/>
      <c r="J90" s="81"/>
      <c r="K90" s="82"/>
    </row>
    <row r="91" spans="1:11" x14ac:dyDescent="0.25">
      <c r="A91" s="78">
        <f>B3</f>
        <v>0</v>
      </c>
      <c r="B91" s="79">
        <v>660</v>
      </c>
      <c r="C91" s="21" t="s">
        <v>73</v>
      </c>
      <c r="D91" s="79">
        <v>663</v>
      </c>
      <c r="E91" s="80" t="s">
        <v>72</v>
      </c>
      <c r="F91" s="81"/>
      <c r="G91" s="82"/>
      <c r="H91" s="81"/>
      <c r="I91" s="82"/>
      <c r="J91" s="81"/>
      <c r="K91" s="82"/>
    </row>
    <row r="92" spans="1:11" x14ac:dyDescent="0.25">
      <c r="A92" s="78">
        <f>B3</f>
        <v>0</v>
      </c>
      <c r="B92" s="79">
        <v>660</v>
      </c>
      <c r="C92" s="21" t="s">
        <v>73</v>
      </c>
      <c r="D92" s="79">
        <v>664</v>
      </c>
      <c r="E92" s="80" t="s">
        <v>74</v>
      </c>
      <c r="F92" s="81"/>
      <c r="G92" s="82"/>
      <c r="H92" s="81"/>
      <c r="I92" s="82"/>
      <c r="J92" s="81"/>
      <c r="K92" s="82"/>
    </row>
    <row r="93" spans="1:11" x14ac:dyDescent="0.25">
      <c r="A93" s="78">
        <v>0</v>
      </c>
      <c r="B93" s="79">
        <v>660</v>
      </c>
      <c r="C93" s="21" t="s">
        <v>73</v>
      </c>
      <c r="D93" s="79">
        <v>665</v>
      </c>
      <c r="E93" s="80" t="s">
        <v>450</v>
      </c>
      <c r="F93" s="387"/>
      <c r="G93" s="388"/>
      <c r="H93" s="387"/>
      <c r="I93" s="388"/>
      <c r="J93" s="387"/>
      <c r="K93" s="388"/>
    </row>
    <row r="94" spans="1:11" x14ac:dyDescent="0.25">
      <c r="A94" s="78">
        <f>B3</f>
        <v>0</v>
      </c>
      <c r="B94" s="79">
        <v>660</v>
      </c>
      <c r="C94" s="21" t="s">
        <v>73</v>
      </c>
      <c r="D94" s="79">
        <v>666</v>
      </c>
      <c r="E94" s="80" t="s">
        <v>75</v>
      </c>
      <c r="F94" s="81"/>
      <c r="G94" s="82"/>
      <c r="H94" s="81"/>
      <c r="I94" s="82"/>
      <c r="J94" s="81"/>
      <c r="K94" s="82"/>
    </row>
    <row r="95" spans="1:11" s="3" customFormat="1" x14ac:dyDescent="0.25">
      <c r="A95" s="83"/>
      <c r="B95" s="84"/>
      <c r="C95" s="85" t="s">
        <v>126</v>
      </c>
      <c r="D95" s="84"/>
      <c r="E95" s="86"/>
      <c r="F95" s="87">
        <f t="shared" ref="F95:K95" si="9">SUM(F89:F94)</f>
        <v>0</v>
      </c>
      <c r="G95" s="88">
        <f t="shared" si="9"/>
        <v>0</v>
      </c>
      <c r="H95" s="87">
        <f t="shared" si="9"/>
        <v>0</v>
      </c>
      <c r="I95" s="88">
        <f t="shared" si="9"/>
        <v>0</v>
      </c>
      <c r="J95" s="87">
        <f t="shared" si="9"/>
        <v>0</v>
      </c>
      <c r="K95" s="88">
        <f t="shared" si="9"/>
        <v>0</v>
      </c>
    </row>
    <row r="96" spans="1:11" s="3" customFormat="1" x14ac:dyDescent="0.25">
      <c r="A96" s="83"/>
      <c r="B96" s="84"/>
      <c r="C96" s="85"/>
      <c r="D96" s="84"/>
      <c r="E96" s="86"/>
      <c r="F96" s="87"/>
      <c r="G96" s="88"/>
      <c r="H96" s="87"/>
      <c r="I96" s="88"/>
      <c r="J96" s="87"/>
      <c r="K96" s="88"/>
    </row>
    <row r="97" spans="1:11" x14ac:dyDescent="0.25">
      <c r="A97" s="78">
        <f>B3</f>
        <v>0</v>
      </c>
      <c r="B97" s="79">
        <v>670</v>
      </c>
      <c r="C97" s="21" t="s">
        <v>406</v>
      </c>
      <c r="D97" s="79">
        <v>671</v>
      </c>
      <c r="E97" s="80" t="s">
        <v>76</v>
      </c>
      <c r="F97" s="81"/>
      <c r="G97" s="82"/>
      <c r="H97" s="81"/>
      <c r="I97" s="82"/>
      <c r="J97" s="81"/>
      <c r="K97" s="82"/>
    </row>
    <row r="98" spans="1:11" x14ac:dyDescent="0.25">
      <c r="A98" s="78">
        <f>B3</f>
        <v>0</v>
      </c>
      <c r="B98" s="79">
        <v>670</v>
      </c>
      <c r="C98" s="21" t="s">
        <v>406</v>
      </c>
      <c r="D98" s="79">
        <v>672</v>
      </c>
      <c r="E98" s="80" t="s">
        <v>77</v>
      </c>
      <c r="F98" s="81"/>
      <c r="G98" s="82"/>
      <c r="H98" s="81"/>
      <c r="I98" s="82"/>
      <c r="J98" s="81"/>
      <c r="K98" s="82"/>
    </row>
    <row r="99" spans="1:11" x14ac:dyDescent="0.25">
      <c r="A99" s="78">
        <f>B3</f>
        <v>0</v>
      </c>
      <c r="B99" s="79">
        <v>670</v>
      </c>
      <c r="C99" s="21" t="s">
        <v>407</v>
      </c>
      <c r="D99" s="79">
        <v>673</v>
      </c>
      <c r="E99" s="80" t="s">
        <v>408</v>
      </c>
      <c r="F99" s="81"/>
      <c r="G99" s="82"/>
      <c r="H99" s="81"/>
      <c r="I99" s="82"/>
      <c r="J99" s="81"/>
      <c r="K99" s="82"/>
    </row>
    <row r="100" spans="1:11" s="3" customFormat="1" x14ac:dyDescent="0.25">
      <c r="A100" s="83"/>
      <c r="B100" s="84"/>
      <c r="C100" s="85" t="s">
        <v>409</v>
      </c>
      <c r="D100" s="84"/>
      <c r="E100" s="86"/>
      <c r="F100" s="87">
        <f t="shared" ref="F100:K100" si="10">SUM(F97:F99)</f>
        <v>0</v>
      </c>
      <c r="G100" s="88">
        <f t="shared" si="10"/>
        <v>0</v>
      </c>
      <c r="H100" s="87">
        <f t="shared" si="10"/>
        <v>0</v>
      </c>
      <c r="I100" s="88">
        <f t="shared" si="10"/>
        <v>0</v>
      </c>
      <c r="J100" s="87">
        <f t="shared" si="10"/>
        <v>0</v>
      </c>
      <c r="K100" s="88">
        <f t="shared" si="10"/>
        <v>0</v>
      </c>
    </row>
    <row r="101" spans="1:11" s="3" customFormat="1" x14ac:dyDescent="0.25">
      <c r="A101" s="83"/>
      <c r="B101" s="84"/>
      <c r="C101" s="85"/>
      <c r="D101" s="84"/>
      <c r="E101" s="86"/>
      <c r="F101" s="87"/>
      <c r="G101" s="88"/>
      <c r="H101" s="87"/>
      <c r="I101" s="88"/>
      <c r="J101" s="87"/>
      <c r="K101" s="88"/>
    </row>
    <row r="102" spans="1:11" s="3" customFormat="1" x14ac:dyDescent="0.25">
      <c r="A102" s="83"/>
      <c r="B102" s="84"/>
      <c r="C102" s="85" t="s">
        <v>370</v>
      </c>
      <c r="D102" s="84"/>
      <c r="E102" s="86"/>
      <c r="F102" s="87">
        <f t="shared" ref="F102:K102" si="11">F100+F95+F87+F81+F79+F73+F71+F65+F37+F32+F24+F20+F7</f>
        <v>0</v>
      </c>
      <c r="G102" s="88">
        <f t="shared" si="11"/>
        <v>0</v>
      </c>
      <c r="H102" s="87">
        <f t="shared" si="11"/>
        <v>0</v>
      </c>
      <c r="I102" s="88">
        <f t="shared" si="11"/>
        <v>0</v>
      </c>
      <c r="J102" s="87">
        <f t="shared" si="11"/>
        <v>0</v>
      </c>
      <c r="K102" s="88">
        <f t="shared" si="11"/>
        <v>0</v>
      </c>
    </row>
    <row r="103" spans="1:11" s="3" customFormat="1" x14ac:dyDescent="0.25">
      <c r="A103" s="83"/>
      <c r="B103" s="84"/>
      <c r="C103" s="85"/>
      <c r="D103" s="84"/>
      <c r="E103" s="86"/>
      <c r="F103" s="87"/>
      <c r="G103" s="88"/>
      <c r="H103" s="87"/>
      <c r="I103" s="88"/>
      <c r="J103" s="87"/>
      <c r="K103" s="88"/>
    </row>
    <row r="104" spans="1:11" x14ac:dyDescent="0.25">
      <c r="A104" s="78"/>
      <c r="B104" s="79">
        <v>680</v>
      </c>
      <c r="C104" s="21" t="s">
        <v>366</v>
      </c>
      <c r="D104" s="79">
        <v>681</v>
      </c>
      <c r="E104" s="80" t="s">
        <v>367</v>
      </c>
      <c r="F104" s="81"/>
      <c r="G104" s="82"/>
      <c r="H104" s="81"/>
      <c r="I104" s="82"/>
      <c r="J104" s="81"/>
      <c r="K104" s="82"/>
    </row>
    <row r="105" spans="1:11" x14ac:dyDescent="0.25">
      <c r="A105" s="78"/>
      <c r="B105" s="79">
        <v>680</v>
      </c>
      <c r="C105" s="21" t="s">
        <v>366</v>
      </c>
      <c r="D105" s="79">
        <v>682</v>
      </c>
      <c r="E105" s="80" t="s">
        <v>368</v>
      </c>
      <c r="F105" s="81"/>
      <c r="G105" s="82"/>
      <c r="H105" s="81"/>
      <c r="I105" s="82"/>
      <c r="J105" s="81"/>
      <c r="K105" s="82"/>
    </row>
    <row r="106" spans="1:11" x14ac:dyDescent="0.25">
      <c r="A106" s="78"/>
      <c r="B106" s="79">
        <v>680</v>
      </c>
      <c r="C106" s="21" t="s">
        <v>366</v>
      </c>
      <c r="D106" s="79">
        <v>683</v>
      </c>
      <c r="E106" s="80" t="s">
        <v>159</v>
      </c>
      <c r="F106" s="81"/>
      <c r="G106" s="82"/>
      <c r="H106" s="81"/>
      <c r="I106" s="82"/>
      <c r="J106" s="81"/>
      <c r="K106" s="82"/>
    </row>
    <row r="107" spans="1:11" x14ac:dyDescent="0.25">
      <c r="A107" s="78"/>
      <c r="B107" s="79">
        <v>680</v>
      </c>
      <c r="C107" s="21" t="s">
        <v>366</v>
      </c>
      <c r="D107" s="79">
        <v>684</v>
      </c>
      <c r="E107" s="80" t="s">
        <v>160</v>
      </c>
      <c r="F107" s="81"/>
      <c r="G107" s="82"/>
      <c r="H107" s="81"/>
      <c r="I107" s="82"/>
      <c r="J107" s="81"/>
      <c r="K107" s="82"/>
    </row>
    <row r="108" spans="1:11" x14ac:dyDescent="0.25">
      <c r="A108" s="78"/>
      <c r="B108" s="79">
        <v>680</v>
      </c>
      <c r="C108" s="21" t="s">
        <v>366</v>
      </c>
      <c r="D108" s="79">
        <v>685</v>
      </c>
      <c r="E108" s="80" t="s">
        <v>32</v>
      </c>
      <c r="F108" s="81"/>
      <c r="G108" s="82"/>
      <c r="H108" s="81"/>
      <c r="I108" s="82"/>
      <c r="J108" s="81"/>
      <c r="K108" s="82"/>
    </row>
    <row r="109" spans="1:11" s="3" customFormat="1" x14ac:dyDescent="0.25">
      <c r="A109" s="83"/>
      <c r="B109" s="84"/>
      <c r="C109" s="85" t="s">
        <v>369</v>
      </c>
      <c r="D109" s="84"/>
      <c r="E109" s="86"/>
      <c r="F109" s="87">
        <f>SUM(F104:F108)</f>
        <v>0</v>
      </c>
      <c r="G109" s="88">
        <f t="shared" ref="G109:K109" si="12">SUM(G104:G108)</f>
        <v>0</v>
      </c>
      <c r="H109" s="87">
        <f t="shared" si="12"/>
        <v>0</v>
      </c>
      <c r="I109" s="88">
        <f t="shared" si="12"/>
        <v>0</v>
      </c>
      <c r="J109" s="87">
        <f t="shared" si="12"/>
        <v>0</v>
      </c>
      <c r="K109" s="88">
        <f t="shared" si="12"/>
        <v>0</v>
      </c>
    </row>
    <row r="110" spans="1:11" s="3" customFormat="1" x14ac:dyDescent="0.25">
      <c r="A110" s="83"/>
      <c r="B110" s="84"/>
      <c r="C110" s="85"/>
      <c r="D110" s="84"/>
      <c r="E110" s="86"/>
      <c r="F110" s="87"/>
      <c r="G110" s="88"/>
      <c r="H110" s="87"/>
      <c r="I110" s="88"/>
      <c r="J110" s="87"/>
      <c r="K110" s="88"/>
    </row>
    <row r="111" spans="1:11" x14ac:dyDescent="0.25">
      <c r="A111" s="78">
        <f>B4</f>
        <v>0</v>
      </c>
      <c r="B111" s="79">
        <v>530</v>
      </c>
      <c r="C111" s="21" t="s">
        <v>24</v>
      </c>
      <c r="D111" s="79">
        <v>535</v>
      </c>
      <c r="E111" s="80" t="s">
        <v>413</v>
      </c>
      <c r="F111" s="81"/>
      <c r="G111" s="82"/>
      <c r="H111" s="81"/>
      <c r="I111" s="82"/>
      <c r="J111" s="81"/>
      <c r="K111" s="82"/>
    </row>
    <row r="112" spans="1:11" s="3" customFormat="1" x14ac:dyDescent="0.25">
      <c r="A112" s="83"/>
      <c r="B112" s="84"/>
      <c r="C112" s="85"/>
      <c r="D112" s="84"/>
      <c r="E112" s="86"/>
      <c r="F112" s="87"/>
      <c r="G112" s="88"/>
      <c r="H112" s="87"/>
      <c r="I112" s="88"/>
      <c r="J112" s="87"/>
      <c r="K112" s="88"/>
    </row>
    <row r="113" spans="1:11" s="3" customFormat="1" ht="15.75" thickBot="1" x14ac:dyDescent="0.3">
      <c r="A113" s="91"/>
      <c r="B113" s="92"/>
      <c r="C113" s="23" t="s">
        <v>371</v>
      </c>
      <c r="D113" s="92"/>
      <c r="E113" s="93"/>
      <c r="F113" s="94">
        <f t="shared" ref="F113:K113" si="13">F102-F109+F111</f>
        <v>0</v>
      </c>
      <c r="G113" s="95">
        <f t="shared" si="13"/>
        <v>0</v>
      </c>
      <c r="H113" s="94">
        <f t="shared" si="13"/>
        <v>0</v>
      </c>
      <c r="I113" s="95">
        <f t="shared" si="13"/>
        <v>0</v>
      </c>
      <c r="J113" s="94">
        <f t="shared" si="13"/>
        <v>0</v>
      </c>
      <c r="K113" s="95">
        <f t="shared" si="13"/>
        <v>0</v>
      </c>
    </row>
    <row r="114" spans="1:11" ht="15.75" thickTop="1" x14ac:dyDescent="0.25"/>
    <row r="115" spans="1:11" x14ac:dyDescent="0.25">
      <c r="E115" t="s">
        <v>117</v>
      </c>
    </row>
    <row r="118" spans="1:11" x14ac:dyDescent="0.25">
      <c r="E118" t="s">
        <v>117</v>
      </c>
    </row>
  </sheetData>
  <printOptions headings="1"/>
  <pageMargins left="0.25" right="0.25" top="0.75" bottom="0.75" header="0.3" footer="0.3"/>
  <pageSetup scale="4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0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7" sqref="F7"/>
    </sheetView>
  </sheetViews>
  <sheetFormatPr defaultColWidth="45.5703125" defaultRowHeight="15" customHeight="1" x14ac:dyDescent="0.2"/>
  <cols>
    <col min="1" max="1" width="61.85546875" style="98" bestFit="1" customWidth="1"/>
    <col min="2" max="7" width="19.85546875" style="136" customWidth="1"/>
    <col min="8" max="250" width="12.42578125" style="98" customWidth="1"/>
    <col min="251" max="251" width="186.85546875" style="98" customWidth="1"/>
    <col min="252" max="252" width="56.42578125" style="98" customWidth="1"/>
    <col min="253" max="16384" width="45.5703125" style="98"/>
  </cols>
  <sheetData>
    <row r="1" spans="1:7" s="372" customFormat="1" ht="20.100000000000001" customHeight="1" x14ac:dyDescent="0.25">
      <c r="A1" s="366" t="s">
        <v>131</v>
      </c>
      <c r="B1" s="380"/>
      <c r="C1" s="380"/>
      <c r="D1" s="380"/>
      <c r="E1" s="381" t="s">
        <v>79</v>
      </c>
      <c r="F1" s="370">
        <f>Revenue!B2</f>
        <v>0</v>
      </c>
      <c r="G1" s="370"/>
    </row>
    <row r="2" spans="1:7" s="372" customFormat="1" ht="20.100000000000001" customHeight="1" x14ac:dyDescent="0.25">
      <c r="A2" s="366" t="s">
        <v>384</v>
      </c>
      <c r="B2" s="380" t="s">
        <v>117</v>
      </c>
      <c r="C2" s="380"/>
      <c r="D2" s="380"/>
      <c r="E2" s="380"/>
      <c r="F2" s="380"/>
      <c r="G2" s="380"/>
    </row>
    <row r="3" spans="1:7" s="372" customFormat="1" ht="20.100000000000001" customHeight="1" thickBot="1" x14ac:dyDescent="0.3">
      <c r="A3" s="367" t="s">
        <v>232</v>
      </c>
      <c r="B3" s="382"/>
      <c r="C3" s="382"/>
      <c r="D3" s="382"/>
      <c r="E3" s="382"/>
      <c r="F3" s="382"/>
      <c r="G3" s="382"/>
    </row>
    <row r="4" spans="1:7" ht="15" customHeight="1" thickTop="1" x14ac:dyDescent="0.2">
      <c r="A4" s="194"/>
      <c r="B4" s="195"/>
      <c r="C4" s="196"/>
      <c r="D4" s="195"/>
      <c r="E4" s="196"/>
      <c r="F4" s="195" t="s">
        <v>117</v>
      </c>
      <c r="G4" s="196"/>
    </row>
    <row r="5" spans="1:7" ht="15" customHeight="1" x14ac:dyDescent="0.2">
      <c r="A5" s="197"/>
      <c r="C5" s="198"/>
      <c r="E5" s="198"/>
      <c r="G5" s="198"/>
    </row>
    <row r="6" spans="1:7" ht="15" customHeight="1" x14ac:dyDescent="0.25">
      <c r="A6" s="199"/>
      <c r="B6" s="200" t="s">
        <v>564</v>
      </c>
      <c r="C6" s="201"/>
      <c r="D6" s="200" t="s">
        <v>562</v>
      </c>
      <c r="E6" s="201"/>
      <c r="F6" s="200" t="s">
        <v>565</v>
      </c>
      <c r="G6" s="201"/>
    </row>
    <row r="7" spans="1:7" ht="15" customHeight="1" x14ac:dyDescent="0.2">
      <c r="A7" s="197" t="s">
        <v>117</v>
      </c>
      <c r="B7" s="136" t="s">
        <v>117</v>
      </c>
      <c r="C7" s="198" t="s">
        <v>117</v>
      </c>
      <c r="D7" s="136" t="s">
        <v>117</v>
      </c>
      <c r="E7" s="198" t="s">
        <v>117</v>
      </c>
      <c r="F7" s="136" t="s">
        <v>117</v>
      </c>
      <c r="G7" s="198" t="s">
        <v>117</v>
      </c>
    </row>
    <row r="8" spans="1:7" ht="15" customHeight="1" x14ac:dyDescent="0.2">
      <c r="A8" s="197" t="s">
        <v>117</v>
      </c>
      <c r="B8" s="136" t="s">
        <v>117</v>
      </c>
      <c r="C8" s="198" t="s">
        <v>117</v>
      </c>
      <c r="D8" s="136" t="s">
        <v>117</v>
      </c>
      <c r="E8" s="198" t="s">
        <v>117</v>
      </c>
      <c r="F8" s="136" t="s">
        <v>117</v>
      </c>
      <c r="G8" s="198" t="s">
        <v>117</v>
      </c>
    </row>
    <row r="9" spans="1:7" ht="15" customHeight="1" x14ac:dyDescent="0.25">
      <c r="A9" s="202" t="s">
        <v>117</v>
      </c>
      <c r="B9" s="203" t="s">
        <v>117</v>
      </c>
      <c r="C9" s="204" t="s">
        <v>117</v>
      </c>
      <c r="D9" s="203" t="s">
        <v>117</v>
      </c>
      <c r="E9" s="204" t="s">
        <v>117</v>
      </c>
      <c r="F9" s="203" t="s">
        <v>117</v>
      </c>
      <c r="G9" s="204" t="s">
        <v>117</v>
      </c>
    </row>
    <row r="10" spans="1:7" ht="15" customHeight="1" x14ac:dyDescent="0.25">
      <c r="A10" s="205" t="s">
        <v>202</v>
      </c>
      <c r="B10" s="206" t="s">
        <v>234</v>
      </c>
      <c r="C10" s="207" t="s">
        <v>235</v>
      </c>
      <c r="D10" s="206" t="s">
        <v>234</v>
      </c>
      <c r="E10" s="207" t="s">
        <v>235</v>
      </c>
      <c r="F10" s="206" t="s">
        <v>234</v>
      </c>
      <c r="G10" s="207" t="s">
        <v>235</v>
      </c>
    </row>
    <row r="11" spans="1:7" ht="15" customHeight="1" x14ac:dyDescent="0.2">
      <c r="A11" s="208" t="s">
        <v>236</v>
      </c>
      <c r="B11" s="209" t="s">
        <v>117</v>
      </c>
      <c r="C11" s="210" t="s">
        <v>117</v>
      </c>
      <c r="D11" s="209" t="s">
        <v>117</v>
      </c>
      <c r="E11" s="210" t="s">
        <v>117</v>
      </c>
      <c r="F11" s="209" t="s">
        <v>117</v>
      </c>
      <c r="G11" s="210" t="s">
        <v>117</v>
      </c>
    </row>
    <row r="12" spans="1:7" ht="15" customHeight="1" x14ac:dyDescent="0.25">
      <c r="A12" s="199" t="s">
        <v>141</v>
      </c>
      <c r="B12" s="136" t="s">
        <v>117</v>
      </c>
      <c r="C12" s="117"/>
      <c r="D12" s="136" t="s">
        <v>117</v>
      </c>
      <c r="E12" s="117"/>
      <c r="F12" s="136" t="s">
        <v>117</v>
      </c>
      <c r="G12" s="117"/>
    </row>
    <row r="13" spans="1:7" ht="15" customHeight="1" x14ac:dyDescent="0.2">
      <c r="A13" s="211" t="s">
        <v>395</v>
      </c>
      <c r="B13" s="212"/>
      <c r="C13" s="213"/>
      <c r="D13" s="214"/>
      <c r="E13" s="213"/>
      <c r="F13" s="214"/>
      <c r="G13" s="213"/>
    </row>
    <row r="14" spans="1:7" ht="15" customHeight="1" x14ac:dyDescent="0.2">
      <c r="A14" s="215" t="s">
        <v>402</v>
      </c>
      <c r="B14" s="209"/>
      <c r="C14" s="210"/>
      <c r="D14" s="209"/>
      <c r="E14" s="210"/>
      <c r="F14" s="209"/>
      <c r="G14" s="210"/>
    </row>
    <row r="15" spans="1:7" ht="15" customHeight="1" x14ac:dyDescent="0.2">
      <c r="A15" s="215" t="s">
        <v>403</v>
      </c>
      <c r="B15" s="209"/>
      <c r="C15" s="210"/>
      <c r="D15" s="209"/>
      <c r="E15" s="210"/>
      <c r="F15" s="209"/>
      <c r="G15" s="210"/>
    </row>
    <row r="16" spans="1:7" ht="15" customHeight="1" x14ac:dyDescent="0.2">
      <c r="A16" s="215" t="s">
        <v>401</v>
      </c>
      <c r="B16" s="209"/>
      <c r="C16" s="210"/>
      <c r="D16" s="209"/>
      <c r="E16" s="210"/>
      <c r="F16" s="209"/>
      <c r="G16" s="210"/>
    </row>
    <row r="17" spans="1:7" s="153" customFormat="1" ht="15" customHeight="1" x14ac:dyDescent="0.25">
      <c r="A17" s="216" t="s">
        <v>391</v>
      </c>
      <c r="B17" s="217">
        <f t="shared" ref="B17:G17" si="0">SUM(B14:B16)</f>
        <v>0</v>
      </c>
      <c r="C17" s="218">
        <f t="shared" si="0"/>
        <v>0</v>
      </c>
      <c r="D17" s="217">
        <f t="shared" si="0"/>
        <v>0</v>
      </c>
      <c r="E17" s="218">
        <f t="shared" si="0"/>
        <v>0</v>
      </c>
      <c r="F17" s="217">
        <f t="shared" si="0"/>
        <v>0</v>
      </c>
      <c r="G17" s="218">
        <f t="shared" si="0"/>
        <v>0</v>
      </c>
    </row>
    <row r="18" spans="1:7" s="153" customFormat="1" ht="15" customHeight="1" x14ac:dyDescent="0.25">
      <c r="A18" s="219"/>
      <c r="B18" s="220"/>
      <c r="C18" s="218"/>
      <c r="D18" s="220"/>
      <c r="E18" s="218"/>
      <c r="F18" s="220"/>
      <c r="G18" s="218"/>
    </row>
    <row r="19" spans="1:7" s="153" customFormat="1" ht="15" customHeight="1" x14ac:dyDescent="0.25">
      <c r="A19" s="219" t="s">
        <v>205</v>
      </c>
      <c r="B19" s="221"/>
      <c r="C19" s="218"/>
      <c r="D19" s="221"/>
      <c r="E19" s="218"/>
      <c r="F19" s="221"/>
      <c r="G19" s="218"/>
    </row>
    <row r="20" spans="1:7" s="153" customFormat="1" ht="15" customHeight="1" x14ac:dyDescent="0.25">
      <c r="A20" s="211" t="s">
        <v>393</v>
      </c>
      <c r="B20" s="209"/>
      <c r="C20" s="210"/>
      <c r="D20" s="209"/>
      <c r="E20" s="210"/>
      <c r="F20" s="209"/>
      <c r="G20" s="210"/>
    </row>
    <row r="21" spans="1:7" s="153" customFormat="1" ht="15" customHeight="1" x14ac:dyDescent="0.25">
      <c r="A21" s="215" t="s">
        <v>402</v>
      </c>
      <c r="B21" s="209"/>
      <c r="C21" s="210"/>
      <c r="D21" s="209"/>
      <c r="E21" s="210"/>
      <c r="F21" s="209"/>
      <c r="G21" s="210"/>
    </row>
    <row r="22" spans="1:7" s="153" customFormat="1" ht="15" customHeight="1" x14ac:dyDescent="0.25">
      <c r="A22" s="215" t="s">
        <v>403</v>
      </c>
      <c r="B22" s="209"/>
      <c r="C22" s="210"/>
      <c r="D22" s="209"/>
      <c r="E22" s="210"/>
      <c r="F22" s="209"/>
      <c r="G22" s="210"/>
    </row>
    <row r="23" spans="1:7" s="153" customFormat="1" ht="15" customHeight="1" x14ac:dyDescent="0.25">
      <c r="A23" s="215" t="s">
        <v>401</v>
      </c>
      <c r="B23" s="209"/>
      <c r="C23" s="210"/>
      <c r="D23" s="209"/>
      <c r="E23" s="210"/>
      <c r="F23" s="209"/>
      <c r="G23" s="210"/>
    </row>
    <row r="24" spans="1:7" s="153" customFormat="1" ht="15" customHeight="1" x14ac:dyDescent="0.25">
      <c r="A24" s="222" t="s">
        <v>394</v>
      </c>
      <c r="B24" s="217">
        <f t="shared" ref="B24:G24" si="1">SUM(B21:B23)</f>
        <v>0</v>
      </c>
      <c r="C24" s="218">
        <f t="shared" si="1"/>
        <v>0</v>
      </c>
      <c r="D24" s="217">
        <f t="shared" si="1"/>
        <v>0</v>
      </c>
      <c r="E24" s="218">
        <f t="shared" si="1"/>
        <v>0</v>
      </c>
      <c r="F24" s="217">
        <f t="shared" si="1"/>
        <v>0</v>
      </c>
      <c r="G24" s="218">
        <f t="shared" si="1"/>
        <v>0</v>
      </c>
    </row>
    <row r="25" spans="1:7" s="153" customFormat="1" ht="15" customHeight="1" x14ac:dyDescent="0.25">
      <c r="A25" s="211" t="s">
        <v>395</v>
      </c>
      <c r="B25" s="217"/>
      <c r="C25" s="218"/>
      <c r="D25" s="217"/>
      <c r="E25" s="218"/>
      <c r="F25" s="217"/>
      <c r="G25" s="218"/>
    </row>
    <row r="26" spans="1:7" s="153" customFormat="1" ht="15" customHeight="1" x14ac:dyDescent="0.25">
      <c r="A26" s="215" t="s">
        <v>402</v>
      </c>
      <c r="B26" s="209"/>
      <c r="C26" s="210"/>
      <c r="D26" s="209"/>
      <c r="E26" s="210"/>
      <c r="F26" s="209"/>
      <c r="G26" s="210"/>
    </row>
    <row r="27" spans="1:7" s="153" customFormat="1" ht="15" customHeight="1" x14ac:dyDescent="0.25">
      <c r="A27" s="215" t="s">
        <v>403</v>
      </c>
      <c r="B27" s="209"/>
      <c r="C27" s="210"/>
      <c r="D27" s="209"/>
      <c r="E27" s="210"/>
      <c r="F27" s="209"/>
      <c r="G27" s="210"/>
    </row>
    <row r="28" spans="1:7" s="153" customFormat="1" ht="15" customHeight="1" x14ac:dyDescent="0.25">
      <c r="A28" s="215" t="s">
        <v>401</v>
      </c>
      <c r="B28" s="217"/>
      <c r="C28" s="218"/>
      <c r="D28" s="217"/>
      <c r="E28" s="218"/>
      <c r="F28" s="217"/>
      <c r="G28" s="218"/>
    </row>
    <row r="29" spans="1:7" s="153" customFormat="1" ht="15" customHeight="1" x14ac:dyDescent="0.25">
      <c r="A29" s="222" t="s">
        <v>396</v>
      </c>
      <c r="B29" s="217">
        <f t="shared" ref="B29:G29" si="2">SUM(B26:B28)</f>
        <v>0</v>
      </c>
      <c r="C29" s="218">
        <f t="shared" si="2"/>
        <v>0</v>
      </c>
      <c r="D29" s="217">
        <f t="shared" si="2"/>
        <v>0</v>
      </c>
      <c r="E29" s="218">
        <f t="shared" si="2"/>
        <v>0</v>
      </c>
      <c r="F29" s="217">
        <f t="shared" si="2"/>
        <v>0</v>
      </c>
      <c r="G29" s="218">
        <f t="shared" si="2"/>
        <v>0</v>
      </c>
    </row>
    <row r="30" spans="1:7" s="153" customFormat="1" ht="15" customHeight="1" x14ac:dyDescent="0.25">
      <c r="A30" s="211" t="s">
        <v>117</v>
      </c>
      <c r="B30" s="217"/>
      <c r="C30" s="218"/>
      <c r="D30" s="217"/>
      <c r="E30" s="218"/>
      <c r="F30" s="217"/>
      <c r="G30" s="218"/>
    </row>
    <row r="31" spans="1:7" ht="15" customHeight="1" x14ac:dyDescent="0.25">
      <c r="A31" s="223" t="s">
        <v>392</v>
      </c>
      <c r="B31" s="224"/>
      <c r="C31" s="210"/>
      <c r="D31" s="224"/>
      <c r="E31" s="210"/>
      <c r="F31" s="224"/>
      <c r="G31" s="210"/>
    </row>
    <row r="32" spans="1:7" ht="15" customHeight="1" x14ac:dyDescent="0.2">
      <c r="A32" s="211" t="s">
        <v>385</v>
      </c>
      <c r="B32" s="209">
        <f>Revenue!F11</f>
        <v>0</v>
      </c>
      <c r="C32" s="225">
        <f>Revenue!G11</f>
        <v>0</v>
      </c>
      <c r="D32" s="209">
        <f>Revenue!H11</f>
        <v>0</v>
      </c>
      <c r="E32" s="225">
        <f>Revenue!I11</f>
        <v>0</v>
      </c>
      <c r="F32" s="209">
        <f>Revenue!J11</f>
        <v>0</v>
      </c>
      <c r="G32" s="225">
        <f>Revenue!K11</f>
        <v>0</v>
      </c>
    </row>
    <row r="33" spans="1:7" ht="15" customHeight="1" x14ac:dyDescent="0.2">
      <c r="A33" s="211" t="s">
        <v>386</v>
      </c>
      <c r="B33" s="209">
        <f>Revenue!F12</f>
        <v>0</v>
      </c>
      <c r="C33" s="225">
        <f>Revenue!G12</f>
        <v>0</v>
      </c>
      <c r="D33" s="209">
        <f>Revenue!H12</f>
        <v>0</v>
      </c>
      <c r="E33" s="225">
        <f>Revenue!I12</f>
        <v>0</v>
      </c>
      <c r="F33" s="209">
        <f>Revenue!J12</f>
        <v>0</v>
      </c>
      <c r="G33" s="225">
        <f>Revenue!K12</f>
        <v>0</v>
      </c>
    </row>
    <row r="34" spans="1:7" ht="15" customHeight="1" x14ac:dyDescent="0.2">
      <c r="A34" s="211" t="s">
        <v>420</v>
      </c>
      <c r="B34" s="209">
        <f>Revenue!F13</f>
        <v>0</v>
      </c>
      <c r="C34" s="225">
        <f>Revenue!G13</f>
        <v>0</v>
      </c>
      <c r="D34" s="209">
        <f>Revenue!H13</f>
        <v>0</v>
      </c>
      <c r="E34" s="225">
        <f>Revenue!I13</f>
        <v>0</v>
      </c>
      <c r="F34" s="209">
        <f>Revenue!J13</f>
        <v>0</v>
      </c>
      <c r="G34" s="225">
        <f>Revenue!K13</f>
        <v>0</v>
      </c>
    </row>
    <row r="35" spans="1:7" ht="15" customHeight="1" x14ac:dyDescent="0.2">
      <c r="A35" s="211" t="s">
        <v>421</v>
      </c>
      <c r="B35" s="209">
        <f>Revenue!F16</f>
        <v>0</v>
      </c>
      <c r="C35" s="225">
        <f>Revenue!G16</f>
        <v>0</v>
      </c>
      <c r="D35" s="209">
        <f>Revenue!H16</f>
        <v>0</v>
      </c>
      <c r="E35" s="225">
        <f>Revenue!I16</f>
        <v>0</v>
      </c>
      <c r="F35" s="209">
        <f>Revenue!J16</f>
        <v>0</v>
      </c>
      <c r="G35" s="225">
        <f>Revenue!K16</f>
        <v>0</v>
      </c>
    </row>
    <row r="36" spans="1:7" ht="15" customHeight="1" x14ac:dyDescent="0.2">
      <c r="A36" s="211" t="s">
        <v>387</v>
      </c>
      <c r="B36" s="209">
        <f>Revenue!F14</f>
        <v>0</v>
      </c>
      <c r="C36" s="225">
        <f>Revenue!G14</f>
        <v>0</v>
      </c>
      <c r="D36" s="209">
        <f>Revenue!H14</f>
        <v>0</v>
      </c>
      <c r="E36" s="225">
        <f>Revenue!I14</f>
        <v>0</v>
      </c>
      <c r="F36" s="209">
        <f>Revenue!J14</f>
        <v>0</v>
      </c>
      <c r="G36" s="225">
        <f>Revenue!K14</f>
        <v>0</v>
      </c>
    </row>
    <row r="37" spans="1:7" ht="15" customHeight="1" x14ac:dyDescent="0.2">
      <c r="A37" s="211" t="s">
        <v>388</v>
      </c>
      <c r="B37" s="209">
        <f>Revenue!F15</f>
        <v>0</v>
      </c>
      <c r="C37" s="225">
        <f>Revenue!G15</f>
        <v>0</v>
      </c>
      <c r="D37" s="209">
        <f>Revenue!H15</f>
        <v>0</v>
      </c>
      <c r="E37" s="225">
        <f>Revenue!I15</f>
        <v>0</v>
      </c>
      <c r="F37" s="209">
        <f>Revenue!J15</f>
        <v>0</v>
      </c>
      <c r="G37" s="225">
        <f>Revenue!K15</f>
        <v>0</v>
      </c>
    </row>
    <row r="38" spans="1:7" ht="15" customHeight="1" x14ac:dyDescent="0.2">
      <c r="A38" s="211" t="s">
        <v>389</v>
      </c>
      <c r="B38" s="209">
        <f>Revenue!F17</f>
        <v>0</v>
      </c>
      <c r="C38" s="225">
        <f>Revenue!G17</f>
        <v>0</v>
      </c>
      <c r="D38" s="209">
        <f>Revenue!H17</f>
        <v>0</v>
      </c>
      <c r="E38" s="225">
        <f>Revenue!I17</f>
        <v>0</v>
      </c>
      <c r="F38" s="209">
        <f>Revenue!J17</f>
        <v>0</v>
      </c>
      <c r="G38" s="225">
        <f>Revenue!K17</f>
        <v>0</v>
      </c>
    </row>
    <row r="39" spans="1:7" ht="15" customHeight="1" x14ac:dyDescent="0.2">
      <c r="A39" s="211" t="s">
        <v>390</v>
      </c>
      <c r="B39" s="209">
        <f>Revenue!F18</f>
        <v>0</v>
      </c>
      <c r="C39" s="226">
        <f>Revenue!G18</f>
        <v>0</v>
      </c>
      <c r="D39" s="209">
        <f>Revenue!H18</f>
        <v>0</v>
      </c>
      <c r="E39" s="226">
        <f>Revenue!I18</f>
        <v>0</v>
      </c>
      <c r="F39" s="209">
        <f>Revenue!J18</f>
        <v>0</v>
      </c>
      <c r="G39" s="226">
        <f>Revenue!K18</f>
        <v>0</v>
      </c>
    </row>
    <row r="40" spans="1:7" ht="15" customHeight="1" x14ac:dyDescent="0.2">
      <c r="A40" s="211" t="s">
        <v>410</v>
      </c>
      <c r="B40" s="209">
        <v>0</v>
      </c>
      <c r="C40" s="226">
        <f>Athletics!U13</f>
        <v>0</v>
      </c>
      <c r="D40" s="209">
        <v>0</v>
      </c>
      <c r="E40" s="226">
        <f>Athletics!V13</f>
        <v>0</v>
      </c>
      <c r="F40" s="209">
        <v>0</v>
      </c>
      <c r="G40" s="226">
        <f>Athletics!W13</f>
        <v>0</v>
      </c>
    </row>
    <row r="41" spans="1:7" ht="15" customHeight="1" x14ac:dyDescent="0.2">
      <c r="A41" s="386" t="s">
        <v>397</v>
      </c>
      <c r="B41" s="209"/>
      <c r="C41" s="210"/>
      <c r="D41" s="209"/>
      <c r="E41" s="210"/>
      <c r="F41" s="209"/>
      <c r="G41" s="210"/>
    </row>
    <row r="42" spans="1:7" ht="15" customHeight="1" x14ac:dyDescent="0.2">
      <c r="A42" s="215" t="s">
        <v>402</v>
      </c>
      <c r="B42" s="209"/>
      <c r="C42" s="210"/>
      <c r="D42" s="209"/>
      <c r="E42" s="210"/>
      <c r="F42" s="209"/>
      <c r="G42" s="210"/>
    </row>
    <row r="43" spans="1:7" ht="15" customHeight="1" x14ac:dyDescent="0.2">
      <c r="A43" s="215" t="s">
        <v>403</v>
      </c>
      <c r="B43" s="209"/>
      <c r="C43" s="210"/>
      <c r="D43" s="209"/>
      <c r="E43" s="210"/>
      <c r="F43" s="209"/>
      <c r="G43" s="210"/>
    </row>
    <row r="44" spans="1:7" ht="15" customHeight="1" x14ac:dyDescent="0.2">
      <c r="A44" s="215" t="s">
        <v>401</v>
      </c>
      <c r="B44" s="209"/>
      <c r="C44" s="210"/>
      <c r="D44" s="209"/>
      <c r="E44" s="210"/>
      <c r="F44" s="209"/>
      <c r="G44" s="210"/>
    </row>
    <row r="45" spans="1:7" ht="15" customHeight="1" x14ac:dyDescent="0.2">
      <c r="A45" s="211" t="s">
        <v>400</v>
      </c>
      <c r="B45" s="209">
        <f t="shared" ref="B45:G45" si="3">SUM(B42:B44)</f>
        <v>0</v>
      </c>
      <c r="C45" s="210">
        <f t="shared" si="3"/>
        <v>0</v>
      </c>
      <c r="D45" s="209">
        <f t="shared" si="3"/>
        <v>0</v>
      </c>
      <c r="E45" s="210">
        <f t="shared" si="3"/>
        <v>0</v>
      </c>
      <c r="F45" s="209">
        <f t="shared" si="3"/>
        <v>0</v>
      </c>
      <c r="G45" s="210">
        <f t="shared" si="3"/>
        <v>0</v>
      </c>
    </row>
    <row r="46" spans="1:7" ht="15" customHeight="1" x14ac:dyDescent="0.2">
      <c r="A46" s="386" t="s">
        <v>398</v>
      </c>
      <c r="B46" s="209"/>
      <c r="C46" s="210"/>
      <c r="D46" s="209"/>
      <c r="E46" s="210"/>
      <c r="F46" s="209"/>
      <c r="G46" s="210"/>
    </row>
    <row r="47" spans="1:7" ht="15" customHeight="1" x14ac:dyDescent="0.2">
      <c r="A47" s="215" t="s">
        <v>402</v>
      </c>
      <c r="B47" s="209"/>
      <c r="C47" s="210"/>
      <c r="D47" s="209"/>
      <c r="E47" s="210"/>
      <c r="F47" s="209"/>
      <c r="G47" s="210"/>
    </row>
    <row r="48" spans="1:7" ht="15" customHeight="1" x14ac:dyDescent="0.2">
      <c r="A48" s="215" t="s">
        <v>403</v>
      </c>
      <c r="B48" s="209"/>
      <c r="C48" s="210"/>
      <c r="D48" s="209"/>
      <c r="E48" s="210"/>
      <c r="F48" s="209"/>
      <c r="G48" s="210"/>
    </row>
    <row r="49" spans="1:7" ht="15" customHeight="1" x14ac:dyDescent="0.2">
      <c r="A49" s="215" t="s">
        <v>401</v>
      </c>
      <c r="B49" s="209"/>
      <c r="C49" s="210"/>
      <c r="D49" s="209"/>
      <c r="E49" s="210"/>
      <c r="F49" s="209"/>
      <c r="G49" s="210"/>
    </row>
    <row r="50" spans="1:7" ht="15" customHeight="1" x14ac:dyDescent="0.2">
      <c r="A50" s="211" t="s">
        <v>399</v>
      </c>
      <c r="B50" s="209">
        <f t="shared" ref="B50:G50" si="4">SUM(B47:B49)</f>
        <v>0</v>
      </c>
      <c r="C50" s="210">
        <f t="shared" si="4"/>
        <v>0</v>
      </c>
      <c r="D50" s="209">
        <f t="shared" si="4"/>
        <v>0</v>
      </c>
      <c r="E50" s="210">
        <f t="shared" si="4"/>
        <v>0</v>
      </c>
      <c r="F50" s="209">
        <f t="shared" si="4"/>
        <v>0</v>
      </c>
      <c r="G50" s="210">
        <f t="shared" si="4"/>
        <v>0</v>
      </c>
    </row>
    <row r="51" spans="1:7" s="153" customFormat="1" ht="15" customHeight="1" x14ac:dyDescent="0.25">
      <c r="A51" s="222" t="s">
        <v>448</v>
      </c>
      <c r="B51" s="227">
        <f t="shared" ref="B51:G51" si="5">SUM(B32:B40,B45,B50)</f>
        <v>0</v>
      </c>
      <c r="C51" s="218">
        <f t="shared" si="5"/>
        <v>0</v>
      </c>
      <c r="D51" s="227">
        <f t="shared" si="5"/>
        <v>0</v>
      </c>
      <c r="E51" s="218">
        <f t="shared" si="5"/>
        <v>0</v>
      </c>
      <c r="F51" s="227">
        <f t="shared" si="5"/>
        <v>0</v>
      </c>
      <c r="G51" s="218">
        <f t="shared" si="5"/>
        <v>0</v>
      </c>
    </row>
    <row r="52" spans="1:7" s="153" customFormat="1" ht="15" customHeight="1" x14ac:dyDescent="0.25">
      <c r="A52" s="222"/>
      <c r="B52" s="217"/>
      <c r="C52" s="218"/>
      <c r="D52" s="217"/>
      <c r="E52" s="218"/>
      <c r="F52" s="217"/>
      <c r="G52" s="218"/>
    </row>
    <row r="53" spans="1:7" s="153" customFormat="1" ht="15" customHeight="1" x14ac:dyDescent="0.25">
      <c r="A53" s="211" t="s">
        <v>222</v>
      </c>
      <c r="B53" s="217"/>
      <c r="C53" s="218"/>
      <c r="D53" s="217"/>
      <c r="E53" s="218"/>
      <c r="F53" s="217"/>
      <c r="G53" s="218"/>
    </row>
    <row r="54" spans="1:7" ht="15" customHeight="1" x14ac:dyDescent="0.2">
      <c r="A54" s="215" t="s">
        <v>402</v>
      </c>
      <c r="B54" s="209"/>
      <c r="C54" s="210"/>
      <c r="D54" s="209"/>
      <c r="E54" s="210"/>
      <c r="F54" s="209"/>
      <c r="G54" s="210"/>
    </row>
    <row r="55" spans="1:7" ht="15" customHeight="1" x14ac:dyDescent="0.2">
      <c r="A55" s="215" t="s">
        <v>403</v>
      </c>
      <c r="B55" s="209"/>
      <c r="C55" s="210"/>
      <c r="D55" s="209"/>
      <c r="E55" s="210"/>
      <c r="F55" s="209"/>
      <c r="G55" s="210"/>
    </row>
    <row r="56" spans="1:7" ht="15" customHeight="1" x14ac:dyDescent="0.2">
      <c r="A56" s="215" t="s">
        <v>401</v>
      </c>
      <c r="B56" s="209"/>
      <c r="C56" s="210"/>
      <c r="D56" s="209"/>
      <c r="E56" s="210"/>
      <c r="F56" s="209"/>
      <c r="G56" s="210"/>
    </row>
    <row r="57" spans="1:7" s="153" customFormat="1" ht="15" customHeight="1" x14ac:dyDescent="0.25">
      <c r="A57" s="228" t="s">
        <v>405</v>
      </c>
      <c r="B57" s="217">
        <f t="shared" ref="B57:G57" si="6">SUM(B54:B56)</f>
        <v>0</v>
      </c>
      <c r="C57" s="218">
        <f t="shared" si="6"/>
        <v>0</v>
      </c>
      <c r="D57" s="217">
        <f t="shared" si="6"/>
        <v>0</v>
      </c>
      <c r="E57" s="218">
        <f t="shared" si="6"/>
        <v>0</v>
      </c>
      <c r="F57" s="217">
        <f t="shared" si="6"/>
        <v>0</v>
      </c>
      <c r="G57" s="218">
        <f t="shared" si="6"/>
        <v>0</v>
      </c>
    </row>
    <row r="58" spans="1:7" s="153" customFormat="1" ht="15" customHeight="1" x14ac:dyDescent="0.25">
      <c r="A58" s="199"/>
      <c r="B58" s="217"/>
      <c r="C58" s="218"/>
      <c r="D58" s="217"/>
      <c r="E58" s="218"/>
      <c r="F58" s="217"/>
      <c r="G58" s="218"/>
    </row>
    <row r="59" spans="1:7" ht="15" customHeight="1" x14ac:dyDescent="0.25">
      <c r="A59" s="199" t="s">
        <v>224</v>
      </c>
      <c r="B59" s="224"/>
      <c r="C59" s="210"/>
      <c r="D59" s="224"/>
      <c r="E59" s="210"/>
      <c r="F59" s="224"/>
      <c r="G59" s="210"/>
    </row>
    <row r="60" spans="1:7" ht="15" customHeight="1" x14ac:dyDescent="0.25">
      <c r="A60" s="223" t="s">
        <v>227</v>
      </c>
      <c r="B60" s="224"/>
      <c r="C60" s="210"/>
      <c r="D60" s="224"/>
      <c r="E60" s="210"/>
      <c r="F60" s="224"/>
      <c r="G60" s="210"/>
    </row>
    <row r="61" spans="1:7" ht="15" customHeight="1" x14ac:dyDescent="0.2">
      <c r="A61" s="208" t="s">
        <v>251</v>
      </c>
      <c r="B61" s="209"/>
      <c r="C61" s="210"/>
      <c r="D61" s="209"/>
      <c r="E61" s="210"/>
      <c r="F61" s="209"/>
      <c r="G61" s="210"/>
    </row>
    <row r="62" spans="1:7" ht="15" customHeight="1" x14ac:dyDescent="0.2">
      <c r="A62" s="215" t="s">
        <v>402</v>
      </c>
      <c r="B62" s="209"/>
      <c r="C62" s="210"/>
      <c r="D62" s="209"/>
      <c r="E62" s="210"/>
      <c r="F62" s="209"/>
      <c r="G62" s="210"/>
    </row>
    <row r="63" spans="1:7" ht="15" customHeight="1" x14ac:dyDescent="0.2">
      <c r="A63" s="215" t="s">
        <v>403</v>
      </c>
      <c r="B63" s="209"/>
      <c r="C63" s="210"/>
      <c r="D63" s="209"/>
      <c r="E63" s="210"/>
      <c r="F63" s="209"/>
      <c r="G63" s="210"/>
    </row>
    <row r="64" spans="1:7" ht="15" customHeight="1" x14ac:dyDescent="0.2">
      <c r="A64" s="215" t="s">
        <v>401</v>
      </c>
      <c r="B64" s="209"/>
      <c r="C64" s="210"/>
      <c r="D64" s="209"/>
      <c r="E64" s="210"/>
      <c r="F64" s="209"/>
      <c r="G64" s="210"/>
    </row>
    <row r="65" spans="1:7" s="153" customFormat="1" ht="15" customHeight="1" thickBot="1" x14ac:dyDescent="0.3">
      <c r="A65" s="229" t="s">
        <v>404</v>
      </c>
      <c r="B65" s="230">
        <f t="shared" ref="B65:G65" si="7">SUM(B62:B64)</f>
        <v>0</v>
      </c>
      <c r="C65" s="231">
        <f t="shared" si="7"/>
        <v>0</v>
      </c>
      <c r="D65" s="230">
        <f t="shared" si="7"/>
        <v>0</v>
      </c>
      <c r="E65" s="231">
        <f t="shared" si="7"/>
        <v>0</v>
      </c>
      <c r="F65" s="230">
        <f t="shared" si="7"/>
        <v>0</v>
      </c>
      <c r="G65" s="231">
        <f t="shared" si="7"/>
        <v>0</v>
      </c>
    </row>
    <row r="66" spans="1:7" ht="15" customHeight="1" thickTop="1" x14ac:dyDescent="0.2"/>
    <row r="67" spans="1:7" ht="15" customHeight="1" x14ac:dyDescent="0.2">
      <c r="A67" s="98" t="s">
        <v>117</v>
      </c>
      <c r="D67" s="136" t="s">
        <v>117</v>
      </c>
    </row>
    <row r="68" spans="1:7" ht="15" customHeight="1" x14ac:dyDescent="0.2">
      <c r="A68" s="98" t="s">
        <v>117</v>
      </c>
    </row>
    <row r="70" spans="1:7" ht="15" customHeight="1" x14ac:dyDescent="0.2">
      <c r="A70" s="98" t="s">
        <v>117</v>
      </c>
    </row>
  </sheetData>
  <printOptions horizontalCentered="1"/>
  <pageMargins left="0.5" right="0.5" top="0.75" bottom="0.75" header="0.3" footer="0.3"/>
  <pageSetup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326"/>
  <sheetViews>
    <sheetView zoomScaleNormal="10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G22" sqref="G22"/>
    </sheetView>
  </sheetViews>
  <sheetFormatPr defaultColWidth="15.85546875" defaultRowHeight="15" customHeight="1" x14ac:dyDescent="0.2"/>
  <cols>
    <col min="1" max="1" width="61.85546875" style="98" customWidth="1"/>
    <col min="2" max="5" width="19.85546875" style="138" customWidth="1"/>
    <col min="6" max="16384" width="15.85546875" style="98"/>
  </cols>
  <sheetData>
    <row r="1" spans="1:7" s="372" customFormat="1" ht="15" customHeight="1" x14ac:dyDescent="0.25">
      <c r="A1" s="366" t="s">
        <v>131</v>
      </c>
      <c r="B1" s="368"/>
      <c r="C1" s="368"/>
      <c r="D1" s="368"/>
      <c r="E1" s="368"/>
    </row>
    <row r="2" spans="1:7" s="372" customFormat="1" ht="15" customHeight="1" x14ac:dyDescent="0.25">
      <c r="A2" s="366" t="s">
        <v>257</v>
      </c>
      <c r="B2" s="368"/>
      <c r="C2" s="369" t="s">
        <v>79</v>
      </c>
      <c r="D2" s="370">
        <f>Revenue!B2</f>
        <v>0</v>
      </c>
      <c r="E2" s="371"/>
    </row>
    <row r="3" spans="1:7" s="372" customFormat="1" ht="15" customHeight="1" thickBot="1" x14ac:dyDescent="0.3">
      <c r="A3" s="367" t="s">
        <v>258</v>
      </c>
      <c r="B3" s="374"/>
      <c r="C3" s="374"/>
      <c r="D3" s="374"/>
      <c r="E3" s="374"/>
      <c r="F3" s="373"/>
      <c r="G3" s="373"/>
    </row>
    <row r="4" spans="1:7" ht="15" customHeight="1" thickTop="1" x14ac:dyDescent="0.25">
      <c r="A4" s="157"/>
      <c r="B4" s="158"/>
      <c r="C4" s="158"/>
      <c r="D4" s="158"/>
      <c r="E4" s="158"/>
    </row>
    <row r="5" spans="1:7" ht="15" customHeight="1" x14ac:dyDescent="0.25">
      <c r="A5" s="159" t="s">
        <v>259</v>
      </c>
      <c r="B5" s="160" t="s">
        <v>135</v>
      </c>
      <c r="C5" s="160" t="s">
        <v>136</v>
      </c>
      <c r="D5" s="160" t="s">
        <v>136</v>
      </c>
      <c r="E5" s="161" t="s">
        <v>567</v>
      </c>
    </row>
    <row r="6" spans="1:7" ht="15" customHeight="1" x14ac:dyDescent="0.25">
      <c r="A6" s="162"/>
      <c r="B6" s="160" t="s">
        <v>544</v>
      </c>
      <c r="C6" s="160" t="s">
        <v>544</v>
      </c>
      <c r="D6" s="543" t="s">
        <v>566</v>
      </c>
      <c r="E6" s="161" t="s">
        <v>544</v>
      </c>
    </row>
    <row r="7" spans="1:7" ht="15" customHeight="1" x14ac:dyDescent="0.2">
      <c r="A7" s="163" t="s">
        <v>178</v>
      </c>
      <c r="B7" s="146">
        <f>Instruction!F7</f>
        <v>0</v>
      </c>
      <c r="C7" s="146">
        <f>Instruction!H7</f>
        <v>0</v>
      </c>
      <c r="D7" s="146">
        <f>Instruction!J7</f>
        <v>0</v>
      </c>
      <c r="E7" s="164">
        <f>D7-C7</f>
        <v>0</v>
      </c>
    </row>
    <row r="8" spans="1:7" ht="15" customHeight="1" x14ac:dyDescent="0.2">
      <c r="A8" s="163" t="s">
        <v>179</v>
      </c>
      <c r="B8" s="146">
        <f>Instruction!F8</f>
        <v>0</v>
      </c>
      <c r="C8" s="146">
        <f>Instruction!H8</f>
        <v>0</v>
      </c>
      <c r="D8" s="146">
        <f>Instruction!J8</f>
        <v>0</v>
      </c>
      <c r="E8" s="164">
        <f t="shared" ref="E8:E22" si="0">D8-C8</f>
        <v>0</v>
      </c>
    </row>
    <row r="9" spans="1:7" ht="15" customHeight="1" x14ac:dyDescent="0.2">
      <c r="A9" s="163" t="s">
        <v>180</v>
      </c>
      <c r="B9" s="146">
        <f>Instruction!F9</f>
        <v>0</v>
      </c>
      <c r="C9" s="146">
        <f>Instruction!H9</f>
        <v>0</v>
      </c>
      <c r="D9" s="146">
        <f>Instruction!J9</f>
        <v>0</v>
      </c>
      <c r="E9" s="164">
        <f t="shared" si="0"/>
        <v>0</v>
      </c>
    </row>
    <row r="10" spans="1:7" s="153" customFormat="1" ht="15" customHeight="1" x14ac:dyDescent="0.25">
      <c r="A10" s="165" t="s">
        <v>181</v>
      </c>
      <c r="B10" s="166">
        <f>B9+B8+B7</f>
        <v>0</v>
      </c>
      <c r="C10" s="166">
        <f>C9+C8+C7</f>
        <v>0</v>
      </c>
      <c r="D10" s="166">
        <f>D9+D8+D7</f>
        <v>0</v>
      </c>
      <c r="E10" s="167">
        <f t="shared" si="0"/>
        <v>0</v>
      </c>
    </row>
    <row r="11" spans="1:7" ht="15" customHeight="1" x14ac:dyDescent="0.2">
      <c r="A11" s="163" t="s">
        <v>260</v>
      </c>
      <c r="B11" s="146">
        <f>Instruction!F12</f>
        <v>0</v>
      </c>
      <c r="C11" s="146">
        <f>Instruction!H12</f>
        <v>0</v>
      </c>
      <c r="D11" s="146">
        <f>Instruction!J12</f>
        <v>0</v>
      </c>
      <c r="E11" s="164">
        <f t="shared" si="0"/>
        <v>0</v>
      </c>
    </row>
    <row r="12" spans="1:7" ht="15" customHeight="1" x14ac:dyDescent="0.2">
      <c r="A12" s="163" t="s">
        <v>261</v>
      </c>
      <c r="B12" s="146">
        <f>Instruction!F14</f>
        <v>0</v>
      </c>
      <c r="C12" s="146">
        <f>Instruction!H14</f>
        <v>0</v>
      </c>
      <c r="D12" s="146">
        <f>Instruction!J14</f>
        <v>0</v>
      </c>
      <c r="E12" s="164">
        <f t="shared" si="0"/>
        <v>0</v>
      </c>
    </row>
    <row r="13" spans="1:7" ht="15" customHeight="1" x14ac:dyDescent="0.2">
      <c r="A13" s="163" t="s">
        <v>262</v>
      </c>
      <c r="B13" s="146">
        <f>Instruction!F16</f>
        <v>0</v>
      </c>
      <c r="C13" s="146">
        <f>Instruction!H16</f>
        <v>0</v>
      </c>
      <c r="D13" s="146">
        <f>Instruction!J16</f>
        <v>0</v>
      </c>
      <c r="E13" s="164">
        <f t="shared" si="0"/>
        <v>0</v>
      </c>
    </row>
    <row r="14" spans="1:7" s="153" customFormat="1" ht="15" customHeight="1" x14ac:dyDescent="0.25">
      <c r="A14" s="165" t="s">
        <v>185</v>
      </c>
      <c r="B14" s="166">
        <f>B13+B12+B11</f>
        <v>0</v>
      </c>
      <c r="C14" s="166">
        <f>C13+C12+C11</f>
        <v>0</v>
      </c>
      <c r="D14" s="166">
        <f>D13+D12+D11</f>
        <v>0</v>
      </c>
      <c r="E14" s="167">
        <f>D14-C14</f>
        <v>0</v>
      </c>
    </row>
    <row r="15" spans="1:7" ht="15" customHeight="1" x14ac:dyDescent="0.2">
      <c r="A15" s="163" t="s">
        <v>263</v>
      </c>
      <c r="B15" s="146">
        <f>Instruction!F27</f>
        <v>0</v>
      </c>
      <c r="C15" s="146">
        <f>Instruction!H27</f>
        <v>0</v>
      </c>
      <c r="D15" s="146">
        <f>Instruction!J27</f>
        <v>0</v>
      </c>
      <c r="E15" s="164">
        <f t="shared" si="0"/>
        <v>0</v>
      </c>
    </row>
    <row r="16" spans="1:7" ht="15" customHeight="1" x14ac:dyDescent="0.2">
      <c r="A16" s="163" t="s">
        <v>264</v>
      </c>
      <c r="B16" s="146">
        <f>Instruction!F29</f>
        <v>0</v>
      </c>
      <c r="C16" s="146">
        <f>Instruction!H29</f>
        <v>0</v>
      </c>
      <c r="D16" s="146">
        <f>Instruction!J29</f>
        <v>0</v>
      </c>
      <c r="E16" s="164">
        <f t="shared" si="0"/>
        <v>0</v>
      </c>
    </row>
    <row r="17" spans="1:6" ht="15" customHeight="1" x14ac:dyDescent="0.2">
      <c r="A17" s="163" t="s">
        <v>265</v>
      </c>
      <c r="B17" s="146">
        <f>Instruction!F37</f>
        <v>0</v>
      </c>
      <c r="C17" s="146">
        <f>Instruction!H37</f>
        <v>0</v>
      </c>
      <c r="D17" s="146">
        <f>Instruction!J37</f>
        <v>0</v>
      </c>
      <c r="E17" s="164">
        <f>D17-C17</f>
        <v>0</v>
      </c>
    </row>
    <row r="18" spans="1:6" ht="15" customHeight="1" x14ac:dyDescent="0.2">
      <c r="A18" s="163" t="s">
        <v>266</v>
      </c>
      <c r="B18" s="146">
        <f>Instruction!F39</f>
        <v>0</v>
      </c>
      <c r="C18" s="146">
        <f>Instruction!H39</f>
        <v>0</v>
      </c>
      <c r="D18" s="146">
        <f>Instruction!J39</f>
        <v>0</v>
      </c>
      <c r="E18" s="164">
        <f>D18-C18</f>
        <v>0</v>
      </c>
    </row>
    <row r="19" spans="1:6" s="153" customFormat="1" ht="15" customHeight="1" x14ac:dyDescent="0.25">
      <c r="A19" s="165" t="s">
        <v>190</v>
      </c>
      <c r="B19" s="166">
        <f>B18+B17+B16+B15</f>
        <v>0</v>
      </c>
      <c r="C19" s="166">
        <f>C18+C17+C16+C15</f>
        <v>0</v>
      </c>
      <c r="D19" s="166">
        <f>D18+D17+D16+D15</f>
        <v>0</v>
      </c>
      <c r="E19" s="167">
        <f>D19-C19</f>
        <v>0</v>
      </c>
    </row>
    <row r="20" spans="1:6" ht="15" customHeight="1" x14ac:dyDescent="0.2">
      <c r="A20" s="163" t="s">
        <v>267</v>
      </c>
      <c r="B20" s="146">
        <f>Instruction!F32+Instruction!F34</f>
        <v>0</v>
      </c>
      <c r="C20" s="146">
        <f>Instruction!H32+Instruction!H34</f>
        <v>0</v>
      </c>
      <c r="D20" s="146">
        <f>Instruction!J32+Instruction!J34</f>
        <v>0</v>
      </c>
      <c r="E20" s="164">
        <f t="shared" si="0"/>
        <v>0</v>
      </c>
    </row>
    <row r="21" spans="1:6" ht="15" customHeight="1" x14ac:dyDescent="0.2">
      <c r="A21" s="163" t="s">
        <v>268</v>
      </c>
      <c r="B21" s="146">
        <f>Instruction!F31</f>
        <v>0</v>
      </c>
      <c r="C21" s="146">
        <f>Instruction!H31</f>
        <v>0</v>
      </c>
      <c r="D21" s="146">
        <f>Instruction!J31</f>
        <v>0</v>
      </c>
      <c r="E21" s="164">
        <f t="shared" si="0"/>
        <v>0</v>
      </c>
    </row>
    <row r="22" spans="1:6" ht="15" customHeight="1" x14ac:dyDescent="0.2">
      <c r="A22" s="163" t="s">
        <v>269</v>
      </c>
      <c r="B22" s="146">
        <f>Instruction!F33</f>
        <v>0</v>
      </c>
      <c r="C22" s="146">
        <f>Instruction!H33</f>
        <v>0</v>
      </c>
      <c r="D22" s="146">
        <f>Instruction!J33</f>
        <v>0</v>
      </c>
      <c r="E22" s="164">
        <f t="shared" si="0"/>
        <v>0</v>
      </c>
    </row>
    <row r="23" spans="1:6" s="153" customFormat="1" ht="15" customHeight="1" x14ac:dyDescent="0.25">
      <c r="A23" s="165" t="s">
        <v>194</v>
      </c>
      <c r="B23" s="166">
        <f>B22+B21+B20</f>
        <v>0</v>
      </c>
      <c r="C23" s="166">
        <f>C22+C21+C20</f>
        <v>0</v>
      </c>
      <c r="D23" s="166">
        <f>D22+D21+D20</f>
        <v>0</v>
      </c>
      <c r="E23" s="167">
        <f>D23-C23</f>
        <v>0</v>
      </c>
    </row>
    <row r="24" spans="1:6" s="153" customFormat="1" ht="15" customHeight="1" x14ac:dyDescent="0.25">
      <c r="A24" s="165" t="s">
        <v>296</v>
      </c>
      <c r="B24" s="166">
        <f>Instruction!F42</f>
        <v>0</v>
      </c>
      <c r="C24" s="166">
        <f>Instruction!H42</f>
        <v>0</v>
      </c>
      <c r="D24" s="166">
        <f>Instruction!J42</f>
        <v>0</v>
      </c>
      <c r="E24" s="167">
        <f>D24-C24</f>
        <v>0</v>
      </c>
    </row>
    <row r="25" spans="1:6" s="153" customFormat="1" ht="15" customHeight="1" x14ac:dyDescent="0.25">
      <c r="A25" s="165" t="s">
        <v>270</v>
      </c>
      <c r="B25" s="166">
        <f>B23+B19+B14+B10+B24</f>
        <v>0</v>
      </c>
      <c r="C25" s="166">
        <f>C23+C19+C14+C10+C24</f>
        <v>0</v>
      </c>
      <c r="D25" s="166">
        <f>D23+D19+D14+D10+D24</f>
        <v>0</v>
      </c>
      <c r="E25" s="167">
        <f>D25-C25</f>
        <v>0</v>
      </c>
    </row>
    <row r="26" spans="1:6" ht="15" customHeight="1" x14ac:dyDescent="0.2">
      <c r="A26" s="168" t="s">
        <v>117</v>
      </c>
      <c r="B26" s="169"/>
      <c r="C26" s="169"/>
      <c r="D26" s="169"/>
      <c r="E26" s="170"/>
      <c r="F26" s="98" t="s">
        <v>117</v>
      </c>
    </row>
    <row r="27" spans="1:6" ht="15" customHeight="1" x14ac:dyDescent="0.25">
      <c r="A27" s="165" t="s">
        <v>271</v>
      </c>
      <c r="B27" s="160" t="str">
        <f>B5</f>
        <v>Actual</v>
      </c>
      <c r="C27" s="160" t="s">
        <v>136</v>
      </c>
      <c r="D27" s="160" t="s">
        <v>136</v>
      </c>
      <c r="E27" s="161" t="str">
        <f>E5</f>
        <v>2025-26 +/-</v>
      </c>
    </row>
    <row r="28" spans="1:6" ht="15" customHeight="1" x14ac:dyDescent="0.25">
      <c r="A28" s="171" t="s">
        <v>117</v>
      </c>
      <c r="B28" s="160" t="str">
        <f>B6</f>
        <v>2024-25</v>
      </c>
      <c r="C28" s="160" t="str">
        <f>C6</f>
        <v>2024-25</v>
      </c>
      <c r="D28" s="160" t="str">
        <f>D6</f>
        <v>2025-26</v>
      </c>
      <c r="E28" s="161" t="str">
        <f>E6</f>
        <v>2024-25</v>
      </c>
    </row>
    <row r="29" spans="1:6" ht="15" customHeight="1" x14ac:dyDescent="0.2">
      <c r="A29" s="163" t="s">
        <v>178</v>
      </c>
      <c r="B29" s="146">
        <f>Research!F7</f>
        <v>0</v>
      </c>
      <c r="C29" s="146">
        <f>Research!H7</f>
        <v>0</v>
      </c>
      <c r="D29" s="146">
        <f>Research!J7</f>
        <v>0</v>
      </c>
      <c r="E29" s="164">
        <f t="shared" ref="E29:E47" si="1">D29-C29</f>
        <v>0</v>
      </c>
    </row>
    <row r="30" spans="1:6" ht="15" customHeight="1" x14ac:dyDescent="0.2">
      <c r="A30" s="163" t="s">
        <v>179</v>
      </c>
      <c r="B30" s="146">
        <f>Research!F8</f>
        <v>0</v>
      </c>
      <c r="C30" s="146">
        <f>Research!H8</f>
        <v>0</v>
      </c>
      <c r="D30" s="146">
        <f>Research!J8</f>
        <v>0</v>
      </c>
      <c r="E30" s="164">
        <f t="shared" si="1"/>
        <v>0</v>
      </c>
    </row>
    <row r="31" spans="1:6" ht="15" customHeight="1" x14ac:dyDescent="0.2">
      <c r="A31" s="163" t="s">
        <v>180</v>
      </c>
      <c r="B31" s="146">
        <f>Research!F9</f>
        <v>0</v>
      </c>
      <c r="C31" s="146">
        <f>Research!H9</f>
        <v>0</v>
      </c>
      <c r="D31" s="146">
        <f>Research!J9</f>
        <v>0</v>
      </c>
      <c r="E31" s="164">
        <f t="shared" si="1"/>
        <v>0</v>
      </c>
    </row>
    <row r="32" spans="1:6" s="153" customFormat="1" ht="15" customHeight="1" x14ac:dyDescent="0.25">
      <c r="A32" s="165" t="s">
        <v>181</v>
      </c>
      <c r="B32" s="166">
        <f>B31+B30+B29</f>
        <v>0</v>
      </c>
      <c r="C32" s="166">
        <f>C31+C30+C29</f>
        <v>0</v>
      </c>
      <c r="D32" s="166">
        <f>D31+D30+D29</f>
        <v>0</v>
      </c>
      <c r="E32" s="167">
        <f t="shared" si="1"/>
        <v>0</v>
      </c>
    </row>
    <row r="33" spans="1:5" ht="15" customHeight="1" x14ac:dyDescent="0.2">
      <c r="A33" s="163" t="s">
        <v>260</v>
      </c>
      <c r="B33" s="146">
        <f>Research!F12</f>
        <v>0</v>
      </c>
      <c r="C33" s="146">
        <f>Research!H12</f>
        <v>0</v>
      </c>
      <c r="D33" s="146">
        <f>Research!J12</f>
        <v>0</v>
      </c>
      <c r="E33" s="164">
        <f t="shared" si="1"/>
        <v>0</v>
      </c>
    </row>
    <row r="34" spans="1:5" ht="15" customHeight="1" x14ac:dyDescent="0.2">
      <c r="A34" s="163" t="s">
        <v>261</v>
      </c>
      <c r="B34" s="146">
        <f>Research!F14</f>
        <v>0</v>
      </c>
      <c r="C34" s="146">
        <f>Research!H14</f>
        <v>0</v>
      </c>
      <c r="D34" s="146">
        <f>Research!J14</f>
        <v>0</v>
      </c>
      <c r="E34" s="164">
        <f t="shared" si="1"/>
        <v>0</v>
      </c>
    </row>
    <row r="35" spans="1:5" ht="15" customHeight="1" x14ac:dyDescent="0.2">
      <c r="A35" s="163" t="s">
        <v>262</v>
      </c>
      <c r="B35" s="146">
        <f>Research!F16</f>
        <v>0</v>
      </c>
      <c r="C35" s="146">
        <f>Research!H16</f>
        <v>0</v>
      </c>
      <c r="D35" s="146">
        <f>Research!J16</f>
        <v>0</v>
      </c>
      <c r="E35" s="164">
        <f t="shared" si="1"/>
        <v>0</v>
      </c>
    </row>
    <row r="36" spans="1:5" s="153" customFormat="1" ht="15" customHeight="1" x14ac:dyDescent="0.25">
      <c r="A36" s="165" t="s">
        <v>185</v>
      </c>
      <c r="B36" s="166">
        <f>B35+B34+B33</f>
        <v>0</v>
      </c>
      <c r="C36" s="166">
        <f>C35+C34+C33</f>
        <v>0</v>
      </c>
      <c r="D36" s="166">
        <f>D35+D34+D33</f>
        <v>0</v>
      </c>
      <c r="E36" s="167">
        <f t="shared" si="1"/>
        <v>0</v>
      </c>
    </row>
    <row r="37" spans="1:5" ht="15" customHeight="1" x14ac:dyDescent="0.2">
      <c r="A37" s="163" t="s">
        <v>263</v>
      </c>
      <c r="B37" s="146">
        <f>Research!F27</f>
        <v>0</v>
      </c>
      <c r="C37" s="146">
        <f>Research!H27</f>
        <v>0</v>
      </c>
      <c r="D37" s="146">
        <f>Research!J27</f>
        <v>0</v>
      </c>
      <c r="E37" s="164">
        <f t="shared" si="1"/>
        <v>0</v>
      </c>
    </row>
    <row r="38" spans="1:5" ht="15" customHeight="1" x14ac:dyDescent="0.2">
      <c r="A38" s="163" t="s">
        <v>264</v>
      </c>
      <c r="B38" s="146">
        <f>Research!F29</f>
        <v>0</v>
      </c>
      <c r="C38" s="146">
        <f>Research!H29</f>
        <v>0</v>
      </c>
      <c r="D38" s="146">
        <f>Research!J29</f>
        <v>0</v>
      </c>
      <c r="E38" s="164">
        <f t="shared" si="1"/>
        <v>0</v>
      </c>
    </row>
    <row r="39" spans="1:5" ht="15" customHeight="1" x14ac:dyDescent="0.2">
      <c r="A39" s="163" t="s">
        <v>265</v>
      </c>
      <c r="B39" s="146">
        <f>Research!F37</f>
        <v>0</v>
      </c>
      <c r="C39" s="146">
        <f>Research!H37</f>
        <v>0</v>
      </c>
      <c r="D39" s="146">
        <f>Research!J37</f>
        <v>0</v>
      </c>
      <c r="E39" s="164">
        <f t="shared" si="1"/>
        <v>0</v>
      </c>
    </row>
    <row r="40" spans="1:5" ht="15" customHeight="1" x14ac:dyDescent="0.2">
      <c r="A40" s="163" t="s">
        <v>266</v>
      </c>
      <c r="B40" s="146">
        <f>Research!F39</f>
        <v>0</v>
      </c>
      <c r="C40" s="146">
        <f>Research!H39</f>
        <v>0</v>
      </c>
      <c r="D40" s="146">
        <f>Research!J39</f>
        <v>0</v>
      </c>
      <c r="E40" s="164">
        <f t="shared" si="1"/>
        <v>0</v>
      </c>
    </row>
    <row r="41" spans="1:5" s="153" customFormat="1" ht="15" customHeight="1" x14ac:dyDescent="0.25">
      <c r="A41" s="165" t="s">
        <v>190</v>
      </c>
      <c r="B41" s="166">
        <f>B40+B39+B38+B37</f>
        <v>0</v>
      </c>
      <c r="C41" s="166">
        <f>C40+C39+C38+C37</f>
        <v>0</v>
      </c>
      <c r="D41" s="166">
        <f>D40+D39+D38+D37</f>
        <v>0</v>
      </c>
      <c r="E41" s="167">
        <f t="shared" si="1"/>
        <v>0</v>
      </c>
    </row>
    <row r="42" spans="1:5" ht="15" customHeight="1" x14ac:dyDescent="0.2">
      <c r="A42" s="163" t="s">
        <v>267</v>
      </c>
      <c r="B42" s="146">
        <f>Research!F32+Research!F34</f>
        <v>0</v>
      </c>
      <c r="C42" s="146">
        <f>Research!H32+Research!H34</f>
        <v>0</v>
      </c>
      <c r="D42" s="146">
        <f>Research!J32+Research!J34</f>
        <v>0</v>
      </c>
      <c r="E42" s="164">
        <f t="shared" si="1"/>
        <v>0</v>
      </c>
    </row>
    <row r="43" spans="1:5" ht="15" customHeight="1" x14ac:dyDescent="0.2">
      <c r="A43" s="163" t="s">
        <v>268</v>
      </c>
      <c r="B43" s="146">
        <f>Research!F31</f>
        <v>0</v>
      </c>
      <c r="C43" s="146">
        <f>Research!H31</f>
        <v>0</v>
      </c>
      <c r="D43" s="146">
        <f>Research!J31</f>
        <v>0</v>
      </c>
      <c r="E43" s="164">
        <f t="shared" si="1"/>
        <v>0</v>
      </c>
    </row>
    <row r="44" spans="1:5" ht="15" customHeight="1" x14ac:dyDescent="0.2">
      <c r="A44" s="163" t="s">
        <v>269</v>
      </c>
      <c r="B44" s="146">
        <f>Research!F33</f>
        <v>0</v>
      </c>
      <c r="C44" s="146">
        <f>Research!H33</f>
        <v>0</v>
      </c>
      <c r="D44" s="146">
        <f>Research!J33</f>
        <v>0</v>
      </c>
      <c r="E44" s="164">
        <f t="shared" si="1"/>
        <v>0</v>
      </c>
    </row>
    <row r="45" spans="1:5" s="153" customFormat="1" ht="15" customHeight="1" x14ac:dyDescent="0.25">
      <c r="A45" s="165" t="s">
        <v>194</v>
      </c>
      <c r="B45" s="166">
        <f>B44+B43+B42</f>
        <v>0</v>
      </c>
      <c r="C45" s="166">
        <f>C44+C43+C42</f>
        <v>0</v>
      </c>
      <c r="D45" s="166">
        <f>D44+D43+D42</f>
        <v>0</v>
      </c>
      <c r="E45" s="167">
        <f t="shared" si="1"/>
        <v>0</v>
      </c>
    </row>
    <row r="46" spans="1:5" s="153" customFormat="1" ht="15" customHeight="1" x14ac:dyDescent="0.25">
      <c r="A46" s="165" t="s">
        <v>296</v>
      </c>
      <c r="B46" s="166">
        <f>Research!F42</f>
        <v>0</v>
      </c>
      <c r="C46" s="166">
        <f>Research!H42</f>
        <v>0</v>
      </c>
      <c r="D46" s="166">
        <f>Research!I42</f>
        <v>0</v>
      </c>
      <c r="E46" s="167">
        <f>D46-C46</f>
        <v>0</v>
      </c>
    </row>
    <row r="47" spans="1:5" s="153" customFormat="1" ht="15" customHeight="1" x14ac:dyDescent="0.25">
      <c r="A47" s="165" t="s">
        <v>270</v>
      </c>
      <c r="B47" s="166">
        <f>B45+B41+B36+B32+B46</f>
        <v>0</v>
      </c>
      <c r="C47" s="166">
        <f>C45+C41+C36+C32+C46</f>
        <v>0</v>
      </c>
      <c r="D47" s="166">
        <f>D45+D41+D36+D32+D46</f>
        <v>0</v>
      </c>
      <c r="E47" s="167">
        <f t="shared" si="1"/>
        <v>0</v>
      </c>
    </row>
    <row r="48" spans="1:5" ht="15" customHeight="1" x14ac:dyDescent="0.2">
      <c r="A48" s="168" t="s">
        <v>117</v>
      </c>
      <c r="B48" s="169"/>
      <c r="C48" s="169"/>
      <c r="D48" s="169"/>
      <c r="E48" s="170"/>
    </row>
    <row r="49" spans="1:5" ht="15" customHeight="1" x14ac:dyDescent="0.25">
      <c r="A49" s="165" t="s">
        <v>272</v>
      </c>
      <c r="B49" s="160" t="s">
        <v>135</v>
      </c>
      <c r="C49" s="160" t="s">
        <v>136</v>
      </c>
      <c r="D49" s="160" t="s">
        <v>136</v>
      </c>
      <c r="E49" s="161" t="str">
        <f>E27</f>
        <v>2025-26 +/-</v>
      </c>
    </row>
    <row r="50" spans="1:5" ht="15" customHeight="1" x14ac:dyDescent="0.25">
      <c r="A50" s="171" t="s">
        <v>117</v>
      </c>
      <c r="B50" s="160" t="str">
        <f>B28</f>
        <v>2024-25</v>
      </c>
      <c r="C50" s="160" t="str">
        <f>C28</f>
        <v>2024-25</v>
      </c>
      <c r="D50" s="160" t="str">
        <f>D28</f>
        <v>2025-26</v>
      </c>
      <c r="E50" s="161" t="str">
        <f>E28</f>
        <v>2024-25</v>
      </c>
    </row>
    <row r="51" spans="1:5" ht="15" customHeight="1" x14ac:dyDescent="0.2">
      <c r="A51" s="163" t="s">
        <v>178</v>
      </c>
      <c r="B51" s="146">
        <f>'Public Service'!F7</f>
        <v>0</v>
      </c>
      <c r="C51" s="146">
        <f>'Public Service'!H7</f>
        <v>0</v>
      </c>
      <c r="D51" s="146">
        <f>'Public Service'!J7</f>
        <v>0</v>
      </c>
      <c r="E51" s="164">
        <f t="shared" ref="E51:E69" si="2">D51-C51</f>
        <v>0</v>
      </c>
    </row>
    <row r="52" spans="1:5" ht="15" customHeight="1" x14ac:dyDescent="0.2">
      <c r="A52" s="163" t="s">
        <v>179</v>
      </c>
      <c r="B52" s="146">
        <f>'Public Service'!F8</f>
        <v>0</v>
      </c>
      <c r="C52" s="146">
        <f>'Public Service'!H8</f>
        <v>0</v>
      </c>
      <c r="D52" s="146">
        <f>'Public Service'!J8</f>
        <v>0</v>
      </c>
      <c r="E52" s="164">
        <f t="shared" si="2"/>
        <v>0</v>
      </c>
    </row>
    <row r="53" spans="1:5" ht="15" customHeight="1" x14ac:dyDescent="0.2">
      <c r="A53" s="163" t="s">
        <v>180</v>
      </c>
      <c r="B53" s="146">
        <f>'Public Service'!F9</f>
        <v>0</v>
      </c>
      <c r="C53" s="146">
        <f>'Public Service'!H9</f>
        <v>0</v>
      </c>
      <c r="D53" s="146">
        <f>'Public Service'!J9</f>
        <v>0</v>
      </c>
      <c r="E53" s="164">
        <f t="shared" si="2"/>
        <v>0</v>
      </c>
    </row>
    <row r="54" spans="1:5" s="153" customFormat="1" ht="15" customHeight="1" x14ac:dyDescent="0.25">
      <c r="A54" s="165" t="s">
        <v>181</v>
      </c>
      <c r="B54" s="166">
        <f>B53+B52+B51</f>
        <v>0</v>
      </c>
      <c r="C54" s="166">
        <f>C53+C52+C51</f>
        <v>0</v>
      </c>
      <c r="D54" s="166">
        <f>D53+D52+D51</f>
        <v>0</v>
      </c>
      <c r="E54" s="167">
        <f t="shared" si="2"/>
        <v>0</v>
      </c>
    </row>
    <row r="55" spans="1:5" ht="15" customHeight="1" x14ac:dyDescent="0.2">
      <c r="A55" s="163" t="s">
        <v>260</v>
      </c>
      <c r="B55" s="146">
        <f>'Public Service'!F12</f>
        <v>0</v>
      </c>
      <c r="C55" s="146">
        <f>'Public Service'!H12</f>
        <v>0</v>
      </c>
      <c r="D55" s="146">
        <f>'Public Service'!J12</f>
        <v>0</v>
      </c>
      <c r="E55" s="164">
        <f t="shared" si="2"/>
        <v>0</v>
      </c>
    </row>
    <row r="56" spans="1:5" ht="15" customHeight="1" x14ac:dyDescent="0.2">
      <c r="A56" s="163" t="s">
        <v>261</v>
      </c>
      <c r="B56" s="146">
        <f>'Public Service'!F14</f>
        <v>0</v>
      </c>
      <c r="C56" s="146">
        <f>'Public Service'!H14</f>
        <v>0</v>
      </c>
      <c r="D56" s="146">
        <f>'Public Service'!J14</f>
        <v>0</v>
      </c>
      <c r="E56" s="164">
        <f t="shared" si="2"/>
        <v>0</v>
      </c>
    </row>
    <row r="57" spans="1:5" ht="15" customHeight="1" x14ac:dyDescent="0.2">
      <c r="A57" s="163" t="s">
        <v>262</v>
      </c>
      <c r="B57" s="146">
        <f>'Public Service'!F16</f>
        <v>0</v>
      </c>
      <c r="C57" s="146">
        <f>'Public Service'!H16</f>
        <v>0</v>
      </c>
      <c r="D57" s="146">
        <f>'Public Service'!J16</f>
        <v>0</v>
      </c>
      <c r="E57" s="164">
        <f t="shared" si="2"/>
        <v>0</v>
      </c>
    </row>
    <row r="58" spans="1:5" s="153" customFormat="1" ht="15" customHeight="1" x14ac:dyDescent="0.25">
      <c r="A58" s="165" t="s">
        <v>185</v>
      </c>
      <c r="B58" s="166">
        <f>B57+B56+B55</f>
        <v>0</v>
      </c>
      <c r="C58" s="166">
        <f>C57+C56+C55</f>
        <v>0</v>
      </c>
      <c r="D58" s="166">
        <f>D57+D56+D55</f>
        <v>0</v>
      </c>
      <c r="E58" s="167">
        <f t="shared" si="2"/>
        <v>0</v>
      </c>
    </row>
    <row r="59" spans="1:5" ht="15" customHeight="1" x14ac:dyDescent="0.2">
      <c r="A59" s="163" t="s">
        <v>263</v>
      </c>
      <c r="B59" s="146">
        <f>'Public Service'!F27</f>
        <v>0</v>
      </c>
      <c r="C59" s="146">
        <f>'Public Service'!H27</f>
        <v>0</v>
      </c>
      <c r="D59" s="146">
        <f>'Public Service'!J27</f>
        <v>0</v>
      </c>
      <c r="E59" s="164">
        <f t="shared" si="2"/>
        <v>0</v>
      </c>
    </row>
    <row r="60" spans="1:5" ht="15" customHeight="1" x14ac:dyDescent="0.2">
      <c r="A60" s="163" t="s">
        <v>264</v>
      </c>
      <c r="B60" s="146">
        <f>'Public Service'!F29</f>
        <v>0</v>
      </c>
      <c r="C60" s="146">
        <f>'Public Service'!H29</f>
        <v>0</v>
      </c>
      <c r="D60" s="146">
        <f>'Public Service'!J29</f>
        <v>0</v>
      </c>
      <c r="E60" s="164">
        <f t="shared" si="2"/>
        <v>0</v>
      </c>
    </row>
    <row r="61" spans="1:5" ht="15" customHeight="1" x14ac:dyDescent="0.2">
      <c r="A61" s="163" t="s">
        <v>265</v>
      </c>
      <c r="B61" s="146">
        <f>'Public Service'!F37</f>
        <v>0</v>
      </c>
      <c r="C61" s="146">
        <f>'Public Service'!H37</f>
        <v>0</v>
      </c>
      <c r="D61" s="146">
        <f>'Public Service'!J37</f>
        <v>0</v>
      </c>
      <c r="E61" s="164">
        <f t="shared" si="2"/>
        <v>0</v>
      </c>
    </row>
    <row r="62" spans="1:5" ht="15" customHeight="1" x14ac:dyDescent="0.2">
      <c r="A62" s="163" t="s">
        <v>266</v>
      </c>
      <c r="B62" s="146">
        <f>'Public Service'!F39</f>
        <v>0</v>
      </c>
      <c r="C62" s="146">
        <f>'Public Service'!H39</f>
        <v>0</v>
      </c>
      <c r="D62" s="146">
        <f>'Public Service'!J39</f>
        <v>0</v>
      </c>
      <c r="E62" s="164">
        <f t="shared" si="2"/>
        <v>0</v>
      </c>
    </row>
    <row r="63" spans="1:5" s="153" customFormat="1" ht="15" customHeight="1" x14ac:dyDescent="0.25">
      <c r="A63" s="165" t="s">
        <v>190</v>
      </c>
      <c r="B63" s="166">
        <f>B62+B61+B60+B59</f>
        <v>0</v>
      </c>
      <c r="C63" s="166">
        <f>C62+C61+C60+C59</f>
        <v>0</v>
      </c>
      <c r="D63" s="166">
        <f>D62+D61+D60+D59</f>
        <v>0</v>
      </c>
      <c r="E63" s="167">
        <f t="shared" si="2"/>
        <v>0</v>
      </c>
    </row>
    <row r="64" spans="1:5" ht="15" customHeight="1" x14ac:dyDescent="0.2">
      <c r="A64" s="163" t="s">
        <v>267</v>
      </c>
      <c r="B64" s="146">
        <f>'Public Service'!F32+'Public Service'!F34</f>
        <v>0</v>
      </c>
      <c r="C64" s="146">
        <f>'Public Service'!H32+'Public Service'!H34</f>
        <v>0</v>
      </c>
      <c r="D64" s="146">
        <f>'Public Service'!J32+'Public Service'!J34</f>
        <v>0</v>
      </c>
      <c r="E64" s="164">
        <f t="shared" si="2"/>
        <v>0</v>
      </c>
    </row>
    <row r="65" spans="1:7" ht="15" customHeight="1" x14ac:dyDescent="0.2">
      <c r="A65" s="163" t="s">
        <v>268</v>
      </c>
      <c r="B65" s="146">
        <f>'Public Service'!F31</f>
        <v>0</v>
      </c>
      <c r="C65" s="146">
        <f>'Public Service'!H31</f>
        <v>0</v>
      </c>
      <c r="D65" s="146">
        <f>'Public Service'!J31</f>
        <v>0</v>
      </c>
      <c r="E65" s="164">
        <f t="shared" si="2"/>
        <v>0</v>
      </c>
    </row>
    <row r="66" spans="1:7" ht="15" customHeight="1" x14ac:dyDescent="0.2">
      <c r="A66" s="163" t="s">
        <v>269</v>
      </c>
      <c r="B66" s="146">
        <f>'Public Service'!F33</f>
        <v>0</v>
      </c>
      <c r="C66" s="146">
        <f>'Public Service'!H33</f>
        <v>0</v>
      </c>
      <c r="D66" s="146">
        <f>'Public Service'!J33</f>
        <v>0</v>
      </c>
      <c r="E66" s="164">
        <f t="shared" si="2"/>
        <v>0</v>
      </c>
    </row>
    <row r="67" spans="1:7" s="153" customFormat="1" ht="15" customHeight="1" x14ac:dyDescent="0.25">
      <c r="A67" s="165" t="s">
        <v>194</v>
      </c>
      <c r="B67" s="166">
        <f>B66+B65+B64</f>
        <v>0</v>
      </c>
      <c r="C67" s="166">
        <f>C66+C65+C64</f>
        <v>0</v>
      </c>
      <c r="D67" s="166">
        <f>D66+D65+D64</f>
        <v>0</v>
      </c>
      <c r="E67" s="167">
        <f t="shared" si="2"/>
        <v>0</v>
      </c>
    </row>
    <row r="68" spans="1:7" s="153" customFormat="1" ht="15" customHeight="1" x14ac:dyDescent="0.25">
      <c r="A68" s="165" t="s">
        <v>296</v>
      </c>
      <c r="B68" s="166">
        <f>'Public Service'!F42</f>
        <v>0</v>
      </c>
      <c r="C68" s="166">
        <f>'Public Service'!H42</f>
        <v>0</v>
      </c>
      <c r="D68" s="166">
        <f>'Public Service'!J42</f>
        <v>0</v>
      </c>
      <c r="E68" s="167">
        <f>D68-C68</f>
        <v>0</v>
      </c>
    </row>
    <row r="69" spans="1:7" s="153" customFormat="1" ht="15" customHeight="1" x14ac:dyDescent="0.25">
      <c r="A69" s="172" t="s">
        <v>270</v>
      </c>
      <c r="B69" s="173">
        <f>B67+B63+B58+B54+B68</f>
        <v>0</v>
      </c>
      <c r="C69" s="173">
        <f>C67+C63+C58+C54+C68</f>
        <v>0</v>
      </c>
      <c r="D69" s="173">
        <f>D67+D63+D58+D54+D68</f>
        <v>0</v>
      </c>
      <c r="E69" s="174">
        <f t="shared" si="2"/>
        <v>0</v>
      </c>
    </row>
    <row r="70" spans="1:7" ht="15" customHeight="1" x14ac:dyDescent="0.25">
      <c r="A70" s="96" t="s">
        <v>131</v>
      </c>
    </row>
    <row r="71" spans="1:7" ht="15" customHeight="1" x14ac:dyDescent="0.25">
      <c r="A71" s="96" t="s">
        <v>273</v>
      </c>
      <c r="C71" s="154" t="s">
        <v>79</v>
      </c>
      <c r="D71" s="155">
        <f>Revenue!B2</f>
        <v>0</v>
      </c>
      <c r="E71" s="155"/>
      <c r="F71" s="99"/>
      <c r="G71" s="99"/>
    </row>
    <row r="72" spans="1:7" ht="15" customHeight="1" thickBot="1" x14ac:dyDescent="0.3">
      <c r="A72" s="106" t="s">
        <v>258</v>
      </c>
      <c r="B72" s="156"/>
      <c r="C72" s="156"/>
      <c r="D72" s="156"/>
      <c r="E72" s="156"/>
      <c r="F72" s="107"/>
      <c r="G72" s="107"/>
    </row>
    <row r="73" spans="1:7" ht="15" customHeight="1" thickTop="1" x14ac:dyDescent="0.2">
      <c r="A73" s="168" t="s">
        <v>117</v>
      </c>
      <c r="B73" s="169"/>
      <c r="C73" s="169"/>
      <c r="D73" s="169"/>
      <c r="E73" s="170"/>
    </row>
    <row r="74" spans="1:7" ht="15" customHeight="1" x14ac:dyDescent="0.25">
      <c r="A74" s="165" t="s">
        <v>274</v>
      </c>
      <c r="B74" s="160" t="s">
        <v>135</v>
      </c>
      <c r="C74" s="160" t="s">
        <v>136</v>
      </c>
      <c r="D74" s="160" t="s">
        <v>136</v>
      </c>
      <c r="E74" s="161" t="str">
        <f>E49</f>
        <v>2025-26 +/-</v>
      </c>
    </row>
    <row r="75" spans="1:7" ht="15" customHeight="1" x14ac:dyDescent="0.25">
      <c r="A75" s="172" t="s">
        <v>275</v>
      </c>
      <c r="B75" s="160" t="str">
        <f>B50</f>
        <v>2024-25</v>
      </c>
      <c r="C75" s="160" t="str">
        <f>C50</f>
        <v>2024-25</v>
      </c>
      <c r="D75" s="160" t="str">
        <f>D50</f>
        <v>2025-26</v>
      </c>
      <c r="E75" s="161" t="str">
        <f>E50</f>
        <v>2024-25</v>
      </c>
    </row>
    <row r="76" spans="1:7" ht="15" customHeight="1" x14ac:dyDescent="0.2">
      <c r="A76" s="163" t="s">
        <v>178</v>
      </c>
      <c r="B76" s="146">
        <f>'Academic Supp'!F7</f>
        <v>0</v>
      </c>
      <c r="C76" s="146">
        <f>'Academic Supp'!H7</f>
        <v>0</v>
      </c>
      <c r="D76" s="146">
        <f>'Academic Supp'!J7</f>
        <v>0</v>
      </c>
      <c r="E76" s="164">
        <f t="shared" ref="E76:E94" si="3">D76-C76</f>
        <v>0</v>
      </c>
    </row>
    <row r="77" spans="1:7" ht="15" customHeight="1" x14ac:dyDescent="0.2">
      <c r="A77" s="163" t="s">
        <v>179</v>
      </c>
      <c r="B77" s="146">
        <f>'Academic Supp'!F8</f>
        <v>0</v>
      </c>
      <c r="C77" s="146">
        <f>'Academic Supp'!H8</f>
        <v>0</v>
      </c>
      <c r="D77" s="146">
        <f>'Academic Supp'!J8</f>
        <v>0</v>
      </c>
      <c r="E77" s="164">
        <f t="shared" si="3"/>
        <v>0</v>
      </c>
    </row>
    <row r="78" spans="1:7" ht="15" customHeight="1" x14ac:dyDescent="0.2">
      <c r="A78" s="163" t="s">
        <v>180</v>
      </c>
      <c r="B78" s="146">
        <f>'Academic Supp'!F9</f>
        <v>0</v>
      </c>
      <c r="C78" s="146">
        <f>'Academic Supp'!H9</f>
        <v>0</v>
      </c>
      <c r="D78" s="146">
        <f>'Academic Supp'!J9</f>
        <v>0</v>
      </c>
      <c r="E78" s="164">
        <f t="shared" si="3"/>
        <v>0</v>
      </c>
    </row>
    <row r="79" spans="1:7" s="153" customFormat="1" ht="15" customHeight="1" x14ac:dyDescent="0.25">
      <c r="A79" s="165" t="s">
        <v>181</v>
      </c>
      <c r="B79" s="166">
        <f>B78+B77+B76</f>
        <v>0</v>
      </c>
      <c r="C79" s="166">
        <f>C78+C77+C76</f>
        <v>0</v>
      </c>
      <c r="D79" s="166">
        <f>D78+D77+D76</f>
        <v>0</v>
      </c>
      <c r="E79" s="167">
        <f t="shared" si="3"/>
        <v>0</v>
      </c>
    </row>
    <row r="80" spans="1:7" ht="15" customHeight="1" x14ac:dyDescent="0.2">
      <c r="A80" s="163" t="s">
        <v>260</v>
      </c>
      <c r="B80" s="146">
        <f>'Academic Supp'!F12</f>
        <v>0</v>
      </c>
      <c r="C80" s="146">
        <f>'Academic Supp'!H12</f>
        <v>0</v>
      </c>
      <c r="D80" s="146">
        <f>'Academic Supp'!J12</f>
        <v>0</v>
      </c>
      <c r="E80" s="164">
        <f t="shared" si="3"/>
        <v>0</v>
      </c>
    </row>
    <row r="81" spans="1:5" ht="15" customHeight="1" x14ac:dyDescent="0.2">
      <c r="A81" s="163" t="s">
        <v>261</v>
      </c>
      <c r="B81" s="146">
        <f>'Academic Supp'!F14</f>
        <v>0</v>
      </c>
      <c r="C81" s="146">
        <f>'Academic Supp'!H14</f>
        <v>0</v>
      </c>
      <c r="D81" s="146">
        <f>'Academic Supp'!J14</f>
        <v>0</v>
      </c>
      <c r="E81" s="164">
        <f t="shared" si="3"/>
        <v>0</v>
      </c>
    </row>
    <row r="82" spans="1:5" ht="15" customHeight="1" x14ac:dyDescent="0.2">
      <c r="A82" s="163" t="s">
        <v>262</v>
      </c>
      <c r="B82" s="146">
        <f>'Academic Supp'!F16</f>
        <v>0</v>
      </c>
      <c r="C82" s="146">
        <f>'Academic Supp'!H16</f>
        <v>0</v>
      </c>
      <c r="D82" s="146">
        <f>'Academic Supp'!J16</f>
        <v>0</v>
      </c>
      <c r="E82" s="164">
        <f t="shared" si="3"/>
        <v>0</v>
      </c>
    </row>
    <row r="83" spans="1:5" s="153" customFormat="1" ht="15" customHeight="1" x14ac:dyDescent="0.25">
      <c r="A83" s="165" t="s">
        <v>185</v>
      </c>
      <c r="B83" s="166">
        <f>B82+B81+B80</f>
        <v>0</v>
      </c>
      <c r="C83" s="166">
        <f>C82+C81+C80</f>
        <v>0</v>
      </c>
      <c r="D83" s="166">
        <f>D82+D81+D80</f>
        <v>0</v>
      </c>
      <c r="E83" s="167">
        <f t="shared" si="3"/>
        <v>0</v>
      </c>
    </row>
    <row r="84" spans="1:5" ht="15" customHeight="1" x14ac:dyDescent="0.2">
      <c r="A84" s="163" t="s">
        <v>263</v>
      </c>
      <c r="B84" s="146">
        <f>'Academic Supp'!F27</f>
        <v>0</v>
      </c>
      <c r="C84" s="146">
        <f>'Academic Supp'!H27</f>
        <v>0</v>
      </c>
      <c r="D84" s="146">
        <f>'Academic Supp'!J27</f>
        <v>0</v>
      </c>
      <c r="E84" s="164">
        <f t="shared" si="3"/>
        <v>0</v>
      </c>
    </row>
    <row r="85" spans="1:5" ht="15" customHeight="1" x14ac:dyDescent="0.2">
      <c r="A85" s="163" t="s">
        <v>264</v>
      </c>
      <c r="B85" s="146">
        <f>'Academic Supp'!F29</f>
        <v>0</v>
      </c>
      <c r="C85" s="146">
        <f>'Academic Supp'!H29</f>
        <v>0</v>
      </c>
      <c r="D85" s="146">
        <f>'Academic Supp'!J29</f>
        <v>0</v>
      </c>
      <c r="E85" s="164">
        <f t="shared" si="3"/>
        <v>0</v>
      </c>
    </row>
    <row r="86" spans="1:5" ht="15" customHeight="1" x14ac:dyDescent="0.2">
      <c r="A86" s="163" t="s">
        <v>265</v>
      </c>
      <c r="B86" s="146">
        <f>'Academic Supp'!F37</f>
        <v>0</v>
      </c>
      <c r="C86" s="146">
        <f>'Academic Supp'!H37</f>
        <v>0</v>
      </c>
      <c r="D86" s="146">
        <f>'Academic Supp'!J37</f>
        <v>0</v>
      </c>
      <c r="E86" s="164">
        <f t="shared" si="3"/>
        <v>0</v>
      </c>
    </row>
    <row r="87" spans="1:5" ht="15" customHeight="1" x14ac:dyDescent="0.2">
      <c r="A87" s="163" t="s">
        <v>266</v>
      </c>
      <c r="B87" s="146">
        <f>'Academic Supp'!F39</f>
        <v>0</v>
      </c>
      <c r="C87" s="146">
        <f>'Academic Supp'!H39</f>
        <v>0</v>
      </c>
      <c r="D87" s="146">
        <f>'Academic Supp'!J39</f>
        <v>0</v>
      </c>
      <c r="E87" s="164">
        <f t="shared" si="3"/>
        <v>0</v>
      </c>
    </row>
    <row r="88" spans="1:5" s="153" customFormat="1" ht="15" customHeight="1" x14ac:dyDescent="0.25">
      <c r="A88" s="165" t="s">
        <v>190</v>
      </c>
      <c r="B88" s="166">
        <f>B87+B86+B85+B84</f>
        <v>0</v>
      </c>
      <c r="C88" s="166">
        <f>C87+C86+C85+C84</f>
        <v>0</v>
      </c>
      <c r="D88" s="166">
        <f>D87+D86+D85+D84</f>
        <v>0</v>
      </c>
      <c r="E88" s="167">
        <f t="shared" si="3"/>
        <v>0</v>
      </c>
    </row>
    <row r="89" spans="1:5" ht="15" customHeight="1" x14ac:dyDescent="0.2">
      <c r="A89" s="163" t="s">
        <v>267</v>
      </c>
      <c r="B89" s="146">
        <f>'Academic Supp'!F32+'Academic Supp'!F34</f>
        <v>0</v>
      </c>
      <c r="C89" s="146">
        <f>'Academic Supp'!H32+'Academic Supp'!H34</f>
        <v>0</v>
      </c>
      <c r="D89" s="146">
        <f>'Academic Supp'!J32+'Academic Supp'!J34</f>
        <v>0</v>
      </c>
      <c r="E89" s="164">
        <f t="shared" si="3"/>
        <v>0</v>
      </c>
    </row>
    <row r="90" spans="1:5" ht="15" customHeight="1" x14ac:dyDescent="0.2">
      <c r="A90" s="163" t="s">
        <v>268</v>
      </c>
      <c r="B90" s="146">
        <f>'Academic Supp'!F31</f>
        <v>0</v>
      </c>
      <c r="C90" s="146">
        <f>'Academic Supp'!H31</f>
        <v>0</v>
      </c>
      <c r="D90" s="146">
        <f>'Academic Supp'!J31</f>
        <v>0</v>
      </c>
      <c r="E90" s="164">
        <f t="shared" si="3"/>
        <v>0</v>
      </c>
    </row>
    <row r="91" spans="1:5" ht="15" customHeight="1" x14ac:dyDescent="0.2">
      <c r="A91" s="163" t="s">
        <v>269</v>
      </c>
      <c r="B91" s="146">
        <f>'Academic Supp'!F33</f>
        <v>0</v>
      </c>
      <c r="C91" s="146">
        <f>'Academic Supp'!H33</f>
        <v>0</v>
      </c>
      <c r="D91" s="146">
        <f>'Academic Supp'!J33</f>
        <v>0</v>
      </c>
      <c r="E91" s="164">
        <f t="shared" si="3"/>
        <v>0</v>
      </c>
    </row>
    <row r="92" spans="1:5" s="153" customFormat="1" ht="15" customHeight="1" x14ac:dyDescent="0.25">
      <c r="A92" s="165" t="s">
        <v>194</v>
      </c>
      <c r="B92" s="166">
        <f>B91+B90+B89</f>
        <v>0</v>
      </c>
      <c r="C92" s="166">
        <f>C91+C90+C89</f>
        <v>0</v>
      </c>
      <c r="D92" s="166">
        <f>D91+D90+D89</f>
        <v>0</v>
      </c>
      <c r="E92" s="167">
        <f t="shared" si="3"/>
        <v>0</v>
      </c>
    </row>
    <row r="93" spans="1:5" s="153" customFormat="1" ht="15" customHeight="1" x14ac:dyDescent="0.25">
      <c r="A93" s="165" t="s">
        <v>296</v>
      </c>
      <c r="B93" s="166">
        <f>'Academic Supp'!F42</f>
        <v>0</v>
      </c>
      <c r="C93" s="166">
        <f>'Academic Supp'!F42</f>
        <v>0</v>
      </c>
      <c r="D93" s="166">
        <f>'Academic Supp'!J42</f>
        <v>0</v>
      </c>
      <c r="E93" s="167">
        <f>D93-C93</f>
        <v>0</v>
      </c>
    </row>
    <row r="94" spans="1:5" s="153" customFormat="1" ht="15" customHeight="1" x14ac:dyDescent="0.25">
      <c r="A94" s="165" t="s">
        <v>270</v>
      </c>
      <c r="B94" s="166">
        <f>B92+B88+B83+B79+B93</f>
        <v>0</v>
      </c>
      <c r="C94" s="166">
        <f>C92+C88+C83+C79+C93</f>
        <v>0</v>
      </c>
      <c r="D94" s="166">
        <f>D92+D88+D83+D79+D93</f>
        <v>0</v>
      </c>
      <c r="E94" s="167">
        <f t="shared" si="3"/>
        <v>0</v>
      </c>
    </row>
    <row r="95" spans="1:5" ht="15" customHeight="1" x14ac:dyDescent="0.2">
      <c r="A95" s="168" t="s">
        <v>117</v>
      </c>
      <c r="B95" s="169"/>
      <c r="C95" s="169"/>
      <c r="D95" s="169"/>
      <c r="E95" s="170"/>
    </row>
    <row r="96" spans="1:5" ht="15" customHeight="1" x14ac:dyDescent="0.25">
      <c r="A96" s="165" t="s">
        <v>276</v>
      </c>
      <c r="B96" s="160" t="s">
        <v>135</v>
      </c>
      <c r="C96" s="160" t="s">
        <v>136</v>
      </c>
      <c r="D96" s="160" t="s">
        <v>136</v>
      </c>
      <c r="E96" s="161" t="str">
        <f>E74</f>
        <v>2025-26 +/-</v>
      </c>
    </row>
    <row r="97" spans="1:5" ht="15" customHeight="1" x14ac:dyDescent="0.25">
      <c r="A97" s="172"/>
      <c r="B97" s="160" t="str">
        <f>B75</f>
        <v>2024-25</v>
      </c>
      <c r="C97" s="160" t="str">
        <f>C75</f>
        <v>2024-25</v>
      </c>
      <c r="D97" s="160" t="str">
        <f>D75</f>
        <v>2025-26</v>
      </c>
      <c r="E97" s="161" t="str">
        <f>E75</f>
        <v>2024-25</v>
      </c>
    </row>
    <row r="98" spans="1:5" ht="15" customHeight="1" x14ac:dyDescent="0.2">
      <c r="A98" s="163" t="s">
        <v>178</v>
      </c>
      <c r="B98" s="146">
        <f>'Student Services'!F7</f>
        <v>0</v>
      </c>
      <c r="C98" s="146">
        <f>'Student Services'!H7</f>
        <v>0</v>
      </c>
      <c r="D98" s="146">
        <f>'Student Services'!J7</f>
        <v>0</v>
      </c>
      <c r="E98" s="164">
        <f t="shared" ref="E98:E116" si="4">D98-C98</f>
        <v>0</v>
      </c>
    </row>
    <row r="99" spans="1:5" ht="15" customHeight="1" x14ac:dyDescent="0.2">
      <c r="A99" s="163" t="s">
        <v>179</v>
      </c>
      <c r="B99" s="146">
        <f>'Student Services'!F8</f>
        <v>0</v>
      </c>
      <c r="C99" s="146">
        <f>'Student Services'!H8</f>
        <v>0</v>
      </c>
      <c r="D99" s="146">
        <f>'Student Services'!J8</f>
        <v>0</v>
      </c>
      <c r="E99" s="164">
        <f t="shared" si="4"/>
        <v>0</v>
      </c>
    </row>
    <row r="100" spans="1:5" ht="15" customHeight="1" x14ac:dyDescent="0.2">
      <c r="A100" s="163" t="s">
        <v>180</v>
      </c>
      <c r="B100" s="146">
        <f>'Student Services'!F9</f>
        <v>0</v>
      </c>
      <c r="C100" s="146">
        <f>'Student Services'!H9</f>
        <v>0</v>
      </c>
      <c r="D100" s="146">
        <f>'Student Services'!J9</f>
        <v>0</v>
      </c>
      <c r="E100" s="164">
        <f t="shared" si="4"/>
        <v>0</v>
      </c>
    </row>
    <row r="101" spans="1:5" s="153" customFormat="1" ht="15" customHeight="1" x14ac:dyDescent="0.25">
      <c r="A101" s="165" t="s">
        <v>181</v>
      </c>
      <c r="B101" s="166">
        <f>B100+B99+B98</f>
        <v>0</v>
      </c>
      <c r="C101" s="166">
        <f>C100+C99+C98</f>
        <v>0</v>
      </c>
      <c r="D101" s="166">
        <f>D100+D99+D98</f>
        <v>0</v>
      </c>
      <c r="E101" s="167">
        <f t="shared" si="4"/>
        <v>0</v>
      </c>
    </row>
    <row r="102" spans="1:5" ht="15" customHeight="1" x14ac:dyDescent="0.2">
      <c r="A102" s="163" t="s">
        <v>260</v>
      </c>
      <c r="B102" s="146">
        <f>'Student Services'!F12</f>
        <v>0</v>
      </c>
      <c r="C102" s="146">
        <f>'Student Services'!H12</f>
        <v>0</v>
      </c>
      <c r="D102" s="146">
        <f>'Student Services'!J12</f>
        <v>0</v>
      </c>
      <c r="E102" s="164">
        <f t="shared" si="4"/>
        <v>0</v>
      </c>
    </row>
    <row r="103" spans="1:5" ht="15" customHeight="1" x14ac:dyDescent="0.2">
      <c r="A103" s="163" t="s">
        <v>261</v>
      </c>
      <c r="B103" s="146">
        <f>'Student Services'!F14</f>
        <v>0</v>
      </c>
      <c r="C103" s="146">
        <f>'Student Services'!H14</f>
        <v>0</v>
      </c>
      <c r="D103" s="146">
        <f>'Student Services'!J14</f>
        <v>0</v>
      </c>
      <c r="E103" s="164">
        <f t="shared" si="4"/>
        <v>0</v>
      </c>
    </row>
    <row r="104" spans="1:5" ht="15" customHeight="1" x14ac:dyDescent="0.2">
      <c r="A104" s="163" t="s">
        <v>262</v>
      </c>
      <c r="B104" s="146">
        <f>'Student Services'!F16</f>
        <v>0</v>
      </c>
      <c r="C104" s="146">
        <f>'Student Services'!H16</f>
        <v>0</v>
      </c>
      <c r="D104" s="146">
        <f>'Student Services'!J16</f>
        <v>0</v>
      </c>
      <c r="E104" s="164">
        <f t="shared" si="4"/>
        <v>0</v>
      </c>
    </row>
    <row r="105" spans="1:5" s="153" customFormat="1" ht="15" customHeight="1" x14ac:dyDescent="0.25">
      <c r="A105" s="165" t="s">
        <v>185</v>
      </c>
      <c r="B105" s="166">
        <f>B104+B103+B102</f>
        <v>0</v>
      </c>
      <c r="C105" s="166">
        <f>C104+C103+C102</f>
        <v>0</v>
      </c>
      <c r="D105" s="166">
        <f>D104+D103+D102</f>
        <v>0</v>
      </c>
      <c r="E105" s="167">
        <f t="shared" si="4"/>
        <v>0</v>
      </c>
    </row>
    <row r="106" spans="1:5" ht="15" customHeight="1" x14ac:dyDescent="0.2">
      <c r="A106" s="163" t="s">
        <v>263</v>
      </c>
      <c r="B106" s="146">
        <f>'Student Services'!F27</f>
        <v>0</v>
      </c>
      <c r="C106" s="146">
        <f>'Student Services'!H27</f>
        <v>0</v>
      </c>
      <c r="D106" s="146">
        <f>'Student Services'!J27</f>
        <v>0</v>
      </c>
      <c r="E106" s="164">
        <f t="shared" si="4"/>
        <v>0</v>
      </c>
    </row>
    <row r="107" spans="1:5" ht="15" customHeight="1" x14ac:dyDescent="0.2">
      <c r="A107" s="163" t="s">
        <v>264</v>
      </c>
      <c r="B107" s="146">
        <f>'Student Services'!F29</f>
        <v>0</v>
      </c>
      <c r="C107" s="146">
        <f>'Student Services'!H29</f>
        <v>0</v>
      </c>
      <c r="D107" s="146">
        <f>'Student Services'!J29</f>
        <v>0</v>
      </c>
      <c r="E107" s="164">
        <f t="shared" si="4"/>
        <v>0</v>
      </c>
    </row>
    <row r="108" spans="1:5" ht="15" customHeight="1" x14ac:dyDescent="0.2">
      <c r="A108" s="163" t="s">
        <v>265</v>
      </c>
      <c r="B108" s="146">
        <f>'Student Services'!F37</f>
        <v>0</v>
      </c>
      <c r="C108" s="146">
        <f>'Student Services'!H37</f>
        <v>0</v>
      </c>
      <c r="D108" s="146">
        <f>'Student Services'!J37</f>
        <v>0</v>
      </c>
      <c r="E108" s="164">
        <f t="shared" si="4"/>
        <v>0</v>
      </c>
    </row>
    <row r="109" spans="1:5" ht="15" customHeight="1" x14ac:dyDescent="0.2">
      <c r="A109" s="163" t="s">
        <v>266</v>
      </c>
      <c r="B109" s="146">
        <f>'Student Services'!F39</f>
        <v>0</v>
      </c>
      <c r="C109" s="146">
        <f>'Student Services'!H39</f>
        <v>0</v>
      </c>
      <c r="D109" s="146">
        <f>'Student Services'!J39</f>
        <v>0</v>
      </c>
      <c r="E109" s="164">
        <f t="shared" si="4"/>
        <v>0</v>
      </c>
    </row>
    <row r="110" spans="1:5" s="153" customFormat="1" ht="15" customHeight="1" x14ac:dyDescent="0.25">
      <c r="A110" s="165" t="s">
        <v>190</v>
      </c>
      <c r="B110" s="166">
        <f>B109+B108+B107+B106</f>
        <v>0</v>
      </c>
      <c r="C110" s="166">
        <f>C109+C108+C107+C106</f>
        <v>0</v>
      </c>
      <c r="D110" s="166">
        <f>D109+D108+D107+D106</f>
        <v>0</v>
      </c>
      <c r="E110" s="167">
        <f t="shared" si="4"/>
        <v>0</v>
      </c>
    </row>
    <row r="111" spans="1:5" ht="15" customHeight="1" x14ac:dyDescent="0.2">
      <c r="A111" s="163" t="s">
        <v>267</v>
      </c>
      <c r="B111" s="146">
        <f>'Student Services'!F32+'Student Services'!F34</f>
        <v>0</v>
      </c>
      <c r="C111" s="146">
        <f>'Student Services'!H32+'Student Services'!H34</f>
        <v>0</v>
      </c>
      <c r="D111" s="146">
        <f>'Student Services'!J32+'Student Services'!J34</f>
        <v>0</v>
      </c>
      <c r="E111" s="164">
        <f t="shared" si="4"/>
        <v>0</v>
      </c>
    </row>
    <row r="112" spans="1:5" ht="15" customHeight="1" x14ac:dyDescent="0.2">
      <c r="A112" s="163" t="s">
        <v>268</v>
      </c>
      <c r="B112" s="146">
        <f>'Student Services'!F31</f>
        <v>0</v>
      </c>
      <c r="C112" s="146">
        <f>'Student Services'!H102</f>
        <v>0</v>
      </c>
      <c r="D112" s="146">
        <f>'Student Services'!J102</f>
        <v>0</v>
      </c>
      <c r="E112" s="164">
        <f t="shared" si="4"/>
        <v>0</v>
      </c>
    </row>
    <row r="113" spans="1:5" ht="15" customHeight="1" x14ac:dyDescent="0.2">
      <c r="A113" s="163" t="s">
        <v>269</v>
      </c>
      <c r="B113" s="146">
        <f>'Student Services'!F33</f>
        <v>0</v>
      </c>
      <c r="C113" s="146">
        <f>'Student Services'!H33</f>
        <v>0</v>
      </c>
      <c r="D113" s="146">
        <f>'Student Services'!J33</f>
        <v>0</v>
      </c>
      <c r="E113" s="164">
        <f t="shared" si="4"/>
        <v>0</v>
      </c>
    </row>
    <row r="114" spans="1:5" s="153" customFormat="1" ht="15" customHeight="1" x14ac:dyDescent="0.25">
      <c r="A114" s="165" t="s">
        <v>194</v>
      </c>
      <c r="B114" s="166">
        <f>B113+B112+B111</f>
        <v>0</v>
      </c>
      <c r="C114" s="166">
        <f>C113+C112+C111</f>
        <v>0</v>
      </c>
      <c r="D114" s="166">
        <f>D113+D112+D111</f>
        <v>0</v>
      </c>
      <c r="E114" s="167">
        <f t="shared" si="4"/>
        <v>0</v>
      </c>
    </row>
    <row r="115" spans="1:5" s="153" customFormat="1" ht="15" customHeight="1" x14ac:dyDescent="0.25">
      <c r="A115" s="165" t="s">
        <v>296</v>
      </c>
      <c r="B115" s="166">
        <f>'Student Services'!F41</f>
        <v>0</v>
      </c>
      <c r="C115" s="166">
        <f>'Student Services'!H41</f>
        <v>0</v>
      </c>
      <c r="D115" s="166">
        <f>'Student Services'!J41</f>
        <v>0</v>
      </c>
      <c r="E115" s="167">
        <f>D115-C115</f>
        <v>0</v>
      </c>
    </row>
    <row r="116" spans="1:5" s="153" customFormat="1" ht="15" customHeight="1" x14ac:dyDescent="0.25">
      <c r="A116" s="165" t="s">
        <v>270</v>
      </c>
      <c r="B116" s="166">
        <f>B114+B110+B105+B101+B115</f>
        <v>0</v>
      </c>
      <c r="C116" s="166">
        <f>C114+C110+C105+C101+C115</f>
        <v>0</v>
      </c>
      <c r="D116" s="166">
        <f>D114+D110+D105+D101+D115</f>
        <v>0</v>
      </c>
      <c r="E116" s="167">
        <f t="shared" si="4"/>
        <v>0</v>
      </c>
    </row>
    <row r="117" spans="1:5" ht="15" customHeight="1" x14ac:dyDescent="0.2">
      <c r="A117" s="175" t="s">
        <v>117</v>
      </c>
      <c r="B117" s="164"/>
      <c r="C117" s="164"/>
      <c r="D117" s="164"/>
      <c r="E117" s="164"/>
    </row>
    <row r="118" spans="1:5" ht="15" customHeight="1" x14ac:dyDescent="0.25">
      <c r="A118" s="165" t="s">
        <v>277</v>
      </c>
      <c r="B118" s="160" t="s">
        <v>135</v>
      </c>
      <c r="C118" s="160" t="s">
        <v>136</v>
      </c>
      <c r="D118" s="160" t="s">
        <v>136</v>
      </c>
      <c r="E118" s="161" t="str">
        <f>E96</f>
        <v>2025-26 +/-</v>
      </c>
    </row>
    <row r="119" spans="1:5" ht="15" customHeight="1" x14ac:dyDescent="0.25">
      <c r="A119" s="172"/>
      <c r="B119" s="160" t="str">
        <f>B97</f>
        <v>2024-25</v>
      </c>
      <c r="C119" s="160" t="str">
        <f>C97</f>
        <v>2024-25</v>
      </c>
      <c r="D119" s="160" t="str">
        <f>D97</f>
        <v>2025-26</v>
      </c>
      <c r="E119" s="161" t="str">
        <f>E97</f>
        <v>2024-25</v>
      </c>
    </row>
    <row r="120" spans="1:5" ht="15" customHeight="1" x14ac:dyDescent="0.2">
      <c r="A120" s="163" t="s">
        <v>178</v>
      </c>
      <c r="B120" s="146">
        <f>'Institutional Supp'!F7</f>
        <v>0</v>
      </c>
      <c r="C120" s="146">
        <f>'Institutional Supp'!H7</f>
        <v>0</v>
      </c>
      <c r="D120" s="146">
        <f>'Institutional Supp'!J7</f>
        <v>0</v>
      </c>
      <c r="E120" s="164">
        <f t="shared" ref="E120:E138" si="5">D120-C120</f>
        <v>0</v>
      </c>
    </row>
    <row r="121" spans="1:5" ht="15" customHeight="1" x14ac:dyDescent="0.2">
      <c r="A121" s="163" t="s">
        <v>179</v>
      </c>
      <c r="B121" s="146">
        <f>'Institutional Supp'!F8</f>
        <v>0</v>
      </c>
      <c r="C121" s="146">
        <f>'Institutional Supp'!H8</f>
        <v>0</v>
      </c>
      <c r="D121" s="146">
        <f>'Institutional Supp'!J8</f>
        <v>0</v>
      </c>
      <c r="E121" s="164">
        <f t="shared" si="5"/>
        <v>0</v>
      </c>
    </row>
    <row r="122" spans="1:5" ht="15" customHeight="1" x14ac:dyDescent="0.2">
      <c r="A122" s="163" t="s">
        <v>180</v>
      </c>
      <c r="B122" s="146">
        <f>'Institutional Supp'!F9</f>
        <v>0</v>
      </c>
      <c r="C122" s="146">
        <f>'Institutional Supp'!H9</f>
        <v>0</v>
      </c>
      <c r="D122" s="146">
        <f>'Institutional Supp'!J9</f>
        <v>0</v>
      </c>
      <c r="E122" s="164">
        <f t="shared" si="5"/>
        <v>0</v>
      </c>
    </row>
    <row r="123" spans="1:5" s="153" customFormat="1" ht="15" customHeight="1" x14ac:dyDescent="0.25">
      <c r="A123" s="165" t="s">
        <v>181</v>
      </c>
      <c r="B123" s="166">
        <f>B122+B121+B120</f>
        <v>0</v>
      </c>
      <c r="C123" s="166">
        <f>C122+C121+C120</f>
        <v>0</v>
      </c>
      <c r="D123" s="166">
        <f>D122+D121+D120</f>
        <v>0</v>
      </c>
      <c r="E123" s="167">
        <f t="shared" si="5"/>
        <v>0</v>
      </c>
    </row>
    <row r="124" spans="1:5" ht="15" customHeight="1" x14ac:dyDescent="0.2">
      <c r="A124" s="163" t="s">
        <v>260</v>
      </c>
      <c r="B124" s="146">
        <f>'Institutional Supp'!F12</f>
        <v>0</v>
      </c>
      <c r="C124" s="146">
        <f>'Institutional Supp'!H12</f>
        <v>0</v>
      </c>
      <c r="D124" s="146">
        <f>'Institutional Supp'!J12</f>
        <v>0</v>
      </c>
      <c r="E124" s="164">
        <f t="shared" si="5"/>
        <v>0</v>
      </c>
    </row>
    <row r="125" spans="1:5" ht="15" customHeight="1" x14ac:dyDescent="0.2">
      <c r="A125" s="163" t="s">
        <v>261</v>
      </c>
      <c r="B125" s="146">
        <f>'Institutional Supp'!F14</f>
        <v>0</v>
      </c>
      <c r="C125" s="146">
        <f>'Institutional Supp'!H14</f>
        <v>0</v>
      </c>
      <c r="D125" s="146">
        <f>'Institutional Supp'!J14</f>
        <v>0</v>
      </c>
      <c r="E125" s="164">
        <f t="shared" si="5"/>
        <v>0</v>
      </c>
    </row>
    <row r="126" spans="1:5" ht="15" customHeight="1" x14ac:dyDescent="0.2">
      <c r="A126" s="163" t="s">
        <v>262</v>
      </c>
      <c r="B126" s="146">
        <f>'Institutional Supp'!F16</f>
        <v>0</v>
      </c>
      <c r="C126" s="146">
        <f>'Institutional Supp'!H16</f>
        <v>0</v>
      </c>
      <c r="D126" s="146">
        <f>'Institutional Supp'!J16</f>
        <v>0</v>
      </c>
      <c r="E126" s="164">
        <f t="shared" si="5"/>
        <v>0</v>
      </c>
    </row>
    <row r="127" spans="1:5" s="153" customFormat="1" ht="15" customHeight="1" x14ac:dyDescent="0.25">
      <c r="A127" s="165" t="s">
        <v>185</v>
      </c>
      <c r="B127" s="166">
        <f>B126+B125+B124</f>
        <v>0</v>
      </c>
      <c r="C127" s="166">
        <f>C126+C125+C124</f>
        <v>0</v>
      </c>
      <c r="D127" s="166">
        <f>D126+D125+D124</f>
        <v>0</v>
      </c>
      <c r="E127" s="167">
        <f t="shared" si="5"/>
        <v>0</v>
      </c>
    </row>
    <row r="128" spans="1:5" ht="15" customHeight="1" x14ac:dyDescent="0.2">
      <c r="A128" s="163" t="s">
        <v>263</v>
      </c>
      <c r="B128" s="146">
        <f>'Institutional Supp'!F27</f>
        <v>0</v>
      </c>
      <c r="C128" s="146">
        <f>'Institutional Supp'!H27</f>
        <v>0</v>
      </c>
      <c r="D128" s="146">
        <f>'Institutional Supp'!J27</f>
        <v>0</v>
      </c>
      <c r="E128" s="164">
        <f t="shared" si="5"/>
        <v>0</v>
      </c>
    </row>
    <row r="129" spans="1:7" ht="15" customHeight="1" x14ac:dyDescent="0.2">
      <c r="A129" s="163" t="s">
        <v>264</v>
      </c>
      <c r="B129" s="146">
        <f>'Institutional Supp'!F29</f>
        <v>0</v>
      </c>
      <c r="C129" s="146">
        <f>'Institutional Supp'!H29</f>
        <v>0</v>
      </c>
      <c r="D129" s="146">
        <f>'Institutional Supp'!J29</f>
        <v>0</v>
      </c>
      <c r="E129" s="164">
        <f t="shared" si="5"/>
        <v>0</v>
      </c>
    </row>
    <row r="130" spans="1:7" ht="15" customHeight="1" x14ac:dyDescent="0.2">
      <c r="A130" s="163" t="s">
        <v>265</v>
      </c>
      <c r="B130" s="146">
        <f>'Institutional Supp'!F37</f>
        <v>0</v>
      </c>
      <c r="C130" s="146">
        <f>'Institutional Supp'!H37</f>
        <v>0</v>
      </c>
      <c r="D130" s="146">
        <f>'Institutional Supp'!J37</f>
        <v>0</v>
      </c>
      <c r="E130" s="164">
        <f t="shared" si="5"/>
        <v>0</v>
      </c>
    </row>
    <row r="131" spans="1:7" ht="15" customHeight="1" x14ac:dyDescent="0.2">
      <c r="A131" s="163" t="s">
        <v>266</v>
      </c>
      <c r="B131" s="146">
        <f>'Institutional Supp'!F39</f>
        <v>0</v>
      </c>
      <c r="C131" s="146">
        <f>'Institutional Supp'!H39</f>
        <v>0</v>
      </c>
      <c r="D131" s="146">
        <f>'Institutional Supp'!J39</f>
        <v>0</v>
      </c>
      <c r="E131" s="164">
        <f t="shared" si="5"/>
        <v>0</v>
      </c>
    </row>
    <row r="132" spans="1:7" s="153" customFormat="1" ht="15" customHeight="1" x14ac:dyDescent="0.25">
      <c r="A132" s="165" t="s">
        <v>190</v>
      </c>
      <c r="B132" s="166">
        <f>B131+B130+B129+B128</f>
        <v>0</v>
      </c>
      <c r="C132" s="166">
        <f>C131+C130+C129+C128</f>
        <v>0</v>
      </c>
      <c r="D132" s="166">
        <f>D131+D130+D129+D128</f>
        <v>0</v>
      </c>
      <c r="E132" s="167">
        <f t="shared" si="5"/>
        <v>0</v>
      </c>
    </row>
    <row r="133" spans="1:7" ht="15" customHeight="1" x14ac:dyDescent="0.2">
      <c r="A133" s="163" t="s">
        <v>267</v>
      </c>
      <c r="B133" s="146">
        <f>'Institutional Supp'!F32+'Institutional Supp'!F34</f>
        <v>0</v>
      </c>
      <c r="C133" s="146">
        <f>'Institutional Supp'!H32+'Institutional Supp'!H34</f>
        <v>0</v>
      </c>
      <c r="D133" s="146">
        <f>'Institutional Supp'!J32+'Institutional Supp'!J34</f>
        <v>0</v>
      </c>
      <c r="E133" s="164">
        <f t="shared" si="5"/>
        <v>0</v>
      </c>
    </row>
    <row r="134" spans="1:7" ht="15" customHeight="1" x14ac:dyDescent="0.2">
      <c r="A134" s="163" t="s">
        <v>268</v>
      </c>
      <c r="B134" s="146">
        <f>'Institutional Supp'!F31</f>
        <v>0</v>
      </c>
      <c r="C134" s="146">
        <f>'Institutional Supp'!H31</f>
        <v>0</v>
      </c>
      <c r="D134" s="146">
        <f>'Institutional Supp'!J31</f>
        <v>0</v>
      </c>
      <c r="E134" s="164">
        <f t="shared" si="5"/>
        <v>0</v>
      </c>
    </row>
    <row r="135" spans="1:7" ht="15" customHeight="1" x14ac:dyDescent="0.2">
      <c r="A135" s="163" t="s">
        <v>269</v>
      </c>
      <c r="B135" s="146">
        <f>'Institutional Supp'!F33</f>
        <v>0</v>
      </c>
      <c r="C135" s="146">
        <f>'Institutional Supp'!H33</f>
        <v>0</v>
      </c>
      <c r="D135" s="146">
        <f>'Institutional Supp'!J33</f>
        <v>0</v>
      </c>
      <c r="E135" s="164">
        <f t="shared" si="5"/>
        <v>0</v>
      </c>
    </row>
    <row r="136" spans="1:7" s="153" customFormat="1" ht="15" customHeight="1" x14ac:dyDescent="0.25">
      <c r="A136" s="165" t="s">
        <v>194</v>
      </c>
      <c r="B136" s="166">
        <f>B135+B134+B133</f>
        <v>0</v>
      </c>
      <c r="C136" s="166">
        <f>C135+C134+C133</f>
        <v>0</v>
      </c>
      <c r="D136" s="166">
        <f>D135+D134+D133</f>
        <v>0</v>
      </c>
      <c r="E136" s="167">
        <f t="shared" si="5"/>
        <v>0</v>
      </c>
    </row>
    <row r="137" spans="1:7" s="153" customFormat="1" ht="15" customHeight="1" x14ac:dyDescent="0.25">
      <c r="A137" s="165" t="s">
        <v>296</v>
      </c>
      <c r="B137" s="166">
        <f>'Institutional Supp'!F41</f>
        <v>0</v>
      </c>
      <c r="C137" s="166">
        <f>'Institutional Supp'!H41</f>
        <v>0</v>
      </c>
      <c r="D137" s="166">
        <f>'Institutional Supp'!J41</f>
        <v>0</v>
      </c>
      <c r="E137" s="167">
        <f>D137-C137</f>
        <v>0</v>
      </c>
    </row>
    <row r="138" spans="1:7" s="153" customFormat="1" ht="15" customHeight="1" x14ac:dyDescent="0.25">
      <c r="A138" s="172" t="s">
        <v>270</v>
      </c>
      <c r="B138" s="173">
        <f>B136+B132+B127+B123+B137</f>
        <v>0</v>
      </c>
      <c r="C138" s="173">
        <f>C136+C132+C127+C123+C137</f>
        <v>0</v>
      </c>
      <c r="D138" s="173">
        <f>D136+D132+D127+D123+D137</f>
        <v>0</v>
      </c>
      <c r="E138" s="174">
        <f t="shared" si="5"/>
        <v>0</v>
      </c>
    </row>
    <row r="139" spans="1:7" ht="15" customHeight="1" x14ac:dyDescent="0.25">
      <c r="A139" s="96" t="s">
        <v>131</v>
      </c>
    </row>
    <row r="140" spans="1:7" ht="15" customHeight="1" x14ac:dyDescent="0.25">
      <c r="A140" s="96" t="s">
        <v>273</v>
      </c>
      <c r="C140" s="154" t="s">
        <v>79</v>
      </c>
      <c r="D140" s="155">
        <f>Revenue!B2</f>
        <v>0</v>
      </c>
      <c r="E140" s="155"/>
      <c r="F140" s="99"/>
      <c r="G140" s="99"/>
    </row>
    <row r="141" spans="1:7" ht="15" customHeight="1" thickBot="1" x14ac:dyDescent="0.3">
      <c r="A141" s="106" t="s">
        <v>258</v>
      </c>
      <c r="B141" s="156"/>
      <c r="C141" s="156"/>
      <c r="D141" s="156"/>
      <c r="E141" s="156"/>
      <c r="F141" s="107"/>
      <c r="G141" s="107"/>
    </row>
    <row r="142" spans="1:7" ht="15" customHeight="1" thickTop="1" x14ac:dyDescent="0.2">
      <c r="A142" s="123" t="s">
        <v>117</v>
      </c>
      <c r="B142" s="158"/>
      <c r="C142" s="158"/>
      <c r="D142" s="158"/>
      <c r="E142" s="176"/>
    </row>
    <row r="143" spans="1:7" ht="15" customHeight="1" x14ac:dyDescent="0.25">
      <c r="A143" s="177" t="s">
        <v>278</v>
      </c>
      <c r="B143" s="160" t="s">
        <v>135</v>
      </c>
      <c r="C143" s="160" t="s">
        <v>136</v>
      </c>
      <c r="D143" s="160" t="s">
        <v>136</v>
      </c>
      <c r="E143" s="161" t="str">
        <f>E118</f>
        <v>2025-26 +/-</v>
      </c>
    </row>
    <row r="144" spans="1:7" ht="15" customHeight="1" x14ac:dyDescent="0.25">
      <c r="A144" s="178" t="s">
        <v>279</v>
      </c>
      <c r="B144" s="160" t="str">
        <f>B119</f>
        <v>2024-25</v>
      </c>
      <c r="C144" s="160" t="str">
        <f>C119</f>
        <v>2024-25</v>
      </c>
      <c r="D144" s="160" t="str">
        <f>D119</f>
        <v>2025-26</v>
      </c>
      <c r="E144" s="161" t="str">
        <f>E119</f>
        <v>2024-25</v>
      </c>
    </row>
    <row r="145" spans="1:5" ht="15" customHeight="1" x14ac:dyDescent="0.2">
      <c r="A145" s="163" t="s">
        <v>178</v>
      </c>
      <c r="B145" s="146">
        <f>Scholarships!F7</f>
        <v>0</v>
      </c>
      <c r="C145" s="146">
        <f>Scholarships!H7</f>
        <v>0</v>
      </c>
      <c r="D145" s="146">
        <f>Scholarships!J7</f>
        <v>0</v>
      </c>
      <c r="E145" s="164">
        <f t="shared" ref="E145:E163" si="6">D145-C145</f>
        <v>0</v>
      </c>
    </row>
    <row r="146" spans="1:5" ht="15" customHeight="1" x14ac:dyDescent="0.2">
      <c r="A146" s="163" t="s">
        <v>179</v>
      </c>
      <c r="B146" s="146">
        <f>Scholarships!F8</f>
        <v>0</v>
      </c>
      <c r="C146" s="146">
        <f>Scholarships!H8</f>
        <v>0</v>
      </c>
      <c r="D146" s="146">
        <f>Scholarships!J8</f>
        <v>0</v>
      </c>
      <c r="E146" s="164">
        <f t="shared" si="6"/>
        <v>0</v>
      </c>
    </row>
    <row r="147" spans="1:5" ht="15" customHeight="1" x14ac:dyDescent="0.2">
      <c r="A147" s="163" t="s">
        <v>180</v>
      </c>
      <c r="B147" s="146">
        <f>Scholarships!F9</f>
        <v>0</v>
      </c>
      <c r="C147" s="146">
        <f>Scholarships!H9</f>
        <v>0</v>
      </c>
      <c r="D147" s="146">
        <f>Scholarships!J9</f>
        <v>0</v>
      </c>
      <c r="E147" s="164">
        <f t="shared" si="6"/>
        <v>0</v>
      </c>
    </row>
    <row r="148" spans="1:5" s="153" customFormat="1" ht="15" customHeight="1" x14ac:dyDescent="0.25">
      <c r="A148" s="165" t="s">
        <v>181</v>
      </c>
      <c r="B148" s="166">
        <f>B147+B146+B145</f>
        <v>0</v>
      </c>
      <c r="C148" s="166">
        <f>C147+C146+C145</f>
        <v>0</v>
      </c>
      <c r="D148" s="166">
        <f>D147+D146+D145</f>
        <v>0</v>
      </c>
      <c r="E148" s="167">
        <f t="shared" si="6"/>
        <v>0</v>
      </c>
    </row>
    <row r="149" spans="1:5" ht="15" customHeight="1" x14ac:dyDescent="0.2">
      <c r="A149" s="163" t="s">
        <v>260</v>
      </c>
      <c r="B149" s="146">
        <f>Scholarships!F12</f>
        <v>0</v>
      </c>
      <c r="C149" s="146">
        <f>Scholarships!H12</f>
        <v>0</v>
      </c>
      <c r="D149" s="146">
        <f>Scholarships!J12</f>
        <v>0</v>
      </c>
      <c r="E149" s="164">
        <f t="shared" si="6"/>
        <v>0</v>
      </c>
    </row>
    <row r="150" spans="1:5" ht="15" customHeight="1" x14ac:dyDescent="0.2">
      <c r="A150" s="163" t="s">
        <v>261</v>
      </c>
      <c r="B150" s="146">
        <f>Scholarships!F14</f>
        <v>0</v>
      </c>
      <c r="C150" s="146">
        <f>Scholarships!H14</f>
        <v>0</v>
      </c>
      <c r="D150" s="146">
        <f>Scholarships!J16</f>
        <v>0</v>
      </c>
      <c r="E150" s="164">
        <f t="shared" si="6"/>
        <v>0</v>
      </c>
    </row>
    <row r="151" spans="1:5" ht="15" customHeight="1" x14ac:dyDescent="0.2">
      <c r="A151" s="163" t="s">
        <v>262</v>
      </c>
      <c r="B151" s="146">
        <f>Scholarships!F16</f>
        <v>0</v>
      </c>
      <c r="C151" s="146">
        <f>Scholarships!H16</f>
        <v>0</v>
      </c>
      <c r="D151" s="146">
        <f>Scholarships!J16</f>
        <v>0</v>
      </c>
      <c r="E151" s="164">
        <f t="shared" si="6"/>
        <v>0</v>
      </c>
    </row>
    <row r="152" spans="1:5" s="153" customFormat="1" ht="15" customHeight="1" x14ac:dyDescent="0.25">
      <c r="A152" s="165" t="s">
        <v>185</v>
      </c>
      <c r="B152" s="166">
        <f>B151+B150+B149</f>
        <v>0</v>
      </c>
      <c r="C152" s="166">
        <f>C151+C150+C149</f>
        <v>0</v>
      </c>
      <c r="D152" s="166">
        <f>D151+D150+D149</f>
        <v>0</v>
      </c>
      <c r="E152" s="167">
        <f t="shared" si="6"/>
        <v>0</v>
      </c>
    </row>
    <row r="153" spans="1:5" ht="15" customHeight="1" x14ac:dyDescent="0.2">
      <c r="A153" s="163" t="s">
        <v>263</v>
      </c>
      <c r="B153" s="146">
        <f>Scholarships!F27</f>
        <v>0</v>
      </c>
      <c r="C153" s="146">
        <f>Scholarships!H27</f>
        <v>0</v>
      </c>
      <c r="D153" s="146">
        <f>Scholarships!J27</f>
        <v>0</v>
      </c>
      <c r="E153" s="164">
        <f t="shared" si="6"/>
        <v>0</v>
      </c>
    </row>
    <row r="154" spans="1:5" ht="15" customHeight="1" x14ac:dyDescent="0.2">
      <c r="A154" s="163" t="s">
        <v>264</v>
      </c>
      <c r="B154" s="146">
        <f>Scholarships!F29</f>
        <v>0</v>
      </c>
      <c r="C154" s="146">
        <f>Scholarships!H29</f>
        <v>0</v>
      </c>
      <c r="D154" s="146">
        <f>Scholarships!J29</f>
        <v>0</v>
      </c>
      <c r="E154" s="164">
        <f t="shared" si="6"/>
        <v>0</v>
      </c>
    </row>
    <row r="155" spans="1:5" ht="15" customHeight="1" x14ac:dyDescent="0.2">
      <c r="A155" s="163" t="s">
        <v>265</v>
      </c>
      <c r="B155" s="146">
        <f>Scholarships!F37</f>
        <v>0</v>
      </c>
      <c r="C155" s="146">
        <f>Scholarships!H37</f>
        <v>0</v>
      </c>
      <c r="D155" s="146">
        <f>Scholarships!J37</f>
        <v>0</v>
      </c>
      <c r="E155" s="164">
        <f t="shared" si="6"/>
        <v>0</v>
      </c>
    </row>
    <row r="156" spans="1:5" ht="15" customHeight="1" x14ac:dyDescent="0.2">
      <c r="A156" s="163" t="s">
        <v>266</v>
      </c>
      <c r="B156" s="146">
        <f>Scholarships!F39</f>
        <v>0</v>
      </c>
      <c r="C156" s="146">
        <f>Scholarships!H39</f>
        <v>0</v>
      </c>
      <c r="D156" s="146">
        <f>Scholarships!J39</f>
        <v>0</v>
      </c>
      <c r="E156" s="164">
        <f t="shared" si="6"/>
        <v>0</v>
      </c>
    </row>
    <row r="157" spans="1:5" s="153" customFormat="1" ht="15" customHeight="1" x14ac:dyDescent="0.25">
      <c r="A157" s="165" t="s">
        <v>190</v>
      </c>
      <c r="B157" s="166">
        <f>B156+B155+B154+B153</f>
        <v>0</v>
      </c>
      <c r="C157" s="166">
        <f>C156+C155+C154+C153</f>
        <v>0</v>
      </c>
      <c r="D157" s="166">
        <f>D156+D155+D154+D153</f>
        <v>0</v>
      </c>
      <c r="E157" s="167">
        <f t="shared" si="6"/>
        <v>0</v>
      </c>
    </row>
    <row r="158" spans="1:5" ht="15" customHeight="1" x14ac:dyDescent="0.2">
      <c r="A158" s="163" t="s">
        <v>267</v>
      </c>
      <c r="B158" s="146">
        <f>Scholarships!F32+Scholarships!F34</f>
        <v>0</v>
      </c>
      <c r="C158" s="146">
        <f>Scholarships!H32+Scholarships!H34</f>
        <v>0</v>
      </c>
      <c r="D158" s="146">
        <f>Scholarships!J32+Scholarships!J34</f>
        <v>0</v>
      </c>
      <c r="E158" s="164">
        <f t="shared" si="6"/>
        <v>0</v>
      </c>
    </row>
    <row r="159" spans="1:5" ht="15" customHeight="1" x14ac:dyDescent="0.2">
      <c r="A159" s="163" t="s">
        <v>268</v>
      </c>
      <c r="B159" s="146">
        <f>Scholarships!F31</f>
        <v>0</v>
      </c>
      <c r="C159" s="146">
        <f>Scholarships!H31</f>
        <v>0</v>
      </c>
      <c r="D159" s="146">
        <f>Scholarships!J31</f>
        <v>0</v>
      </c>
      <c r="E159" s="164">
        <f t="shared" si="6"/>
        <v>0</v>
      </c>
    </row>
    <row r="160" spans="1:5" ht="15" customHeight="1" x14ac:dyDescent="0.2">
      <c r="A160" s="163" t="s">
        <v>269</v>
      </c>
      <c r="B160" s="146">
        <f>Scholarships!F33</f>
        <v>0</v>
      </c>
      <c r="C160" s="146">
        <f>Scholarships!H33</f>
        <v>0</v>
      </c>
      <c r="D160" s="146">
        <f>Scholarships!J33</f>
        <v>0</v>
      </c>
      <c r="E160" s="164">
        <f t="shared" si="6"/>
        <v>0</v>
      </c>
    </row>
    <row r="161" spans="1:5" s="153" customFormat="1" ht="15" customHeight="1" x14ac:dyDescent="0.25">
      <c r="A161" s="165" t="s">
        <v>194</v>
      </c>
      <c r="B161" s="166">
        <f>B160+B159+B158</f>
        <v>0</v>
      </c>
      <c r="C161" s="166">
        <f>C160+C159+C158</f>
        <v>0</v>
      </c>
      <c r="D161" s="166">
        <f>D160+D159+D158</f>
        <v>0</v>
      </c>
      <c r="E161" s="167">
        <f t="shared" si="6"/>
        <v>0</v>
      </c>
    </row>
    <row r="162" spans="1:5" s="153" customFormat="1" ht="15" customHeight="1" x14ac:dyDescent="0.25">
      <c r="A162" s="165" t="s">
        <v>296</v>
      </c>
      <c r="B162" s="166">
        <f>Scholarships!F41</f>
        <v>0</v>
      </c>
      <c r="C162" s="166">
        <f>Scholarships!H41</f>
        <v>0</v>
      </c>
      <c r="D162" s="166">
        <f>Scholarships!J41</f>
        <v>0</v>
      </c>
      <c r="E162" s="167">
        <f>D162-C162</f>
        <v>0</v>
      </c>
    </row>
    <row r="163" spans="1:5" s="153" customFormat="1" ht="15" customHeight="1" x14ac:dyDescent="0.25">
      <c r="A163" s="165" t="s">
        <v>270</v>
      </c>
      <c r="B163" s="166">
        <f>B161+B157+B152+B148+B162</f>
        <v>0</v>
      </c>
      <c r="C163" s="166">
        <f>C161+C157+C152+C148+C162</f>
        <v>0</v>
      </c>
      <c r="D163" s="166">
        <f>D161+D157+D152+D148+D162</f>
        <v>0</v>
      </c>
      <c r="E163" s="167">
        <f t="shared" si="6"/>
        <v>0</v>
      </c>
    </row>
    <row r="164" spans="1:5" ht="15" customHeight="1" x14ac:dyDescent="0.25">
      <c r="A164" s="179" t="s">
        <v>117</v>
      </c>
      <c r="B164" s="169"/>
      <c r="C164" s="169"/>
      <c r="D164" s="169"/>
      <c r="E164" s="170"/>
    </row>
    <row r="165" spans="1:5" ht="15" customHeight="1" x14ac:dyDescent="0.25">
      <c r="A165" s="165" t="s">
        <v>280</v>
      </c>
      <c r="B165" s="160" t="s">
        <v>135</v>
      </c>
      <c r="C165" s="160" t="s">
        <v>136</v>
      </c>
      <c r="D165" s="160" t="s">
        <v>136</v>
      </c>
      <c r="E165" s="161" t="str">
        <f>E143</f>
        <v>2025-26 +/-</v>
      </c>
    </row>
    <row r="166" spans="1:5" ht="15" customHeight="1" x14ac:dyDescent="0.25">
      <c r="A166" s="180" t="s">
        <v>281</v>
      </c>
      <c r="B166" s="160" t="str">
        <f>B144</f>
        <v>2024-25</v>
      </c>
      <c r="C166" s="160" t="str">
        <f>C144</f>
        <v>2024-25</v>
      </c>
      <c r="D166" s="160" t="str">
        <f>D144</f>
        <v>2025-26</v>
      </c>
      <c r="E166" s="161" t="str">
        <f>E144</f>
        <v>2024-25</v>
      </c>
    </row>
    <row r="167" spans="1:5" ht="15" customHeight="1" x14ac:dyDescent="0.2">
      <c r="A167" s="163" t="s">
        <v>178</v>
      </c>
      <c r="B167" s="146">
        <f>'OP&amp;M'!F7</f>
        <v>0</v>
      </c>
      <c r="C167" s="146">
        <f>'OP&amp;M'!H7</f>
        <v>0</v>
      </c>
      <c r="D167" s="146">
        <f>'OP&amp;M'!J7</f>
        <v>0</v>
      </c>
      <c r="E167" s="164">
        <f t="shared" ref="E167:E185" si="7">D167-C167</f>
        <v>0</v>
      </c>
    </row>
    <row r="168" spans="1:5" ht="15" customHeight="1" x14ac:dyDescent="0.2">
      <c r="A168" s="163" t="s">
        <v>179</v>
      </c>
      <c r="B168" s="146">
        <f>'OP&amp;M'!F8</f>
        <v>0</v>
      </c>
      <c r="C168" s="146">
        <f>'OP&amp;M'!H8</f>
        <v>0</v>
      </c>
      <c r="D168" s="146">
        <f>'OP&amp;M'!J8</f>
        <v>0</v>
      </c>
      <c r="E168" s="164">
        <f t="shared" si="7"/>
        <v>0</v>
      </c>
    </row>
    <row r="169" spans="1:5" ht="15" customHeight="1" x14ac:dyDescent="0.2">
      <c r="A169" s="163" t="s">
        <v>180</v>
      </c>
      <c r="B169" s="146">
        <f>'OP&amp;M'!F9</f>
        <v>0</v>
      </c>
      <c r="C169" s="146">
        <f>'OP&amp;M'!H9</f>
        <v>0</v>
      </c>
      <c r="D169" s="146">
        <f>'OP&amp;M'!J9</f>
        <v>0</v>
      </c>
      <c r="E169" s="164">
        <f t="shared" si="7"/>
        <v>0</v>
      </c>
    </row>
    <row r="170" spans="1:5" s="153" customFormat="1" ht="15" customHeight="1" x14ac:dyDescent="0.25">
      <c r="A170" s="165" t="s">
        <v>181</v>
      </c>
      <c r="B170" s="166">
        <f>B169+B168+B167</f>
        <v>0</v>
      </c>
      <c r="C170" s="166">
        <f>C169+C168+C167</f>
        <v>0</v>
      </c>
      <c r="D170" s="166">
        <f>D169+D168+D167</f>
        <v>0</v>
      </c>
      <c r="E170" s="167">
        <f t="shared" si="7"/>
        <v>0</v>
      </c>
    </row>
    <row r="171" spans="1:5" ht="15" customHeight="1" x14ac:dyDescent="0.2">
      <c r="A171" s="163" t="s">
        <v>260</v>
      </c>
      <c r="B171" s="146">
        <f>'OP&amp;M'!F12</f>
        <v>0</v>
      </c>
      <c r="C171" s="146">
        <f>'OP&amp;M'!H12</f>
        <v>0</v>
      </c>
      <c r="D171" s="146">
        <f>'OP&amp;M'!J12</f>
        <v>0</v>
      </c>
      <c r="E171" s="164">
        <f t="shared" si="7"/>
        <v>0</v>
      </c>
    </row>
    <row r="172" spans="1:5" ht="15" customHeight="1" x14ac:dyDescent="0.2">
      <c r="A172" s="163" t="s">
        <v>261</v>
      </c>
      <c r="B172" s="146">
        <f>'OP&amp;M'!F14</f>
        <v>0</v>
      </c>
      <c r="C172" s="146">
        <f>'OP&amp;M'!H14</f>
        <v>0</v>
      </c>
      <c r="D172" s="146">
        <f>'OP&amp;M'!J14</f>
        <v>0</v>
      </c>
      <c r="E172" s="164">
        <f t="shared" si="7"/>
        <v>0</v>
      </c>
    </row>
    <row r="173" spans="1:5" ht="15" customHeight="1" x14ac:dyDescent="0.2">
      <c r="A173" s="163" t="s">
        <v>262</v>
      </c>
      <c r="B173" s="146">
        <f>'OP&amp;M'!F16</f>
        <v>0</v>
      </c>
      <c r="C173" s="146">
        <f>'OP&amp;M'!H16</f>
        <v>0</v>
      </c>
      <c r="D173" s="146">
        <f>'OP&amp;M'!J16</f>
        <v>0</v>
      </c>
      <c r="E173" s="164">
        <f t="shared" si="7"/>
        <v>0</v>
      </c>
    </row>
    <row r="174" spans="1:5" s="153" customFormat="1" ht="15" customHeight="1" x14ac:dyDescent="0.25">
      <c r="A174" s="165" t="s">
        <v>185</v>
      </c>
      <c r="B174" s="166">
        <f>B173+B172+B171</f>
        <v>0</v>
      </c>
      <c r="C174" s="166">
        <f>C173+C172+C171</f>
        <v>0</v>
      </c>
      <c r="D174" s="166">
        <f>D173+D172+D171</f>
        <v>0</v>
      </c>
      <c r="E174" s="167">
        <f t="shared" si="7"/>
        <v>0</v>
      </c>
    </row>
    <row r="175" spans="1:5" ht="15" customHeight="1" x14ac:dyDescent="0.2">
      <c r="A175" s="163" t="s">
        <v>263</v>
      </c>
      <c r="B175" s="146">
        <f>'OP&amp;M'!F27</f>
        <v>0</v>
      </c>
      <c r="C175" s="146">
        <f>'OP&amp;M'!H27</f>
        <v>0</v>
      </c>
      <c r="D175" s="146">
        <f>'OP&amp;M'!J27</f>
        <v>0</v>
      </c>
      <c r="E175" s="164">
        <f t="shared" si="7"/>
        <v>0</v>
      </c>
    </row>
    <row r="176" spans="1:5" ht="15" customHeight="1" x14ac:dyDescent="0.2">
      <c r="A176" s="163" t="s">
        <v>264</v>
      </c>
      <c r="B176" s="146">
        <f>'OP&amp;M'!F29</f>
        <v>0</v>
      </c>
      <c r="C176" s="146">
        <f>'OP&amp;M'!H29</f>
        <v>0</v>
      </c>
      <c r="D176" s="146">
        <f>'OP&amp;M'!J29</f>
        <v>0</v>
      </c>
      <c r="E176" s="164">
        <f t="shared" si="7"/>
        <v>0</v>
      </c>
    </row>
    <row r="177" spans="1:5" ht="15" customHeight="1" x14ac:dyDescent="0.2">
      <c r="A177" s="163" t="s">
        <v>265</v>
      </c>
      <c r="B177" s="146">
        <f>'OP&amp;M'!F37</f>
        <v>0</v>
      </c>
      <c r="C177" s="146">
        <f>'OP&amp;M'!H37</f>
        <v>0</v>
      </c>
      <c r="D177" s="146">
        <f>'OP&amp;M'!J37</f>
        <v>0</v>
      </c>
      <c r="E177" s="164">
        <f t="shared" si="7"/>
        <v>0</v>
      </c>
    </row>
    <row r="178" spans="1:5" ht="15" customHeight="1" x14ac:dyDescent="0.2">
      <c r="A178" s="163" t="s">
        <v>266</v>
      </c>
      <c r="B178" s="146">
        <f>'OP&amp;M'!F39</f>
        <v>0</v>
      </c>
      <c r="C178" s="146">
        <f>'OP&amp;M'!H39</f>
        <v>0</v>
      </c>
      <c r="D178" s="146">
        <f>'OP&amp;M'!J39</f>
        <v>0</v>
      </c>
      <c r="E178" s="164">
        <f t="shared" si="7"/>
        <v>0</v>
      </c>
    </row>
    <row r="179" spans="1:5" s="153" customFormat="1" ht="15" customHeight="1" x14ac:dyDescent="0.25">
      <c r="A179" s="165" t="s">
        <v>190</v>
      </c>
      <c r="B179" s="166">
        <f>B178+B177+B176+B175</f>
        <v>0</v>
      </c>
      <c r="C179" s="166">
        <f>C178+C177+C176+C175</f>
        <v>0</v>
      </c>
      <c r="D179" s="166">
        <f>D178+D177+D176+D175</f>
        <v>0</v>
      </c>
      <c r="E179" s="167">
        <f t="shared" si="7"/>
        <v>0</v>
      </c>
    </row>
    <row r="180" spans="1:5" ht="15" customHeight="1" x14ac:dyDescent="0.2">
      <c r="A180" s="163" t="s">
        <v>267</v>
      </c>
      <c r="B180" s="146">
        <f>'OP&amp;M'!F32+'OP&amp;M'!F34</f>
        <v>0</v>
      </c>
      <c r="C180" s="146">
        <f>'OP&amp;M'!H32+'OP&amp;M'!H34</f>
        <v>0</v>
      </c>
      <c r="D180" s="146">
        <f>'OP&amp;M'!J32+'OP&amp;M'!J34</f>
        <v>0</v>
      </c>
      <c r="E180" s="164">
        <f t="shared" si="7"/>
        <v>0</v>
      </c>
    </row>
    <row r="181" spans="1:5" ht="15" customHeight="1" x14ac:dyDescent="0.2">
      <c r="A181" s="163" t="s">
        <v>268</v>
      </c>
      <c r="B181" s="146">
        <f>'OP&amp;M'!F31</f>
        <v>0</v>
      </c>
      <c r="C181" s="146">
        <f>'OP&amp;M'!H31</f>
        <v>0</v>
      </c>
      <c r="D181" s="146">
        <f>'OP&amp;M'!J31</f>
        <v>0</v>
      </c>
      <c r="E181" s="164">
        <f t="shared" si="7"/>
        <v>0</v>
      </c>
    </row>
    <row r="182" spans="1:5" ht="15" customHeight="1" x14ac:dyDescent="0.2">
      <c r="A182" s="163" t="s">
        <v>269</v>
      </c>
      <c r="B182" s="146">
        <f>'OP&amp;M'!F33</f>
        <v>0</v>
      </c>
      <c r="C182" s="146">
        <f>'OP&amp;M'!H33</f>
        <v>0</v>
      </c>
      <c r="D182" s="146">
        <f>'OP&amp;M'!J33</f>
        <v>0</v>
      </c>
      <c r="E182" s="164">
        <f t="shared" si="7"/>
        <v>0</v>
      </c>
    </row>
    <row r="183" spans="1:5" s="153" customFormat="1" ht="15" customHeight="1" x14ac:dyDescent="0.25">
      <c r="A183" s="165" t="s">
        <v>194</v>
      </c>
      <c r="B183" s="166">
        <f>B182+B181+B180</f>
        <v>0</v>
      </c>
      <c r="C183" s="166">
        <f>C182+C181+C180</f>
        <v>0</v>
      </c>
      <c r="D183" s="166">
        <f>D182+D181+D180</f>
        <v>0</v>
      </c>
      <c r="E183" s="167">
        <f t="shared" si="7"/>
        <v>0</v>
      </c>
    </row>
    <row r="184" spans="1:5" s="153" customFormat="1" ht="15" customHeight="1" x14ac:dyDescent="0.25">
      <c r="A184" s="165" t="s">
        <v>296</v>
      </c>
      <c r="B184" s="166">
        <f>'OP&amp;M'!F41</f>
        <v>0</v>
      </c>
      <c r="C184" s="166">
        <f>'OP&amp;M'!H41</f>
        <v>0</v>
      </c>
      <c r="D184" s="166">
        <f>'OP&amp;M'!J41</f>
        <v>0</v>
      </c>
      <c r="E184" s="167">
        <f>D184-C184</f>
        <v>0</v>
      </c>
    </row>
    <row r="185" spans="1:5" s="153" customFormat="1" ht="15" customHeight="1" x14ac:dyDescent="0.25">
      <c r="A185" s="165" t="s">
        <v>270</v>
      </c>
      <c r="B185" s="166">
        <f>B183+B179+B174+B170+B184</f>
        <v>0</v>
      </c>
      <c r="C185" s="166">
        <f>C183+C179+C174+C170+C184</f>
        <v>0</v>
      </c>
      <c r="D185" s="166">
        <f>D183+D179+D174+D170+D184</f>
        <v>0</v>
      </c>
      <c r="E185" s="167">
        <f t="shared" si="7"/>
        <v>0</v>
      </c>
    </row>
    <row r="186" spans="1:5" ht="15" customHeight="1" x14ac:dyDescent="0.2">
      <c r="A186" s="168"/>
      <c r="B186" s="169"/>
      <c r="C186" s="169"/>
      <c r="D186" s="169"/>
      <c r="E186" s="170"/>
    </row>
    <row r="187" spans="1:5" ht="15" customHeight="1" x14ac:dyDescent="0.25">
      <c r="A187" s="165" t="s">
        <v>171</v>
      </c>
      <c r="B187" s="160" t="s">
        <v>135</v>
      </c>
      <c r="C187" s="160" t="s">
        <v>136</v>
      </c>
      <c r="D187" s="160" t="s">
        <v>136</v>
      </c>
      <c r="E187" s="161" t="str">
        <f>E165</f>
        <v>2025-26 +/-</v>
      </c>
    </row>
    <row r="188" spans="1:5" ht="15" customHeight="1" x14ac:dyDescent="0.25">
      <c r="A188" s="171"/>
      <c r="B188" s="160" t="str">
        <f>B166</f>
        <v>2024-25</v>
      </c>
      <c r="C188" s="160" t="str">
        <f>C166</f>
        <v>2024-25</v>
      </c>
      <c r="D188" s="160" t="str">
        <f>D166</f>
        <v>2025-26</v>
      </c>
      <c r="E188" s="161" t="str">
        <f>E166</f>
        <v>2024-25</v>
      </c>
    </row>
    <row r="189" spans="1:5" ht="15" customHeight="1" x14ac:dyDescent="0.2">
      <c r="A189" s="163" t="s">
        <v>178</v>
      </c>
      <c r="B189" s="146">
        <f t="shared" ref="B189:D191" si="8">B7+B29+B76+B51+B98+B120+B145+B167</f>
        <v>0</v>
      </c>
      <c r="C189" s="146">
        <f t="shared" si="8"/>
        <v>0</v>
      </c>
      <c r="D189" s="146">
        <f t="shared" si="8"/>
        <v>0</v>
      </c>
      <c r="E189" s="164">
        <f t="shared" ref="E189:E207" si="9">D189-C189</f>
        <v>0</v>
      </c>
    </row>
    <row r="190" spans="1:5" ht="15" customHeight="1" x14ac:dyDescent="0.2">
      <c r="A190" s="163" t="s">
        <v>179</v>
      </c>
      <c r="B190" s="146">
        <f t="shared" si="8"/>
        <v>0</v>
      </c>
      <c r="C190" s="146">
        <f t="shared" si="8"/>
        <v>0</v>
      </c>
      <c r="D190" s="146">
        <f t="shared" si="8"/>
        <v>0</v>
      </c>
      <c r="E190" s="164">
        <f t="shared" si="9"/>
        <v>0</v>
      </c>
    </row>
    <row r="191" spans="1:5" ht="15" customHeight="1" x14ac:dyDescent="0.2">
      <c r="A191" s="163" t="s">
        <v>180</v>
      </c>
      <c r="B191" s="146">
        <f t="shared" si="8"/>
        <v>0</v>
      </c>
      <c r="C191" s="146">
        <f t="shared" si="8"/>
        <v>0</v>
      </c>
      <c r="D191" s="146">
        <f t="shared" si="8"/>
        <v>0</v>
      </c>
      <c r="E191" s="164">
        <f t="shared" si="9"/>
        <v>0</v>
      </c>
    </row>
    <row r="192" spans="1:5" s="153" customFormat="1" ht="15" customHeight="1" x14ac:dyDescent="0.25">
      <c r="A192" s="165" t="s">
        <v>181</v>
      </c>
      <c r="B192" s="166">
        <f>B191+B190+B189</f>
        <v>0</v>
      </c>
      <c r="C192" s="166">
        <f>C191+C190+C189</f>
        <v>0</v>
      </c>
      <c r="D192" s="166">
        <f>D191+D190+D189</f>
        <v>0</v>
      </c>
      <c r="E192" s="167">
        <f t="shared" si="9"/>
        <v>0</v>
      </c>
    </row>
    <row r="193" spans="1:5" ht="15" customHeight="1" x14ac:dyDescent="0.2">
      <c r="A193" s="163" t="s">
        <v>260</v>
      </c>
      <c r="B193" s="146">
        <f t="shared" ref="B193:C195" si="10">B11+B33+B80+B55+B102+B124+B149+B171</f>
        <v>0</v>
      </c>
      <c r="C193" s="146">
        <f t="shared" si="10"/>
        <v>0</v>
      </c>
      <c r="D193" s="146">
        <f>D11+D33+D80+D55+D102+D124+D149+D171</f>
        <v>0</v>
      </c>
      <c r="E193" s="164">
        <f t="shared" si="9"/>
        <v>0</v>
      </c>
    </row>
    <row r="194" spans="1:5" ht="15" customHeight="1" x14ac:dyDescent="0.2">
      <c r="A194" s="163" t="s">
        <v>261</v>
      </c>
      <c r="B194" s="146">
        <f t="shared" si="10"/>
        <v>0</v>
      </c>
      <c r="C194" s="146">
        <f t="shared" si="10"/>
        <v>0</v>
      </c>
      <c r="D194" s="146">
        <f>D12+D34+D81+D56+D103+D125+D150+D172</f>
        <v>0</v>
      </c>
      <c r="E194" s="164">
        <f t="shared" si="9"/>
        <v>0</v>
      </c>
    </row>
    <row r="195" spans="1:5" ht="15" customHeight="1" x14ac:dyDescent="0.2">
      <c r="A195" s="163" t="s">
        <v>262</v>
      </c>
      <c r="B195" s="146">
        <f t="shared" si="10"/>
        <v>0</v>
      </c>
      <c r="C195" s="146">
        <f t="shared" si="10"/>
        <v>0</v>
      </c>
      <c r="D195" s="146">
        <f>D13+D35+D82+D57+D104+D126+D151+D173</f>
        <v>0</v>
      </c>
      <c r="E195" s="164">
        <f t="shared" si="9"/>
        <v>0</v>
      </c>
    </row>
    <row r="196" spans="1:5" s="153" customFormat="1" ht="15" customHeight="1" x14ac:dyDescent="0.25">
      <c r="A196" s="165" t="s">
        <v>185</v>
      </c>
      <c r="B196" s="166">
        <f>B195+B194+B193</f>
        <v>0</v>
      </c>
      <c r="C196" s="166">
        <f>C195+C194+C193</f>
        <v>0</v>
      </c>
      <c r="D196" s="166">
        <f>D195+D194+D193</f>
        <v>0</v>
      </c>
      <c r="E196" s="167">
        <f t="shared" si="9"/>
        <v>0</v>
      </c>
    </row>
    <row r="197" spans="1:5" ht="15" customHeight="1" x14ac:dyDescent="0.2">
      <c r="A197" s="163" t="s">
        <v>263</v>
      </c>
      <c r="B197" s="146">
        <f t="shared" ref="B197:C200" si="11">B15+B37+B84+B59+B106+B128+B153+B175</f>
        <v>0</v>
      </c>
      <c r="C197" s="146">
        <f t="shared" si="11"/>
        <v>0</v>
      </c>
      <c r="D197" s="146">
        <f>D15+D37+D84+D59+D106+D128+D153+D175</f>
        <v>0</v>
      </c>
      <c r="E197" s="164">
        <f t="shared" si="9"/>
        <v>0</v>
      </c>
    </row>
    <row r="198" spans="1:5" ht="15" customHeight="1" x14ac:dyDescent="0.2">
      <c r="A198" s="163" t="s">
        <v>264</v>
      </c>
      <c r="B198" s="146">
        <f t="shared" si="11"/>
        <v>0</v>
      </c>
      <c r="C198" s="146">
        <f t="shared" si="11"/>
        <v>0</v>
      </c>
      <c r="D198" s="146">
        <f>D16+D38+D85+D60+D107+D129+D154+D176</f>
        <v>0</v>
      </c>
      <c r="E198" s="164">
        <f t="shared" si="9"/>
        <v>0</v>
      </c>
    </row>
    <row r="199" spans="1:5" ht="15" customHeight="1" x14ac:dyDescent="0.2">
      <c r="A199" s="163" t="s">
        <v>265</v>
      </c>
      <c r="B199" s="146">
        <f t="shared" si="11"/>
        <v>0</v>
      </c>
      <c r="C199" s="146">
        <f t="shared" si="11"/>
        <v>0</v>
      </c>
      <c r="D199" s="146">
        <f>D17+D39+D86+D61+D108+D130+D155+D177</f>
        <v>0</v>
      </c>
      <c r="E199" s="164">
        <f t="shared" si="9"/>
        <v>0</v>
      </c>
    </row>
    <row r="200" spans="1:5" ht="15" customHeight="1" x14ac:dyDescent="0.2">
      <c r="A200" s="163" t="s">
        <v>266</v>
      </c>
      <c r="B200" s="146">
        <f t="shared" si="11"/>
        <v>0</v>
      </c>
      <c r="C200" s="146">
        <f t="shared" si="11"/>
        <v>0</v>
      </c>
      <c r="D200" s="146">
        <f>D18+D40+D87+D62+D109+D131+D156+D178</f>
        <v>0</v>
      </c>
      <c r="E200" s="164">
        <f t="shared" si="9"/>
        <v>0</v>
      </c>
    </row>
    <row r="201" spans="1:5" s="153" customFormat="1" ht="15" customHeight="1" x14ac:dyDescent="0.25">
      <c r="A201" s="165" t="s">
        <v>190</v>
      </c>
      <c r="B201" s="166">
        <f>B200+B199+B198+B197</f>
        <v>0</v>
      </c>
      <c r="C201" s="166">
        <f>C200+C199+C198+C197</f>
        <v>0</v>
      </c>
      <c r="D201" s="166">
        <f>D200+D199+D198+D197</f>
        <v>0</v>
      </c>
      <c r="E201" s="167">
        <f t="shared" si="9"/>
        <v>0</v>
      </c>
    </row>
    <row r="202" spans="1:5" ht="15" customHeight="1" x14ac:dyDescent="0.2">
      <c r="A202" s="163" t="s">
        <v>267</v>
      </c>
      <c r="B202" s="146">
        <f t="shared" ref="B202:C204" si="12">B20+B42+B89+B64+B111+B133+B158+B180</f>
        <v>0</v>
      </c>
      <c r="C202" s="146">
        <f t="shared" si="12"/>
        <v>0</v>
      </c>
      <c r="D202" s="146">
        <f>D20+D42+D89+D64+D111+D133+D158+D180</f>
        <v>0</v>
      </c>
      <c r="E202" s="164">
        <f t="shared" si="9"/>
        <v>0</v>
      </c>
    </row>
    <row r="203" spans="1:5" ht="15" customHeight="1" x14ac:dyDescent="0.2">
      <c r="A203" s="163" t="s">
        <v>268</v>
      </c>
      <c r="B203" s="146">
        <f t="shared" si="12"/>
        <v>0</v>
      </c>
      <c r="C203" s="146">
        <f t="shared" si="12"/>
        <v>0</v>
      </c>
      <c r="D203" s="146">
        <f>D21+D43+D90+D65+D112+D134+D159+D181</f>
        <v>0</v>
      </c>
      <c r="E203" s="164">
        <f t="shared" si="9"/>
        <v>0</v>
      </c>
    </row>
    <row r="204" spans="1:5" ht="15" customHeight="1" x14ac:dyDescent="0.2">
      <c r="A204" s="163" t="s">
        <v>269</v>
      </c>
      <c r="B204" s="146">
        <f t="shared" si="12"/>
        <v>0</v>
      </c>
      <c r="C204" s="146">
        <f t="shared" si="12"/>
        <v>0</v>
      </c>
      <c r="D204" s="146">
        <f>D22+D44+D91+D66+D113+D135+D160+D182</f>
        <v>0</v>
      </c>
      <c r="E204" s="164">
        <f t="shared" si="9"/>
        <v>0</v>
      </c>
    </row>
    <row r="205" spans="1:5" s="153" customFormat="1" ht="15" customHeight="1" x14ac:dyDescent="0.25">
      <c r="A205" s="165" t="s">
        <v>194</v>
      </c>
      <c r="B205" s="166">
        <f>B204+B203+B202</f>
        <v>0</v>
      </c>
      <c r="C205" s="166">
        <f>C204+C203+C202</f>
        <v>0</v>
      </c>
      <c r="D205" s="166">
        <f>D204+D203+D202</f>
        <v>0</v>
      </c>
      <c r="E205" s="167">
        <f t="shared" si="9"/>
        <v>0</v>
      </c>
    </row>
    <row r="206" spans="1:5" s="153" customFormat="1" ht="15" customHeight="1" x14ac:dyDescent="0.25">
      <c r="A206" s="165" t="s">
        <v>296</v>
      </c>
      <c r="B206" s="166">
        <f>B24+B46+B93+B68+B115+B137+B162+B184</f>
        <v>0</v>
      </c>
      <c r="C206" s="166">
        <f>C24+C46+C93+C68+C115+C137+C162+C184</f>
        <v>0</v>
      </c>
      <c r="D206" s="166">
        <f>D24+D46+D93+D68+D115+D137+D162+D184</f>
        <v>0</v>
      </c>
      <c r="E206" s="167">
        <f>D206-C206</f>
        <v>0</v>
      </c>
    </row>
    <row r="207" spans="1:5" s="153" customFormat="1" ht="15" customHeight="1" x14ac:dyDescent="0.25">
      <c r="A207" s="172" t="s">
        <v>270</v>
      </c>
      <c r="B207" s="181">
        <f>B205+B201+B196+B192+B206</f>
        <v>0</v>
      </c>
      <c r="C207" s="181">
        <f>C205+C201+C196+C192+C206</f>
        <v>0</v>
      </c>
      <c r="D207" s="181">
        <f>D205+D201+D196+D192+D206</f>
        <v>0</v>
      </c>
      <c r="E207" s="174">
        <f t="shared" si="9"/>
        <v>0</v>
      </c>
    </row>
    <row r="208" spans="1:5" ht="15" customHeight="1" x14ac:dyDescent="0.25">
      <c r="A208" s="96" t="s">
        <v>131</v>
      </c>
    </row>
    <row r="209" spans="1:7" ht="15" customHeight="1" x14ac:dyDescent="0.25">
      <c r="A209" s="96" t="s">
        <v>257</v>
      </c>
      <c r="C209" s="154" t="s">
        <v>79</v>
      </c>
      <c r="D209" s="155">
        <f>Revenue!B2</f>
        <v>0</v>
      </c>
      <c r="E209" s="155"/>
      <c r="F209" s="99"/>
      <c r="G209" s="99"/>
    </row>
    <row r="210" spans="1:7" ht="15" customHeight="1" thickBot="1" x14ac:dyDescent="0.3">
      <c r="A210" s="106" t="s">
        <v>258</v>
      </c>
      <c r="B210" s="156"/>
      <c r="C210" s="156"/>
      <c r="D210" s="156"/>
      <c r="E210" s="156"/>
      <c r="F210" s="107"/>
      <c r="G210" s="107"/>
    </row>
    <row r="211" spans="1:7" ht="15" customHeight="1" thickTop="1" x14ac:dyDescent="0.25">
      <c r="A211" s="157"/>
      <c r="B211" s="158"/>
      <c r="C211" s="158"/>
      <c r="D211" s="158"/>
      <c r="E211" s="182"/>
    </row>
    <row r="212" spans="1:7" ht="15" customHeight="1" x14ac:dyDescent="0.25">
      <c r="A212" s="183" t="s">
        <v>78</v>
      </c>
      <c r="B212" s="160" t="s">
        <v>135</v>
      </c>
      <c r="C212" s="160" t="s">
        <v>136</v>
      </c>
      <c r="D212" s="160" t="s">
        <v>136</v>
      </c>
      <c r="E212" s="161" t="str">
        <f>E187</f>
        <v>2025-26 +/-</v>
      </c>
    </row>
    <row r="213" spans="1:7" ht="15" customHeight="1" x14ac:dyDescent="0.25">
      <c r="A213" s="184"/>
      <c r="B213" s="160" t="str">
        <f>B188</f>
        <v>2024-25</v>
      </c>
      <c r="C213" s="160" t="str">
        <f>C188</f>
        <v>2024-25</v>
      </c>
      <c r="D213" s="160" t="str">
        <f>D188</f>
        <v>2025-26</v>
      </c>
      <c r="E213" s="161" t="str">
        <f>E188</f>
        <v>2024-25</v>
      </c>
    </row>
    <row r="214" spans="1:7" ht="15" customHeight="1" x14ac:dyDescent="0.2">
      <c r="A214" s="163" t="s">
        <v>178</v>
      </c>
      <c r="B214" s="146">
        <f>Hospitals!F7</f>
        <v>0</v>
      </c>
      <c r="C214" s="146">
        <f>Hospitals!H7</f>
        <v>0</v>
      </c>
      <c r="D214" s="146">
        <f>Hospitals!J7</f>
        <v>0</v>
      </c>
      <c r="E214" s="164">
        <f t="shared" ref="E214:E232" si="13">D214-C214</f>
        <v>0</v>
      </c>
    </row>
    <row r="215" spans="1:7" ht="15" customHeight="1" x14ac:dyDescent="0.2">
      <c r="A215" s="163" t="s">
        <v>179</v>
      </c>
      <c r="B215" s="146">
        <f>Hospitals!F8</f>
        <v>0</v>
      </c>
      <c r="C215" s="146">
        <f>Hospitals!H8</f>
        <v>0</v>
      </c>
      <c r="D215" s="146">
        <f>Hospitals!J8</f>
        <v>0</v>
      </c>
      <c r="E215" s="164">
        <f t="shared" si="13"/>
        <v>0</v>
      </c>
    </row>
    <row r="216" spans="1:7" ht="15" customHeight="1" x14ac:dyDescent="0.2">
      <c r="A216" s="163" t="s">
        <v>180</v>
      </c>
      <c r="B216" s="146">
        <f>Hospitals!F9</f>
        <v>0</v>
      </c>
      <c r="C216" s="146">
        <f>Hospitals!H9</f>
        <v>0</v>
      </c>
      <c r="D216" s="146">
        <f>Hospitals!J9</f>
        <v>0</v>
      </c>
      <c r="E216" s="164">
        <f t="shared" si="13"/>
        <v>0</v>
      </c>
    </row>
    <row r="217" spans="1:7" s="153" customFormat="1" ht="15" customHeight="1" x14ac:dyDescent="0.25">
      <c r="A217" s="165" t="s">
        <v>181</v>
      </c>
      <c r="B217" s="166">
        <f>B216+B215+B214</f>
        <v>0</v>
      </c>
      <c r="C217" s="166">
        <f>C216+C215+C214</f>
        <v>0</v>
      </c>
      <c r="D217" s="166">
        <f>D216+D215+D214</f>
        <v>0</v>
      </c>
      <c r="E217" s="167">
        <f t="shared" si="13"/>
        <v>0</v>
      </c>
    </row>
    <row r="218" spans="1:7" ht="15" customHeight="1" x14ac:dyDescent="0.2">
      <c r="A218" s="163" t="s">
        <v>260</v>
      </c>
      <c r="B218" s="146">
        <f>Hospitals!F12</f>
        <v>0</v>
      </c>
      <c r="C218" s="146">
        <f>Hospitals!H12</f>
        <v>0</v>
      </c>
      <c r="D218" s="146">
        <f>Hospitals!J12</f>
        <v>0</v>
      </c>
      <c r="E218" s="164">
        <f t="shared" si="13"/>
        <v>0</v>
      </c>
    </row>
    <row r="219" spans="1:7" ht="15" customHeight="1" x14ac:dyDescent="0.2">
      <c r="A219" s="163" t="s">
        <v>261</v>
      </c>
      <c r="B219" s="146">
        <f>Hospitals!F14</f>
        <v>0</v>
      </c>
      <c r="C219" s="146">
        <f>Hospitals!H14</f>
        <v>0</v>
      </c>
      <c r="D219" s="146">
        <f>Hospitals!J14</f>
        <v>0</v>
      </c>
      <c r="E219" s="164">
        <f t="shared" si="13"/>
        <v>0</v>
      </c>
    </row>
    <row r="220" spans="1:7" ht="15" customHeight="1" x14ac:dyDescent="0.2">
      <c r="A220" s="163" t="s">
        <v>262</v>
      </c>
      <c r="B220" s="146">
        <f>Hospitals!F16</f>
        <v>0</v>
      </c>
      <c r="C220" s="146">
        <f>Hospitals!H16</f>
        <v>0</v>
      </c>
      <c r="D220" s="146">
        <f>Hospitals!J16</f>
        <v>0</v>
      </c>
      <c r="E220" s="164">
        <f t="shared" si="13"/>
        <v>0</v>
      </c>
    </row>
    <row r="221" spans="1:7" s="153" customFormat="1" ht="15" customHeight="1" x14ac:dyDescent="0.25">
      <c r="A221" s="165" t="s">
        <v>185</v>
      </c>
      <c r="B221" s="166">
        <f>B220+B219+B218</f>
        <v>0</v>
      </c>
      <c r="C221" s="166">
        <f>C220+C219+C218</f>
        <v>0</v>
      </c>
      <c r="D221" s="166">
        <f>D220+D219+D218</f>
        <v>0</v>
      </c>
      <c r="E221" s="167">
        <f t="shared" si="13"/>
        <v>0</v>
      </c>
    </row>
    <row r="222" spans="1:7" ht="15" customHeight="1" x14ac:dyDescent="0.2">
      <c r="A222" s="163" t="s">
        <v>263</v>
      </c>
      <c r="B222" s="146">
        <f>Hospitals!F27</f>
        <v>0</v>
      </c>
      <c r="C222" s="146">
        <f>Hospitals!H27</f>
        <v>0</v>
      </c>
      <c r="D222" s="146">
        <f>Hospitals!J27</f>
        <v>0</v>
      </c>
      <c r="E222" s="164">
        <f t="shared" si="13"/>
        <v>0</v>
      </c>
    </row>
    <row r="223" spans="1:7" ht="15" customHeight="1" x14ac:dyDescent="0.2">
      <c r="A223" s="163" t="s">
        <v>264</v>
      </c>
      <c r="B223" s="146">
        <f>Hospitals!F29</f>
        <v>0</v>
      </c>
      <c r="C223" s="146">
        <f>Hospitals!H29</f>
        <v>0</v>
      </c>
      <c r="D223" s="146">
        <f>Hospitals!J29</f>
        <v>0</v>
      </c>
      <c r="E223" s="164">
        <f t="shared" si="13"/>
        <v>0</v>
      </c>
    </row>
    <row r="224" spans="1:7" ht="15" customHeight="1" x14ac:dyDescent="0.2">
      <c r="A224" s="163" t="s">
        <v>265</v>
      </c>
      <c r="B224" s="146">
        <f>Hospitals!F37</f>
        <v>0</v>
      </c>
      <c r="C224" s="146">
        <f>Hospitals!H37</f>
        <v>0</v>
      </c>
      <c r="D224" s="146">
        <f>Hospitals!J37</f>
        <v>0</v>
      </c>
      <c r="E224" s="164">
        <f t="shared" si="13"/>
        <v>0</v>
      </c>
    </row>
    <row r="225" spans="1:5" ht="15" customHeight="1" x14ac:dyDescent="0.2">
      <c r="A225" s="163" t="s">
        <v>266</v>
      </c>
      <c r="B225" s="146">
        <f>Hospitals!F39</f>
        <v>0</v>
      </c>
      <c r="C225" s="146">
        <f>Hospitals!H39</f>
        <v>0</v>
      </c>
      <c r="D225" s="146">
        <f>Hospitals!J39</f>
        <v>0</v>
      </c>
      <c r="E225" s="164">
        <f t="shared" si="13"/>
        <v>0</v>
      </c>
    </row>
    <row r="226" spans="1:5" s="153" customFormat="1" ht="15" customHeight="1" x14ac:dyDescent="0.25">
      <c r="A226" s="165" t="s">
        <v>190</v>
      </c>
      <c r="B226" s="166">
        <f>B225+B224+B223+B222</f>
        <v>0</v>
      </c>
      <c r="C226" s="166">
        <f>C225+C224+C223+C222</f>
        <v>0</v>
      </c>
      <c r="D226" s="166">
        <f>D225+D224+D223+D222</f>
        <v>0</v>
      </c>
      <c r="E226" s="167">
        <f t="shared" si="13"/>
        <v>0</v>
      </c>
    </row>
    <row r="227" spans="1:5" ht="15" customHeight="1" x14ac:dyDescent="0.2">
      <c r="A227" s="163" t="s">
        <v>267</v>
      </c>
      <c r="B227" s="146">
        <f>Hospitals!F32+Hospitals!F34</f>
        <v>0</v>
      </c>
      <c r="C227" s="146">
        <f>Hospitals!H32+Hospitals!H34</f>
        <v>0</v>
      </c>
      <c r="D227" s="146">
        <f>Hospitals!K32+Hospitals!K34</f>
        <v>0</v>
      </c>
      <c r="E227" s="164">
        <f t="shared" si="13"/>
        <v>0</v>
      </c>
    </row>
    <row r="228" spans="1:5" ht="15" customHeight="1" x14ac:dyDescent="0.2">
      <c r="A228" s="163" t="s">
        <v>268</v>
      </c>
      <c r="B228" s="146">
        <f>Hospitals!F31</f>
        <v>0</v>
      </c>
      <c r="C228" s="146">
        <f>Hospitals!H31</f>
        <v>0</v>
      </c>
      <c r="D228" s="146">
        <f>Hospitals!J31</f>
        <v>0</v>
      </c>
      <c r="E228" s="164">
        <f t="shared" si="13"/>
        <v>0</v>
      </c>
    </row>
    <row r="229" spans="1:5" ht="15" customHeight="1" x14ac:dyDescent="0.2">
      <c r="A229" s="163" t="s">
        <v>269</v>
      </c>
      <c r="B229" s="146">
        <f>Hospitals!F33</f>
        <v>0</v>
      </c>
      <c r="C229" s="146">
        <f>Hospitals!H33</f>
        <v>0</v>
      </c>
      <c r="D229" s="146">
        <f>Hospitals!J33</f>
        <v>0</v>
      </c>
      <c r="E229" s="164">
        <f t="shared" si="13"/>
        <v>0</v>
      </c>
    </row>
    <row r="230" spans="1:5" s="153" customFormat="1" ht="15" customHeight="1" x14ac:dyDescent="0.25">
      <c r="A230" s="165" t="s">
        <v>194</v>
      </c>
      <c r="B230" s="166">
        <f>B229+B228+B227</f>
        <v>0</v>
      </c>
      <c r="C230" s="166">
        <f>C229+C228+C227</f>
        <v>0</v>
      </c>
      <c r="D230" s="166">
        <f>D229+D228+D227</f>
        <v>0</v>
      </c>
      <c r="E230" s="167">
        <f t="shared" si="13"/>
        <v>0</v>
      </c>
    </row>
    <row r="231" spans="1:5" s="153" customFormat="1" ht="15" customHeight="1" x14ac:dyDescent="0.25">
      <c r="A231" s="165" t="s">
        <v>296</v>
      </c>
      <c r="B231" s="166">
        <f>Hospitals!F41</f>
        <v>0</v>
      </c>
      <c r="C231" s="166">
        <f>Hospitals!H41</f>
        <v>0</v>
      </c>
      <c r="D231" s="166">
        <f>Hospitals!J41</f>
        <v>0</v>
      </c>
      <c r="E231" s="167">
        <f>D231-C231</f>
        <v>0</v>
      </c>
    </row>
    <row r="232" spans="1:5" s="153" customFormat="1" ht="15" customHeight="1" x14ac:dyDescent="0.25">
      <c r="A232" s="185" t="s">
        <v>270</v>
      </c>
      <c r="B232" s="173">
        <f>B230+B226+B221+B217+B231</f>
        <v>0</v>
      </c>
      <c r="C232" s="173">
        <f>C230+C226+C221+C217+C231</f>
        <v>0</v>
      </c>
      <c r="D232" s="173">
        <f>D230+D226+D221+D217+D231</f>
        <v>0</v>
      </c>
      <c r="E232" s="186">
        <f t="shared" si="13"/>
        <v>0</v>
      </c>
    </row>
    <row r="233" spans="1:5" ht="15" customHeight="1" x14ac:dyDescent="0.25">
      <c r="A233" s="165"/>
      <c r="B233" s="187"/>
      <c r="C233" s="187"/>
      <c r="D233" s="187"/>
      <c r="E233" s="188"/>
    </row>
    <row r="234" spans="1:5" ht="15" customHeight="1" x14ac:dyDescent="0.25">
      <c r="A234" s="165" t="s">
        <v>102</v>
      </c>
      <c r="B234" s="160" t="s">
        <v>135</v>
      </c>
      <c r="C234" s="160" t="s">
        <v>136</v>
      </c>
      <c r="D234" s="160" t="s">
        <v>136</v>
      </c>
      <c r="E234" s="161" t="str">
        <f>E212</f>
        <v>2025-26 +/-</v>
      </c>
    </row>
    <row r="235" spans="1:5" ht="15" customHeight="1" x14ac:dyDescent="0.25">
      <c r="A235" s="171" t="s">
        <v>117</v>
      </c>
      <c r="B235" s="160" t="str">
        <f>B213</f>
        <v>2024-25</v>
      </c>
      <c r="C235" s="160" t="str">
        <f>C213</f>
        <v>2024-25</v>
      </c>
      <c r="D235" s="160" t="str">
        <f>D213</f>
        <v>2025-26</v>
      </c>
      <c r="E235" s="161" t="str">
        <f>E213</f>
        <v>2024-25</v>
      </c>
    </row>
    <row r="236" spans="1:5" ht="15" customHeight="1" x14ac:dyDescent="0.2">
      <c r="A236" s="163" t="s">
        <v>178</v>
      </c>
      <c r="B236" s="146">
        <f>Transfers!F7</f>
        <v>0</v>
      </c>
      <c r="C236" s="146">
        <f>Transfers!H7</f>
        <v>0</v>
      </c>
      <c r="D236" s="146">
        <f>Transfers!J7</f>
        <v>0</v>
      </c>
      <c r="E236" s="164">
        <f t="shared" ref="E236:E254" si="14">D236-C236</f>
        <v>0</v>
      </c>
    </row>
    <row r="237" spans="1:5" ht="15" customHeight="1" x14ac:dyDescent="0.2">
      <c r="A237" s="163" t="s">
        <v>179</v>
      </c>
      <c r="B237" s="146">
        <f>Transfers!F8</f>
        <v>0</v>
      </c>
      <c r="C237" s="146">
        <f>Transfers!H8</f>
        <v>0</v>
      </c>
      <c r="D237" s="146">
        <f>Transfers!J8</f>
        <v>0</v>
      </c>
      <c r="E237" s="164">
        <f t="shared" si="14"/>
        <v>0</v>
      </c>
    </row>
    <row r="238" spans="1:5" ht="15" customHeight="1" x14ac:dyDescent="0.2">
      <c r="A238" s="163" t="s">
        <v>180</v>
      </c>
      <c r="B238" s="146">
        <f>Transfers!F9</f>
        <v>0</v>
      </c>
      <c r="C238" s="146">
        <f>Transfers!H9</f>
        <v>0</v>
      </c>
      <c r="D238" s="146">
        <f>Transfers!J9</f>
        <v>0</v>
      </c>
      <c r="E238" s="164">
        <f t="shared" si="14"/>
        <v>0</v>
      </c>
    </row>
    <row r="239" spans="1:5" s="153" customFormat="1" ht="15" customHeight="1" x14ac:dyDescent="0.25">
      <c r="A239" s="165" t="s">
        <v>181</v>
      </c>
      <c r="B239" s="166">
        <f>B238+B237+B236</f>
        <v>0</v>
      </c>
      <c r="C239" s="166">
        <f>C238+C237+C236</f>
        <v>0</v>
      </c>
      <c r="D239" s="166">
        <f>D238+D237+D236</f>
        <v>0</v>
      </c>
      <c r="E239" s="167">
        <f t="shared" si="14"/>
        <v>0</v>
      </c>
    </row>
    <row r="240" spans="1:5" ht="15" customHeight="1" x14ac:dyDescent="0.2">
      <c r="A240" s="163" t="s">
        <v>260</v>
      </c>
      <c r="B240" s="146">
        <f>Transfers!F12</f>
        <v>0</v>
      </c>
      <c r="C240" s="146">
        <f>Transfers!H12</f>
        <v>0</v>
      </c>
      <c r="D240" s="146">
        <f>Transfers!J12</f>
        <v>0</v>
      </c>
      <c r="E240" s="164">
        <f t="shared" si="14"/>
        <v>0</v>
      </c>
    </row>
    <row r="241" spans="1:5" ht="15" customHeight="1" x14ac:dyDescent="0.2">
      <c r="A241" s="163" t="s">
        <v>261</v>
      </c>
      <c r="B241" s="146">
        <f>Transfers!F14</f>
        <v>0</v>
      </c>
      <c r="C241" s="146">
        <f>Transfers!H14</f>
        <v>0</v>
      </c>
      <c r="D241" s="146">
        <f>Transfers!J14</f>
        <v>0</v>
      </c>
      <c r="E241" s="164">
        <f t="shared" si="14"/>
        <v>0</v>
      </c>
    </row>
    <row r="242" spans="1:5" ht="15" customHeight="1" x14ac:dyDescent="0.2">
      <c r="A242" s="163" t="s">
        <v>262</v>
      </c>
      <c r="B242" s="146">
        <f>Transfers!F16</f>
        <v>0</v>
      </c>
      <c r="C242" s="146">
        <f>Transfers!H16</f>
        <v>0</v>
      </c>
      <c r="D242" s="146">
        <f>Transfers!J16</f>
        <v>0</v>
      </c>
      <c r="E242" s="164">
        <f t="shared" si="14"/>
        <v>0</v>
      </c>
    </row>
    <row r="243" spans="1:5" s="153" customFormat="1" ht="15" customHeight="1" x14ac:dyDescent="0.25">
      <c r="A243" s="165" t="s">
        <v>185</v>
      </c>
      <c r="B243" s="166">
        <f>B242+B241+B240</f>
        <v>0</v>
      </c>
      <c r="C243" s="166">
        <f>C242+C241+C240</f>
        <v>0</v>
      </c>
      <c r="D243" s="166">
        <f>D242+D241+D240</f>
        <v>0</v>
      </c>
      <c r="E243" s="167">
        <f t="shared" si="14"/>
        <v>0</v>
      </c>
    </row>
    <row r="244" spans="1:5" ht="15" customHeight="1" x14ac:dyDescent="0.2">
      <c r="A244" s="163" t="s">
        <v>263</v>
      </c>
      <c r="B244" s="146">
        <f>Transfers!F27</f>
        <v>0</v>
      </c>
      <c r="C244" s="146">
        <f>Transfers!H27</f>
        <v>0</v>
      </c>
      <c r="D244" s="146">
        <f>Transfers!J27</f>
        <v>0</v>
      </c>
      <c r="E244" s="164">
        <f t="shared" si="14"/>
        <v>0</v>
      </c>
    </row>
    <row r="245" spans="1:5" ht="15" customHeight="1" x14ac:dyDescent="0.2">
      <c r="A245" s="163" t="s">
        <v>264</v>
      </c>
      <c r="B245" s="146">
        <f>Transfers!F29</f>
        <v>0</v>
      </c>
      <c r="C245" s="146">
        <f>Transfers!H29</f>
        <v>0</v>
      </c>
      <c r="D245" s="146">
        <f>Transfers!J29</f>
        <v>0</v>
      </c>
      <c r="E245" s="164">
        <f t="shared" si="14"/>
        <v>0</v>
      </c>
    </row>
    <row r="246" spans="1:5" ht="15" customHeight="1" x14ac:dyDescent="0.2">
      <c r="A246" s="163" t="s">
        <v>265</v>
      </c>
      <c r="B246" s="146">
        <f>Transfers!F37</f>
        <v>0</v>
      </c>
      <c r="C246" s="146">
        <f>Transfers!H37</f>
        <v>0</v>
      </c>
      <c r="D246" s="146">
        <f>Transfers!J37</f>
        <v>0</v>
      </c>
      <c r="E246" s="164">
        <f t="shared" si="14"/>
        <v>0</v>
      </c>
    </row>
    <row r="247" spans="1:5" ht="15" customHeight="1" x14ac:dyDescent="0.2">
      <c r="A247" s="163" t="s">
        <v>266</v>
      </c>
      <c r="B247" s="146">
        <f>Transfers!F39</f>
        <v>0</v>
      </c>
      <c r="C247" s="146">
        <f>Transfers!H39</f>
        <v>0</v>
      </c>
      <c r="D247" s="146">
        <f>Transfers!J39</f>
        <v>0</v>
      </c>
      <c r="E247" s="164">
        <f t="shared" si="14"/>
        <v>0</v>
      </c>
    </row>
    <row r="248" spans="1:5" s="153" customFormat="1" ht="15" customHeight="1" x14ac:dyDescent="0.25">
      <c r="A248" s="165" t="s">
        <v>190</v>
      </c>
      <c r="B248" s="166">
        <f>B247+B246+B245+B244</f>
        <v>0</v>
      </c>
      <c r="C248" s="166">
        <f>C247+C246+C245+C244</f>
        <v>0</v>
      </c>
      <c r="D248" s="166">
        <f>D247+D246+D245+D244</f>
        <v>0</v>
      </c>
      <c r="E248" s="167">
        <f t="shared" si="14"/>
        <v>0</v>
      </c>
    </row>
    <row r="249" spans="1:5" ht="15" customHeight="1" x14ac:dyDescent="0.2">
      <c r="A249" s="163" t="s">
        <v>267</v>
      </c>
      <c r="B249" s="146">
        <f>Transfers!F32+Transfers!F34</f>
        <v>0</v>
      </c>
      <c r="C249" s="146">
        <f>Transfers!H32+Transfers!H34</f>
        <v>0</v>
      </c>
      <c r="D249" s="146">
        <f>Transfers!J32+Transfers!J34</f>
        <v>0</v>
      </c>
      <c r="E249" s="164">
        <f t="shared" si="14"/>
        <v>0</v>
      </c>
    </row>
    <row r="250" spans="1:5" ht="15" customHeight="1" x14ac:dyDescent="0.2">
      <c r="A250" s="163" t="s">
        <v>268</v>
      </c>
      <c r="B250" s="146">
        <f>Transfers!F31</f>
        <v>0</v>
      </c>
      <c r="C250" s="146">
        <f>Transfers!H31</f>
        <v>0</v>
      </c>
      <c r="D250" s="146">
        <f>Transfers!J31</f>
        <v>0</v>
      </c>
      <c r="E250" s="164">
        <f t="shared" si="14"/>
        <v>0</v>
      </c>
    </row>
    <row r="251" spans="1:5" ht="15" customHeight="1" x14ac:dyDescent="0.2">
      <c r="A251" s="163" t="s">
        <v>269</v>
      </c>
      <c r="B251" s="146">
        <f>Transfers!F33</f>
        <v>0</v>
      </c>
      <c r="C251" s="146">
        <f>Transfers!H33</f>
        <v>0</v>
      </c>
      <c r="D251" s="146">
        <f>Transfers!J33</f>
        <v>0</v>
      </c>
      <c r="E251" s="164">
        <f t="shared" si="14"/>
        <v>0</v>
      </c>
    </row>
    <row r="252" spans="1:5" s="153" customFormat="1" ht="15" customHeight="1" x14ac:dyDescent="0.25">
      <c r="A252" s="165" t="s">
        <v>194</v>
      </c>
      <c r="B252" s="166">
        <f>B251+B250+B249</f>
        <v>0</v>
      </c>
      <c r="C252" s="166">
        <f>C251+C250+C249</f>
        <v>0</v>
      </c>
      <c r="D252" s="166">
        <f>D251+D250+D249</f>
        <v>0</v>
      </c>
      <c r="E252" s="167">
        <f t="shared" si="14"/>
        <v>0</v>
      </c>
    </row>
    <row r="253" spans="1:5" s="153" customFormat="1" ht="15" customHeight="1" x14ac:dyDescent="0.25">
      <c r="A253" s="165" t="s">
        <v>296</v>
      </c>
      <c r="B253" s="166">
        <f>Transfers!F41</f>
        <v>0</v>
      </c>
      <c r="C253" s="166">
        <f>Transfers!H41</f>
        <v>0</v>
      </c>
      <c r="D253" s="166">
        <f>Transfers!J41</f>
        <v>0</v>
      </c>
      <c r="E253" s="167">
        <f>D253-C253</f>
        <v>0</v>
      </c>
    </row>
    <row r="254" spans="1:5" s="153" customFormat="1" ht="15" customHeight="1" x14ac:dyDescent="0.25">
      <c r="A254" s="165" t="s">
        <v>270</v>
      </c>
      <c r="B254" s="166">
        <f>B252+B248+B243+B239+B253</f>
        <v>0</v>
      </c>
      <c r="C254" s="166">
        <f>C252+C248+C243+C239+C253</f>
        <v>0</v>
      </c>
      <c r="D254" s="166">
        <f>D252+D248+D243+D239+D253</f>
        <v>0</v>
      </c>
      <c r="E254" s="167">
        <f t="shared" si="14"/>
        <v>0</v>
      </c>
    </row>
    <row r="255" spans="1:5" ht="15" customHeight="1" x14ac:dyDescent="0.2">
      <c r="A255" s="168" t="s">
        <v>117</v>
      </c>
      <c r="B255" s="169"/>
      <c r="C255" s="169"/>
      <c r="D255" s="169"/>
      <c r="E255" s="170"/>
    </row>
    <row r="256" spans="1:5" ht="15" customHeight="1" x14ac:dyDescent="0.25">
      <c r="A256" s="165" t="s">
        <v>282</v>
      </c>
      <c r="B256" s="160" t="s">
        <v>135</v>
      </c>
      <c r="C256" s="160" t="s">
        <v>136</v>
      </c>
      <c r="D256" s="160" t="s">
        <v>136</v>
      </c>
      <c r="E256" s="161" t="str">
        <f>E234</f>
        <v>2025-26 +/-</v>
      </c>
    </row>
    <row r="257" spans="1:5" ht="15" customHeight="1" x14ac:dyDescent="0.25">
      <c r="A257" s="172"/>
      <c r="B257" s="160" t="str">
        <f>B235</f>
        <v>2024-25</v>
      </c>
      <c r="C257" s="160" t="str">
        <f>C235</f>
        <v>2024-25</v>
      </c>
      <c r="D257" s="160" t="str">
        <f>D235</f>
        <v>2025-26</v>
      </c>
      <c r="E257" s="161" t="str">
        <f>E235</f>
        <v>2024-25</v>
      </c>
    </row>
    <row r="258" spans="1:5" ht="15" customHeight="1" x14ac:dyDescent="0.2">
      <c r="A258" s="163" t="s">
        <v>178</v>
      </c>
      <c r="B258" s="146">
        <v>0</v>
      </c>
      <c r="C258" s="146">
        <v>0</v>
      </c>
      <c r="D258" s="146">
        <v>0</v>
      </c>
      <c r="E258" s="164">
        <f t="shared" ref="E258:E276" si="15">D258-C258</f>
        <v>0</v>
      </c>
    </row>
    <row r="259" spans="1:5" ht="15" customHeight="1" x14ac:dyDescent="0.2">
      <c r="A259" s="163" t="s">
        <v>179</v>
      </c>
      <c r="B259" s="146">
        <v>0</v>
      </c>
      <c r="C259" s="146">
        <v>0</v>
      </c>
      <c r="D259" s="146">
        <v>0</v>
      </c>
      <c r="E259" s="164">
        <f t="shared" si="15"/>
        <v>0</v>
      </c>
    </row>
    <row r="260" spans="1:5" ht="15" customHeight="1" x14ac:dyDescent="0.2">
      <c r="A260" s="163" t="s">
        <v>180</v>
      </c>
      <c r="B260" s="146">
        <v>0</v>
      </c>
      <c r="C260" s="146">
        <v>0</v>
      </c>
      <c r="D260" s="146">
        <v>0</v>
      </c>
      <c r="E260" s="164">
        <f t="shared" si="15"/>
        <v>0</v>
      </c>
    </row>
    <row r="261" spans="1:5" s="153" customFormat="1" ht="15" customHeight="1" x14ac:dyDescent="0.25">
      <c r="A261" s="165" t="s">
        <v>181</v>
      </c>
      <c r="B261" s="166">
        <f>B260+B259+B258</f>
        <v>0</v>
      </c>
      <c r="C261" s="166">
        <f>C260+C259+C258</f>
        <v>0</v>
      </c>
      <c r="D261" s="166">
        <f>D260+D259+D258</f>
        <v>0</v>
      </c>
      <c r="E261" s="167">
        <f t="shared" si="15"/>
        <v>0</v>
      </c>
    </row>
    <row r="262" spans="1:5" ht="15" customHeight="1" x14ac:dyDescent="0.2">
      <c r="A262" s="163" t="s">
        <v>260</v>
      </c>
      <c r="B262" s="146">
        <v>0</v>
      </c>
      <c r="C262" s="146">
        <v>0</v>
      </c>
      <c r="D262" s="146">
        <v>0</v>
      </c>
      <c r="E262" s="164">
        <f t="shared" si="15"/>
        <v>0</v>
      </c>
    </row>
    <row r="263" spans="1:5" ht="15" customHeight="1" x14ac:dyDescent="0.2">
      <c r="A263" s="163" t="s">
        <v>261</v>
      </c>
      <c r="B263" s="146">
        <v>0</v>
      </c>
      <c r="C263" s="146">
        <v>0</v>
      </c>
      <c r="D263" s="146">
        <v>0</v>
      </c>
      <c r="E263" s="164">
        <f t="shared" si="15"/>
        <v>0</v>
      </c>
    </row>
    <row r="264" spans="1:5" ht="15" customHeight="1" x14ac:dyDescent="0.2">
      <c r="A264" s="163" t="s">
        <v>262</v>
      </c>
      <c r="B264" s="146">
        <v>0</v>
      </c>
      <c r="C264" s="146">
        <v>0</v>
      </c>
      <c r="D264" s="146">
        <v>0</v>
      </c>
      <c r="E264" s="164">
        <f t="shared" si="15"/>
        <v>0</v>
      </c>
    </row>
    <row r="265" spans="1:5" s="153" customFormat="1" ht="15" customHeight="1" x14ac:dyDescent="0.25">
      <c r="A265" s="165" t="s">
        <v>185</v>
      </c>
      <c r="B265" s="166">
        <f>B264+B263+B262</f>
        <v>0</v>
      </c>
      <c r="C265" s="166">
        <f>C264+C263+C262</f>
        <v>0</v>
      </c>
      <c r="D265" s="166">
        <f>D264+D263+D262</f>
        <v>0</v>
      </c>
      <c r="E265" s="167">
        <f t="shared" si="15"/>
        <v>0</v>
      </c>
    </row>
    <row r="266" spans="1:5" ht="15" customHeight="1" x14ac:dyDescent="0.2">
      <c r="A266" s="163" t="s">
        <v>263</v>
      </c>
      <c r="B266" s="146">
        <v>0</v>
      </c>
      <c r="C266" s="146">
        <v>0</v>
      </c>
      <c r="D266" s="146">
        <v>0</v>
      </c>
      <c r="E266" s="164">
        <f t="shared" si="15"/>
        <v>0</v>
      </c>
    </row>
    <row r="267" spans="1:5" ht="15" customHeight="1" x14ac:dyDescent="0.2">
      <c r="A267" s="163" t="s">
        <v>264</v>
      </c>
      <c r="B267" s="146">
        <f>Athletics!U21+Athletics!U23-Athletics!AA40</f>
        <v>0</v>
      </c>
      <c r="C267" s="146">
        <f>Athletics!V21+Athletics!V23-Athletics!AB40</f>
        <v>0</v>
      </c>
      <c r="D267" s="146">
        <f>Athletics!W21+Athletics!W23-Athletics!AC40</f>
        <v>0</v>
      </c>
      <c r="E267" s="164">
        <f t="shared" si="15"/>
        <v>0</v>
      </c>
    </row>
    <row r="268" spans="1:5" ht="15" customHeight="1" x14ac:dyDescent="0.2">
      <c r="A268" s="163" t="s">
        <v>265</v>
      </c>
      <c r="B268" s="146">
        <v>0</v>
      </c>
      <c r="C268" s="146">
        <v>0</v>
      </c>
      <c r="D268" s="146">
        <v>0</v>
      </c>
      <c r="E268" s="164">
        <f t="shared" si="15"/>
        <v>0</v>
      </c>
    </row>
    <row r="269" spans="1:5" ht="15" customHeight="1" x14ac:dyDescent="0.2">
      <c r="A269" s="163" t="s">
        <v>266</v>
      </c>
      <c r="B269" s="146">
        <v>0</v>
      </c>
      <c r="C269" s="146">
        <v>0</v>
      </c>
      <c r="D269" s="146">
        <v>0</v>
      </c>
      <c r="E269" s="164">
        <f t="shared" si="15"/>
        <v>0</v>
      </c>
    </row>
    <row r="270" spans="1:5" s="153" customFormat="1" ht="15" customHeight="1" x14ac:dyDescent="0.25">
      <c r="A270" s="165" t="s">
        <v>190</v>
      </c>
      <c r="B270" s="166">
        <f>B269+B268+B267+B266</f>
        <v>0</v>
      </c>
      <c r="C270" s="166">
        <f>C269+C268+C267+C266</f>
        <v>0</v>
      </c>
      <c r="D270" s="166">
        <f>D269+D268+D267+D266</f>
        <v>0</v>
      </c>
      <c r="E270" s="167">
        <f t="shared" si="15"/>
        <v>0</v>
      </c>
    </row>
    <row r="271" spans="1:5" ht="15" customHeight="1" x14ac:dyDescent="0.2">
      <c r="A271" s="163" t="s">
        <v>267</v>
      </c>
      <c r="B271" s="146">
        <v>0</v>
      </c>
      <c r="C271" s="146">
        <v>0</v>
      </c>
      <c r="D271" s="146">
        <v>0</v>
      </c>
      <c r="E271" s="164">
        <f t="shared" si="15"/>
        <v>0</v>
      </c>
    </row>
    <row r="272" spans="1:5" ht="15" customHeight="1" x14ac:dyDescent="0.2">
      <c r="A272" s="163" t="s">
        <v>268</v>
      </c>
      <c r="B272" s="146">
        <v>0</v>
      </c>
      <c r="C272" s="146">
        <v>0</v>
      </c>
      <c r="D272" s="146">
        <v>0</v>
      </c>
      <c r="E272" s="164">
        <f t="shared" si="15"/>
        <v>0</v>
      </c>
    </row>
    <row r="273" spans="1:7" ht="15" customHeight="1" x14ac:dyDescent="0.2">
      <c r="A273" s="163" t="s">
        <v>269</v>
      </c>
      <c r="B273" s="146">
        <v>0</v>
      </c>
      <c r="C273" s="146">
        <v>0</v>
      </c>
      <c r="D273" s="146">
        <v>0</v>
      </c>
      <c r="E273" s="164">
        <f t="shared" si="15"/>
        <v>0</v>
      </c>
    </row>
    <row r="274" spans="1:7" s="153" customFormat="1" ht="15" customHeight="1" x14ac:dyDescent="0.25">
      <c r="A274" s="165" t="s">
        <v>194</v>
      </c>
      <c r="B274" s="166">
        <f>B273+B272+B271</f>
        <v>0</v>
      </c>
      <c r="C274" s="166">
        <f>C273+C272+C271</f>
        <v>0</v>
      </c>
      <c r="D274" s="166">
        <f>D273+D272+D271</f>
        <v>0</v>
      </c>
      <c r="E274" s="167">
        <f t="shared" si="15"/>
        <v>0</v>
      </c>
    </row>
    <row r="275" spans="1:7" s="153" customFormat="1" ht="15" customHeight="1" x14ac:dyDescent="0.25">
      <c r="A275" s="165" t="s">
        <v>296</v>
      </c>
      <c r="B275" s="166">
        <v>0</v>
      </c>
      <c r="C275" s="166">
        <v>0</v>
      </c>
      <c r="D275" s="166">
        <v>0</v>
      </c>
      <c r="E275" s="167">
        <f>D275-C275</f>
        <v>0</v>
      </c>
    </row>
    <row r="276" spans="1:7" s="153" customFormat="1" ht="15" customHeight="1" x14ac:dyDescent="0.25">
      <c r="A276" s="172" t="s">
        <v>270</v>
      </c>
      <c r="B276" s="181">
        <f>B274+B270+B265+B261+B275</f>
        <v>0</v>
      </c>
      <c r="C276" s="181">
        <f>C274+C270+C265+C261+C275</f>
        <v>0</v>
      </c>
      <c r="D276" s="181">
        <f>D274+D270+D265+D261+D275</f>
        <v>0</v>
      </c>
      <c r="E276" s="174">
        <f t="shared" si="15"/>
        <v>0</v>
      </c>
    </row>
    <row r="277" spans="1:7" ht="15" customHeight="1" x14ac:dyDescent="0.25">
      <c r="A277" s="96" t="s">
        <v>131</v>
      </c>
    </row>
    <row r="278" spans="1:7" ht="15" customHeight="1" x14ac:dyDescent="0.25">
      <c r="A278" s="96" t="s">
        <v>273</v>
      </c>
      <c r="C278" s="154" t="s">
        <v>79</v>
      </c>
      <c r="D278" s="155">
        <f>Revenue!B2</f>
        <v>0</v>
      </c>
      <c r="E278" s="155"/>
      <c r="F278" s="99"/>
      <c r="G278" s="99"/>
    </row>
    <row r="279" spans="1:7" ht="15" customHeight="1" thickBot="1" x14ac:dyDescent="0.3">
      <c r="A279" s="106" t="s">
        <v>258</v>
      </c>
      <c r="B279" s="156"/>
      <c r="C279" s="156"/>
      <c r="D279" s="156"/>
      <c r="E279" s="156"/>
      <c r="F279" s="107"/>
      <c r="G279" s="107"/>
    </row>
    <row r="280" spans="1:7" ht="15" customHeight="1" thickTop="1" x14ac:dyDescent="0.2">
      <c r="A280" s="123" t="s">
        <v>117</v>
      </c>
      <c r="B280" s="158"/>
      <c r="C280" s="158"/>
      <c r="D280" s="158"/>
      <c r="E280" s="176"/>
    </row>
    <row r="281" spans="1:7" ht="15" customHeight="1" x14ac:dyDescent="0.25">
      <c r="A281" s="183" t="s">
        <v>283</v>
      </c>
      <c r="B281" s="160" t="s">
        <v>135</v>
      </c>
      <c r="C281" s="160" t="s">
        <v>136</v>
      </c>
      <c r="D281" s="160" t="s">
        <v>136</v>
      </c>
      <c r="E281" s="161" t="str">
        <f>E256</f>
        <v>2025-26 +/-</v>
      </c>
    </row>
    <row r="282" spans="1:7" ht="15" customHeight="1" x14ac:dyDescent="0.25">
      <c r="A282" s="162"/>
      <c r="B282" s="160" t="str">
        <f>B257</f>
        <v>2024-25</v>
      </c>
      <c r="C282" s="160" t="str">
        <f>C257</f>
        <v>2024-25</v>
      </c>
      <c r="D282" s="160" t="str">
        <f>D257</f>
        <v>2025-26</v>
      </c>
      <c r="E282" s="161" t="str">
        <f>E257</f>
        <v>2024-25</v>
      </c>
    </row>
    <row r="283" spans="1:7" ht="15" customHeight="1" x14ac:dyDescent="0.2">
      <c r="A283" s="163" t="s">
        <v>178</v>
      </c>
      <c r="B283" s="146">
        <f>Other!F7</f>
        <v>0</v>
      </c>
      <c r="C283" s="146">
        <f>Other!H7</f>
        <v>0</v>
      </c>
      <c r="D283" s="146">
        <f>Other!J7</f>
        <v>0</v>
      </c>
      <c r="E283" s="164">
        <f t="shared" ref="E283:E301" si="16">D283-C283</f>
        <v>0</v>
      </c>
    </row>
    <row r="284" spans="1:7" ht="15" customHeight="1" x14ac:dyDescent="0.2">
      <c r="A284" s="163" t="s">
        <v>179</v>
      </c>
      <c r="B284" s="146">
        <f>Other!F8</f>
        <v>0</v>
      </c>
      <c r="C284" s="146">
        <f>Other!H8</f>
        <v>0</v>
      </c>
      <c r="D284" s="146">
        <f>Other!J8</f>
        <v>0</v>
      </c>
      <c r="E284" s="164">
        <f t="shared" si="16"/>
        <v>0</v>
      </c>
    </row>
    <row r="285" spans="1:7" ht="15" customHeight="1" x14ac:dyDescent="0.2">
      <c r="A285" s="163" t="s">
        <v>180</v>
      </c>
      <c r="B285" s="146">
        <f>Other!F9</f>
        <v>0</v>
      </c>
      <c r="C285" s="146">
        <f>Other!H9</f>
        <v>0</v>
      </c>
      <c r="D285" s="146">
        <f>Other!J9</f>
        <v>0</v>
      </c>
      <c r="E285" s="164">
        <f t="shared" si="16"/>
        <v>0</v>
      </c>
    </row>
    <row r="286" spans="1:7" s="153" customFormat="1" ht="15" customHeight="1" x14ac:dyDescent="0.25">
      <c r="A286" s="165" t="s">
        <v>181</v>
      </c>
      <c r="B286" s="166">
        <f>B285+B284+B283</f>
        <v>0</v>
      </c>
      <c r="C286" s="166">
        <f>C285+C284+C283</f>
        <v>0</v>
      </c>
      <c r="D286" s="166">
        <f>D285+D284+D283</f>
        <v>0</v>
      </c>
      <c r="E286" s="167">
        <f t="shared" si="16"/>
        <v>0</v>
      </c>
    </row>
    <row r="287" spans="1:7" ht="15" customHeight="1" x14ac:dyDescent="0.2">
      <c r="A287" s="163" t="s">
        <v>260</v>
      </c>
      <c r="B287" s="146">
        <f>Other!F12</f>
        <v>0</v>
      </c>
      <c r="C287" s="146">
        <f>Other!H12</f>
        <v>0</v>
      </c>
      <c r="D287" s="146">
        <f>Other!J12</f>
        <v>0</v>
      </c>
      <c r="E287" s="164">
        <f t="shared" si="16"/>
        <v>0</v>
      </c>
    </row>
    <row r="288" spans="1:7" ht="15" customHeight="1" x14ac:dyDescent="0.2">
      <c r="A288" s="163" t="s">
        <v>261</v>
      </c>
      <c r="B288" s="146">
        <f>Other!F14</f>
        <v>0</v>
      </c>
      <c r="C288" s="146">
        <f>Other!H14</f>
        <v>0</v>
      </c>
      <c r="D288" s="146">
        <f>Other!J14</f>
        <v>0</v>
      </c>
      <c r="E288" s="164">
        <f t="shared" si="16"/>
        <v>0</v>
      </c>
    </row>
    <row r="289" spans="1:5" ht="15" customHeight="1" x14ac:dyDescent="0.2">
      <c r="A289" s="163" t="s">
        <v>262</v>
      </c>
      <c r="B289" s="146">
        <f>Other!F16</f>
        <v>0</v>
      </c>
      <c r="C289" s="146">
        <f>Other!H16</f>
        <v>0</v>
      </c>
      <c r="D289" s="146">
        <f>Other!J16</f>
        <v>0</v>
      </c>
      <c r="E289" s="164">
        <f t="shared" si="16"/>
        <v>0</v>
      </c>
    </row>
    <row r="290" spans="1:5" s="153" customFormat="1" ht="15" customHeight="1" x14ac:dyDescent="0.25">
      <c r="A290" s="165" t="s">
        <v>185</v>
      </c>
      <c r="B290" s="166">
        <f>B289+B288+B287</f>
        <v>0</v>
      </c>
      <c r="C290" s="166">
        <f>C289+C288+C287</f>
        <v>0</v>
      </c>
      <c r="D290" s="166">
        <f>D289+D288+D287</f>
        <v>0</v>
      </c>
      <c r="E290" s="167">
        <f t="shared" si="16"/>
        <v>0</v>
      </c>
    </row>
    <row r="291" spans="1:5" ht="15" customHeight="1" x14ac:dyDescent="0.2">
      <c r="A291" s="163" t="s">
        <v>263</v>
      </c>
      <c r="B291" s="146">
        <f>Other!F27</f>
        <v>0</v>
      </c>
      <c r="C291" s="146">
        <f>Other!H27</f>
        <v>0</v>
      </c>
      <c r="D291" s="146">
        <f>Other!J27</f>
        <v>0</v>
      </c>
      <c r="E291" s="164">
        <f t="shared" si="16"/>
        <v>0</v>
      </c>
    </row>
    <row r="292" spans="1:5" ht="15" customHeight="1" x14ac:dyDescent="0.2">
      <c r="A292" s="163" t="s">
        <v>264</v>
      </c>
      <c r="B292" s="146">
        <f>Other!F29</f>
        <v>0</v>
      </c>
      <c r="C292" s="146">
        <f>Other!H29</f>
        <v>0</v>
      </c>
      <c r="D292" s="146">
        <f>Other!J29</f>
        <v>0</v>
      </c>
      <c r="E292" s="164">
        <f t="shared" si="16"/>
        <v>0</v>
      </c>
    </row>
    <row r="293" spans="1:5" ht="15" customHeight="1" x14ac:dyDescent="0.2">
      <c r="A293" s="163" t="s">
        <v>265</v>
      </c>
      <c r="B293" s="146">
        <f>Other!F37</f>
        <v>0</v>
      </c>
      <c r="C293" s="146">
        <f>Other!H37</f>
        <v>0</v>
      </c>
      <c r="D293" s="146">
        <f>Other!J37</f>
        <v>0</v>
      </c>
      <c r="E293" s="164">
        <f t="shared" si="16"/>
        <v>0</v>
      </c>
    </row>
    <row r="294" spans="1:5" ht="15" customHeight="1" x14ac:dyDescent="0.2">
      <c r="A294" s="163" t="s">
        <v>266</v>
      </c>
      <c r="B294" s="146">
        <f>Other!F39</f>
        <v>0</v>
      </c>
      <c r="C294" s="146">
        <f>Other!H39</f>
        <v>0</v>
      </c>
      <c r="D294" s="146">
        <f>Other!J39</f>
        <v>0</v>
      </c>
      <c r="E294" s="164">
        <f t="shared" si="16"/>
        <v>0</v>
      </c>
    </row>
    <row r="295" spans="1:5" s="153" customFormat="1" ht="15" customHeight="1" x14ac:dyDescent="0.25">
      <c r="A295" s="165" t="s">
        <v>190</v>
      </c>
      <c r="B295" s="166">
        <f>B294+B293+B292+B291</f>
        <v>0</v>
      </c>
      <c r="C295" s="166">
        <f>C294+C293+C292+C291</f>
        <v>0</v>
      </c>
      <c r="D295" s="166">
        <f>D294+D293+D292+D291</f>
        <v>0</v>
      </c>
      <c r="E295" s="167">
        <f t="shared" si="16"/>
        <v>0</v>
      </c>
    </row>
    <row r="296" spans="1:5" ht="15" customHeight="1" x14ac:dyDescent="0.2">
      <c r="A296" s="163" t="s">
        <v>267</v>
      </c>
      <c r="B296" s="146">
        <f>Other!F32+Other!F34</f>
        <v>0</v>
      </c>
      <c r="C296" s="146">
        <f>Other!H32+Other!H34</f>
        <v>0</v>
      </c>
      <c r="D296" s="146">
        <f>Other!J32+Other!J34</f>
        <v>0</v>
      </c>
      <c r="E296" s="164">
        <f t="shared" si="16"/>
        <v>0</v>
      </c>
    </row>
    <row r="297" spans="1:5" ht="15" customHeight="1" x14ac:dyDescent="0.2">
      <c r="A297" s="163" t="s">
        <v>268</v>
      </c>
      <c r="B297" s="146">
        <f>Other!F31</f>
        <v>0</v>
      </c>
      <c r="C297" s="146">
        <f>Other!H31</f>
        <v>0</v>
      </c>
      <c r="D297" s="146">
        <f>Other!J31</f>
        <v>0</v>
      </c>
      <c r="E297" s="164">
        <f t="shared" si="16"/>
        <v>0</v>
      </c>
    </row>
    <row r="298" spans="1:5" ht="15" customHeight="1" x14ac:dyDescent="0.2">
      <c r="A298" s="163" t="s">
        <v>269</v>
      </c>
      <c r="B298" s="146">
        <f>Other!F33</f>
        <v>0</v>
      </c>
      <c r="C298" s="146">
        <f>Other!H33</f>
        <v>0</v>
      </c>
      <c r="D298" s="146">
        <f>Other!J33</f>
        <v>0</v>
      </c>
      <c r="E298" s="164">
        <f t="shared" si="16"/>
        <v>0</v>
      </c>
    </row>
    <row r="299" spans="1:5" s="153" customFormat="1" ht="15" customHeight="1" x14ac:dyDescent="0.25">
      <c r="A299" s="165" t="s">
        <v>194</v>
      </c>
      <c r="B299" s="166">
        <f>B298+B297+B296</f>
        <v>0</v>
      </c>
      <c r="C299" s="166">
        <f>C298+C297+C296</f>
        <v>0</v>
      </c>
      <c r="D299" s="166">
        <f>D298+D297+D296</f>
        <v>0</v>
      </c>
      <c r="E299" s="167">
        <f t="shared" si="16"/>
        <v>0</v>
      </c>
    </row>
    <row r="300" spans="1:5" s="153" customFormat="1" ht="15" customHeight="1" x14ac:dyDescent="0.25">
      <c r="A300" s="165" t="s">
        <v>296</v>
      </c>
      <c r="B300" s="166">
        <f>Other!F41</f>
        <v>0</v>
      </c>
      <c r="C300" s="166">
        <f>Other!H41</f>
        <v>0</v>
      </c>
      <c r="D300" s="166">
        <f>Other!J41</f>
        <v>0</v>
      </c>
      <c r="E300" s="167">
        <f>D300-C300</f>
        <v>0</v>
      </c>
    </row>
    <row r="301" spans="1:5" s="153" customFormat="1" ht="15" customHeight="1" x14ac:dyDescent="0.25">
      <c r="A301" s="172" t="s">
        <v>270</v>
      </c>
      <c r="B301" s="166">
        <f>B299+B295+B290+B286+B300</f>
        <v>0</v>
      </c>
      <c r="C301" s="166">
        <f>C299+C295+C290+C286+C300</f>
        <v>0</v>
      </c>
      <c r="D301" s="166">
        <f>D299+D295+D290+D286+D300</f>
        <v>0</v>
      </c>
      <c r="E301" s="167">
        <f t="shared" si="16"/>
        <v>0</v>
      </c>
    </row>
    <row r="302" spans="1:5" ht="15" customHeight="1" x14ac:dyDescent="0.25">
      <c r="A302" s="165" t="s">
        <v>117</v>
      </c>
      <c r="B302" s="189"/>
      <c r="C302" s="189"/>
      <c r="D302" s="189"/>
      <c r="E302" s="190"/>
    </row>
    <row r="303" spans="1:5" ht="15" customHeight="1" x14ac:dyDescent="0.25">
      <c r="A303" s="165" t="s">
        <v>176</v>
      </c>
      <c r="B303" s="160" t="s">
        <v>135</v>
      </c>
      <c r="C303" s="160" t="s">
        <v>136</v>
      </c>
      <c r="D303" s="160" t="s">
        <v>136</v>
      </c>
      <c r="E303" s="161" t="str">
        <f>E281</f>
        <v>2025-26 +/-</v>
      </c>
    </row>
    <row r="304" spans="1:5" ht="15" customHeight="1" x14ac:dyDescent="0.25">
      <c r="A304" s="172"/>
      <c r="B304" s="160" t="str">
        <f>B282</f>
        <v>2024-25</v>
      </c>
      <c r="C304" s="160" t="str">
        <f>C282</f>
        <v>2024-25</v>
      </c>
      <c r="D304" s="160" t="str">
        <f>D282</f>
        <v>2025-26</v>
      </c>
      <c r="E304" s="161" t="str">
        <f>E282</f>
        <v>2024-25</v>
      </c>
    </row>
    <row r="305" spans="1:5" ht="15" customHeight="1" x14ac:dyDescent="0.2">
      <c r="A305" s="163" t="s">
        <v>178</v>
      </c>
      <c r="B305" s="146">
        <f t="shared" ref="B305:D307" si="17">B283+B258+B236+B214+B189</f>
        <v>0</v>
      </c>
      <c r="C305" s="146">
        <f t="shared" si="17"/>
        <v>0</v>
      </c>
      <c r="D305" s="146">
        <f t="shared" si="17"/>
        <v>0</v>
      </c>
      <c r="E305" s="164">
        <f t="shared" ref="E305:E323" si="18">D305-C305</f>
        <v>0</v>
      </c>
    </row>
    <row r="306" spans="1:5" ht="15" customHeight="1" x14ac:dyDescent="0.2">
      <c r="A306" s="163" t="s">
        <v>179</v>
      </c>
      <c r="B306" s="146">
        <f t="shared" si="17"/>
        <v>0</v>
      </c>
      <c r="C306" s="146">
        <f t="shared" si="17"/>
        <v>0</v>
      </c>
      <c r="D306" s="146">
        <f t="shared" si="17"/>
        <v>0</v>
      </c>
      <c r="E306" s="164">
        <f t="shared" si="18"/>
        <v>0</v>
      </c>
    </row>
    <row r="307" spans="1:5" ht="15" customHeight="1" x14ac:dyDescent="0.2">
      <c r="A307" s="163" t="s">
        <v>180</v>
      </c>
      <c r="B307" s="146">
        <f t="shared" si="17"/>
        <v>0</v>
      </c>
      <c r="C307" s="146">
        <f t="shared" si="17"/>
        <v>0</v>
      </c>
      <c r="D307" s="146">
        <f t="shared" si="17"/>
        <v>0</v>
      </c>
      <c r="E307" s="164">
        <f t="shared" si="18"/>
        <v>0</v>
      </c>
    </row>
    <row r="308" spans="1:5" s="153" customFormat="1" ht="15" customHeight="1" x14ac:dyDescent="0.25">
      <c r="A308" s="165" t="s">
        <v>181</v>
      </c>
      <c r="B308" s="166">
        <f>B307+B306+B305</f>
        <v>0</v>
      </c>
      <c r="C308" s="166">
        <f>C307+C306+C305</f>
        <v>0</v>
      </c>
      <c r="D308" s="166">
        <f>D307+D306+D305</f>
        <v>0</v>
      </c>
      <c r="E308" s="167">
        <f t="shared" si="18"/>
        <v>0</v>
      </c>
    </row>
    <row r="309" spans="1:5" ht="15" customHeight="1" x14ac:dyDescent="0.2">
      <c r="A309" s="163" t="s">
        <v>260</v>
      </c>
      <c r="B309" s="146">
        <f t="shared" ref="B309:C311" si="19">B287+B262+B240+B218+B193</f>
        <v>0</v>
      </c>
      <c r="C309" s="146">
        <f t="shared" si="19"/>
        <v>0</v>
      </c>
      <c r="D309" s="146">
        <f>D287+D262+D240+D218+D193</f>
        <v>0</v>
      </c>
      <c r="E309" s="164">
        <f t="shared" si="18"/>
        <v>0</v>
      </c>
    </row>
    <row r="310" spans="1:5" ht="15" customHeight="1" x14ac:dyDescent="0.2">
      <c r="A310" s="163" t="s">
        <v>261</v>
      </c>
      <c r="B310" s="146">
        <f t="shared" si="19"/>
        <v>0</v>
      </c>
      <c r="C310" s="146">
        <f t="shared" si="19"/>
        <v>0</v>
      </c>
      <c r="D310" s="146">
        <f>D288+D263+D241+D219+D194</f>
        <v>0</v>
      </c>
      <c r="E310" s="164">
        <f t="shared" si="18"/>
        <v>0</v>
      </c>
    </row>
    <row r="311" spans="1:5" ht="15" customHeight="1" x14ac:dyDescent="0.2">
      <c r="A311" s="163" t="s">
        <v>262</v>
      </c>
      <c r="B311" s="146">
        <f t="shared" si="19"/>
        <v>0</v>
      </c>
      <c r="C311" s="146">
        <f t="shared" si="19"/>
        <v>0</v>
      </c>
      <c r="D311" s="146">
        <f>D289+D264+D242+D220+D195</f>
        <v>0</v>
      </c>
      <c r="E311" s="164">
        <f t="shared" si="18"/>
        <v>0</v>
      </c>
    </row>
    <row r="312" spans="1:5" s="153" customFormat="1" ht="15" customHeight="1" x14ac:dyDescent="0.25">
      <c r="A312" s="165" t="s">
        <v>185</v>
      </c>
      <c r="B312" s="166">
        <f>B311+B310+B309</f>
        <v>0</v>
      </c>
      <c r="C312" s="166">
        <f>C311+C310+C309</f>
        <v>0</v>
      </c>
      <c r="D312" s="166">
        <f>D311+D310+D309</f>
        <v>0</v>
      </c>
      <c r="E312" s="167">
        <f t="shared" si="18"/>
        <v>0</v>
      </c>
    </row>
    <row r="313" spans="1:5" ht="15" customHeight="1" x14ac:dyDescent="0.2">
      <c r="A313" s="163" t="s">
        <v>263</v>
      </c>
      <c r="B313" s="146">
        <f t="shared" ref="B313:C316" si="20">B291+B266+B244+B222+B197</f>
        <v>0</v>
      </c>
      <c r="C313" s="146">
        <f t="shared" si="20"/>
        <v>0</v>
      </c>
      <c r="D313" s="146">
        <f>D291+D266+D244+D222+D197</f>
        <v>0</v>
      </c>
      <c r="E313" s="164">
        <f t="shared" si="18"/>
        <v>0</v>
      </c>
    </row>
    <row r="314" spans="1:5" ht="15" customHeight="1" x14ac:dyDescent="0.2">
      <c r="A314" s="163" t="s">
        <v>264</v>
      </c>
      <c r="B314" s="146">
        <f t="shared" si="20"/>
        <v>0</v>
      </c>
      <c r="C314" s="146">
        <f t="shared" si="20"/>
        <v>0</v>
      </c>
      <c r="D314" s="146">
        <f>D292+D267+D245+D223+D198</f>
        <v>0</v>
      </c>
      <c r="E314" s="164">
        <f t="shared" si="18"/>
        <v>0</v>
      </c>
    </row>
    <row r="315" spans="1:5" ht="15" customHeight="1" x14ac:dyDescent="0.2">
      <c r="A315" s="163" t="s">
        <v>265</v>
      </c>
      <c r="B315" s="146">
        <f t="shared" si="20"/>
        <v>0</v>
      </c>
      <c r="C315" s="146">
        <f t="shared" si="20"/>
        <v>0</v>
      </c>
      <c r="D315" s="146">
        <f>D293+D268+D246+D224+D199</f>
        <v>0</v>
      </c>
      <c r="E315" s="164">
        <f t="shared" si="18"/>
        <v>0</v>
      </c>
    </row>
    <row r="316" spans="1:5" ht="15" customHeight="1" x14ac:dyDescent="0.2">
      <c r="A316" s="163" t="s">
        <v>266</v>
      </c>
      <c r="B316" s="146">
        <f t="shared" si="20"/>
        <v>0</v>
      </c>
      <c r="C316" s="146">
        <f t="shared" si="20"/>
        <v>0</v>
      </c>
      <c r="D316" s="146">
        <f>D294+D269+D247+D225+D200</f>
        <v>0</v>
      </c>
      <c r="E316" s="164">
        <f t="shared" si="18"/>
        <v>0</v>
      </c>
    </row>
    <row r="317" spans="1:5" s="153" customFormat="1" ht="15" customHeight="1" x14ac:dyDescent="0.25">
      <c r="A317" s="165" t="s">
        <v>190</v>
      </c>
      <c r="B317" s="166">
        <f>B316+B315+B314+B313</f>
        <v>0</v>
      </c>
      <c r="C317" s="166">
        <f>C316+C315+C314+C313</f>
        <v>0</v>
      </c>
      <c r="D317" s="166">
        <f>D316+D315+D314+D313</f>
        <v>0</v>
      </c>
      <c r="E317" s="167">
        <f t="shared" si="18"/>
        <v>0</v>
      </c>
    </row>
    <row r="318" spans="1:5" ht="15" customHeight="1" x14ac:dyDescent="0.2">
      <c r="A318" s="163" t="s">
        <v>267</v>
      </c>
      <c r="B318" s="146">
        <f t="shared" ref="B318:C320" si="21">B296+B271+B249+B227+B202</f>
        <v>0</v>
      </c>
      <c r="C318" s="146">
        <f t="shared" si="21"/>
        <v>0</v>
      </c>
      <c r="D318" s="146">
        <f>D296+D271+D249+D227+D202</f>
        <v>0</v>
      </c>
      <c r="E318" s="164">
        <f t="shared" si="18"/>
        <v>0</v>
      </c>
    </row>
    <row r="319" spans="1:5" ht="15" customHeight="1" x14ac:dyDescent="0.2">
      <c r="A319" s="163" t="s">
        <v>268</v>
      </c>
      <c r="B319" s="146">
        <f t="shared" si="21"/>
        <v>0</v>
      </c>
      <c r="C319" s="146">
        <f t="shared" si="21"/>
        <v>0</v>
      </c>
      <c r="D319" s="146">
        <f>D297+D272+D250+D228+D203</f>
        <v>0</v>
      </c>
      <c r="E319" s="164">
        <f t="shared" si="18"/>
        <v>0</v>
      </c>
    </row>
    <row r="320" spans="1:5" ht="15" customHeight="1" x14ac:dyDescent="0.2">
      <c r="A320" s="163" t="s">
        <v>269</v>
      </c>
      <c r="B320" s="146">
        <f t="shared" si="21"/>
        <v>0</v>
      </c>
      <c r="C320" s="146">
        <f t="shared" si="21"/>
        <v>0</v>
      </c>
      <c r="D320" s="146">
        <f>D298+D273+D251+D229+D204</f>
        <v>0</v>
      </c>
      <c r="E320" s="164">
        <f t="shared" si="18"/>
        <v>0</v>
      </c>
    </row>
    <row r="321" spans="1:5" s="153" customFormat="1" ht="15" customHeight="1" x14ac:dyDescent="0.25">
      <c r="A321" s="165" t="s">
        <v>194</v>
      </c>
      <c r="B321" s="166">
        <f>B320+B319+B318</f>
        <v>0</v>
      </c>
      <c r="C321" s="166">
        <f>C320+C319+C318</f>
        <v>0</v>
      </c>
      <c r="D321" s="166">
        <f>D320+D319+D318</f>
        <v>0</v>
      </c>
      <c r="E321" s="167">
        <f t="shared" si="18"/>
        <v>0</v>
      </c>
    </row>
    <row r="322" spans="1:5" s="153" customFormat="1" ht="15" customHeight="1" x14ac:dyDescent="0.25">
      <c r="A322" s="165" t="s">
        <v>296</v>
      </c>
      <c r="B322" s="166">
        <f>B300+B275+B253+B231+B206</f>
        <v>0</v>
      </c>
      <c r="C322" s="166">
        <f>C300+C275+C253+C231+C206</f>
        <v>0</v>
      </c>
      <c r="D322" s="166">
        <f>D300+D275+D253+D231+D206</f>
        <v>0</v>
      </c>
      <c r="E322" s="167">
        <f>D322-C322</f>
        <v>0</v>
      </c>
    </row>
    <row r="323" spans="1:5" s="153" customFormat="1" ht="15" customHeight="1" x14ac:dyDescent="0.25">
      <c r="A323" s="191" t="s">
        <v>284</v>
      </c>
      <c r="B323" s="181">
        <f>B321+B317+B312+B308+B322</f>
        <v>0</v>
      </c>
      <c r="C323" s="181">
        <f>C321+C317+C312+C308+C322</f>
        <v>0</v>
      </c>
      <c r="D323" s="174">
        <f>D321+D317+D312+D308+D322</f>
        <v>0</v>
      </c>
      <c r="E323" s="174">
        <f t="shared" si="18"/>
        <v>0</v>
      </c>
    </row>
    <row r="324" spans="1:5" ht="15" customHeight="1" x14ac:dyDescent="0.2">
      <c r="A324" s="192"/>
      <c r="B324" s="193"/>
      <c r="C324" s="193"/>
      <c r="D324" s="193"/>
      <c r="E324" s="193"/>
    </row>
    <row r="326" spans="1:5" ht="15" customHeight="1" x14ac:dyDescent="0.25">
      <c r="A326" s="153" t="s">
        <v>534</v>
      </c>
    </row>
  </sheetData>
  <pageMargins left="0.25" right="0.25" top="0.25" bottom="0.25" header="0" footer="0"/>
  <pageSetup scale="72" fitToHeight="0" orientation="portrait" r:id="rId1"/>
  <rowBreaks count="5" manualBreakCount="5">
    <brk id="69" max="16383" man="1"/>
    <brk id="138" max="16383" man="1"/>
    <brk id="207" max="16383" man="1"/>
    <brk id="276" max="16383" man="1"/>
    <brk id="32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3E51-49E7-4E53-929F-0C0F1714E7E6}">
  <dimension ref="A1:K53"/>
  <sheetViews>
    <sheetView showOutlineSymbols="0" zoomScaleNormal="10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H6" sqref="H6"/>
    </sheetView>
  </sheetViews>
  <sheetFormatPr defaultColWidth="12.42578125" defaultRowHeight="15" customHeight="1" x14ac:dyDescent="0.2"/>
  <cols>
    <col min="1" max="1" width="97" style="424" bestFit="1" customWidth="1"/>
    <col min="2" max="8" width="16.42578125" style="424" customWidth="1"/>
    <col min="9" max="16384" width="12.42578125" style="424"/>
  </cols>
  <sheetData>
    <row r="1" spans="1:11" s="415" customFormat="1" ht="20.100000000000001" customHeight="1" x14ac:dyDescent="0.25">
      <c r="A1" s="411" t="s">
        <v>131</v>
      </c>
      <c r="B1" s="412"/>
      <c r="C1" s="411" t="s">
        <v>79</v>
      </c>
      <c r="D1" s="412"/>
      <c r="E1" s="413"/>
      <c r="F1" s="414"/>
      <c r="G1" s="413"/>
      <c r="H1" s="414"/>
      <c r="I1" s="412"/>
      <c r="K1" s="412"/>
    </row>
    <row r="2" spans="1:11" s="415" customFormat="1" ht="20.100000000000001" customHeight="1" x14ac:dyDescent="0.25">
      <c r="A2" s="411" t="s">
        <v>471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</row>
    <row r="3" spans="1:11" s="415" customFormat="1" ht="20.100000000000001" customHeight="1" thickBot="1" x14ac:dyDescent="0.3">
      <c r="A3" s="416" t="s">
        <v>472</v>
      </c>
      <c r="B3" s="417"/>
      <c r="C3" s="417"/>
      <c r="D3" s="417"/>
      <c r="E3" s="417"/>
      <c r="F3" s="417"/>
      <c r="G3" s="417"/>
      <c r="H3" s="417"/>
      <c r="I3" s="412"/>
      <c r="J3" s="412"/>
      <c r="K3" s="412"/>
    </row>
    <row r="4" spans="1:11" ht="15" customHeight="1" thickTop="1" x14ac:dyDescent="0.25">
      <c r="A4" s="418"/>
      <c r="B4" s="419" t="s">
        <v>473</v>
      </c>
      <c r="C4" s="419" t="s">
        <v>535</v>
      </c>
      <c r="D4" s="420" t="s">
        <v>135</v>
      </c>
      <c r="E4" s="421" t="s">
        <v>473</v>
      </c>
      <c r="F4" s="422" t="s">
        <v>474</v>
      </c>
      <c r="G4" s="419" t="s">
        <v>535</v>
      </c>
      <c r="H4" s="423" t="s">
        <v>136</v>
      </c>
    </row>
    <row r="5" spans="1:11" ht="15" customHeight="1" x14ac:dyDescent="0.25">
      <c r="A5" s="425" t="s">
        <v>236</v>
      </c>
      <c r="B5" s="426" t="s">
        <v>474</v>
      </c>
      <c r="C5" s="426" t="s">
        <v>475</v>
      </c>
      <c r="D5" s="427" t="s">
        <v>544</v>
      </c>
      <c r="E5" s="428" t="s">
        <v>476</v>
      </c>
      <c r="F5" s="426" t="s">
        <v>477</v>
      </c>
      <c r="G5" s="426" t="s">
        <v>475</v>
      </c>
      <c r="H5" s="546" t="s">
        <v>566</v>
      </c>
    </row>
    <row r="6" spans="1:11" ht="15" customHeight="1" x14ac:dyDescent="0.25">
      <c r="A6" s="429" t="s">
        <v>478</v>
      </c>
      <c r="B6" s="430"/>
      <c r="C6" s="431"/>
      <c r="D6" s="432"/>
      <c r="E6" s="433"/>
      <c r="F6" s="430"/>
      <c r="G6" s="431"/>
      <c r="H6" s="434"/>
    </row>
    <row r="7" spans="1:11" ht="15" customHeight="1" x14ac:dyDescent="0.2">
      <c r="A7" s="435" t="s">
        <v>479</v>
      </c>
      <c r="B7" s="435"/>
      <c r="C7" s="436"/>
      <c r="D7" s="437"/>
      <c r="E7" s="438"/>
      <c r="F7" s="439"/>
      <c r="G7" s="436"/>
      <c r="H7" s="440"/>
    </row>
    <row r="8" spans="1:11" ht="15" customHeight="1" x14ac:dyDescent="0.2">
      <c r="A8" s="441" t="s">
        <v>325</v>
      </c>
      <c r="B8" s="442"/>
      <c r="C8" s="443"/>
      <c r="D8" s="444"/>
      <c r="E8" s="445"/>
      <c r="F8" s="446"/>
      <c r="G8" s="443"/>
      <c r="H8" s="447"/>
    </row>
    <row r="9" spans="1:11" ht="15" customHeight="1" x14ac:dyDescent="0.2">
      <c r="A9" s="442" t="s">
        <v>480</v>
      </c>
      <c r="B9" s="442"/>
      <c r="C9" s="443"/>
      <c r="D9" s="444"/>
      <c r="E9" s="445"/>
      <c r="F9" s="446"/>
      <c r="G9" s="443"/>
      <c r="H9" s="447"/>
    </row>
    <row r="10" spans="1:11" ht="15" customHeight="1" x14ac:dyDescent="0.2">
      <c r="A10" s="442" t="s">
        <v>481</v>
      </c>
      <c r="B10" s="442"/>
      <c r="C10" s="443"/>
      <c r="D10" s="444"/>
      <c r="E10" s="445"/>
      <c r="F10" s="446"/>
      <c r="G10" s="443"/>
      <c r="H10" s="447"/>
    </row>
    <row r="11" spans="1:11" ht="15" customHeight="1" x14ac:dyDescent="0.2">
      <c r="A11" s="442" t="s">
        <v>482</v>
      </c>
      <c r="B11" s="442"/>
      <c r="C11" s="443"/>
      <c r="D11" s="444"/>
      <c r="E11" s="445"/>
      <c r="F11" s="446"/>
      <c r="G11" s="443"/>
      <c r="H11" s="447"/>
    </row>
    <row r="12" spans="1:11" ht="15" customHeight="1" x14ac:dyDescent="0.2">
      <c r="A12" s="442" t="s">
        <v>483</v>
      </c>
      <c r="B12" s="442"/>
      <c r="C12" s="443"/>
      <c r="D12" s="444"/>
      <c r="E12" s="445"/>
      <c r="F12" s="446"/>
      <c r="G12" s="443"/>
      <c r="H12" s="447"/>
    </row>
    <row r="13" spans="1:11" ht="15" customHeight="1" x14ac:dyDescent="0.2">
      <c r="A13" s="442" t="s">
        <v>484</v>
      </c>
      <c r="B13" s="442"/>
      <c r="C13" s="443"/>
      <c r="D13" s="444"/>
      <c r="E13" s="445"/>
      <c r="F13" s="446"/>
      <c r="G13" s="443"/>
      <c r="H13" s="447"/>
    </row>
    <row r="14" spans="1:11" ht="15" customHeight="1" x14ac:dyDescent="0.2">
      <c r="A14" s="442" t="s">
        <v>485</v>
      </c>
      <c r="B14" s="442"/>
      <c r="C14" s="443"/>
      <c r="D14" s="444"/>
      <c r="E14" s="445"/>
      <c r="F14" s="446"/>
      <c r="G14" s="443"/>
      <c r="H14" s="447"/>
    </row>
    <row r="15" spans="1:11" ht="15" customHeight="1" x14ac:dyDescent="0.2">
      <c r="A15" s="442" t="s">
        <v>486</v>
      </c>
      <c r="B15" s="442"/>
      <c r="C15" s="443"/>
      <c r="D15" s="444"/>
      <c r="E15" s="445"/>
      <c r="F15" s="446"/>
      <c r="G15" s="443"/>
      <c r="H15" s="447"/>
    </row>
    <row r="16" spans="1:11" ht="15" customHeight="1" x14ac:dyDescent="0.2">
      <c r="A16" s="442" t="s">
        <v>487</v>
      </c>
      <c r="B16" s="442"/>
      <c r="C16" s="443"/>
      <c r="D16" s="444"/>
      <c r="E16" s="445"/>
      <c r="F16" s="446"/>
      <c r="G16" s="443"/>
      <c r="H16" s="447"/>
    </row>
    <row r="17" spans="1:9" ht="15" customHeight="1" x14ac:dyDescent="0.2">
      <c r="A17" s="442" t="s">
        <v>488</v>
      </c>
      <c r="B17" s="442"/>
      <c r="C17" s="443"/>
      <c r="D17" s="444"/>
      <c r="E17" s="445"/>
      <c r="F17" s="446"/>
      <c r="G17" s="443"/>
      <c r="H17" s="447"/>
    </row>
    <row r="18" spans="1:9" ht="15" customHeight="1" x14ac:dyDescent="0.2">
      <c r="A18" s="442" t="s">
        <v>489</v>
      </c>
      <c r="B18" s="442"/>
      <c r="C18" s="443"/>
      <c r="D18" s="444"/>
      <c r="E18" s="445"/>
      <c r="F18" s="446"/>
      <c r="G18" s="443"/>
      <c r="H18" s="447"/>
    </row>
    <row r="19" spans="1:9" ht="15" customHeight="1" x14ac:dyDescent="0.2">
      <c r="A19" s="442" t="s">
        <v>490</v>
      </c>
      <c r="B19" s="442"/>
      <c r="C19" s="443"/>
      <c r="D19" s="444"/>
      <c r="E19" s="445"/>
      <c r="F19" s="446"/>
      <c r="G19" s="443"/>
      <c r="H19" s="447"/>
    </row>
    <row r="20" spans="1:9" ht="15" customHeight="1" x14ac:dyDescent="0.2">
      <c r="A20" s="442" t="s">
        <v>491</v>
      </c>
      <c r="B20" s="442"/>
      <c r="C20" s="443"/>
      <c r="D20" s="444"/>
      <c r="E20" s="445"/>
      <c r="F20" s="446"/>
      <c r="G20" s="443"/>
      <c r="H20" s="447"/>
    </row>
    <row r="21" spans="1:9" ht="15" customHeight="1" x14ac:dyDescent="0.2">
      <c r="A21" s="442" t="s">
        <v>492</v>
      </c>
      <c r="B21" s="442"/>
      <c r="C21" s="443"/>
      <c r="D21" s="444"/>
      <c r="E21" s="445"/>
      <c r="F21" s="446"/>
      <c r="G21" s="443"/>
      <c r="H21" s="447"/>
    </row>
    <row r="22" spans="1:9" ht="15" customHeight="1" x14ac:dyDescent="0.2">
      <c r="A22" s="442" t="s">
        <v>493</v>
      </c>
      <c r="B22" s="442"/>
      <c r="C22" s="443"/>
      <c r="D22" s="444"/>
      <c r="E22" s="445"/>
      <c r="F22" s="446"/>
      <c r="G22" s="443"/>
      <c r="H22" s="447"/>
    </row>
    <row r="23" spans="1:9" ht="15" customHeight="1" x14ac:dyDescent="0.2">
      <c r="A23" s="442" t="s">
        <v>494</v>
      </c>
      <c r="B23" s="442"/>
      <c r="C23" s="443"/>
      <c r="D23" s="444"/>
      <c r="E23" s="445"/>
      <c r="F23" s="446"/>
      <c r="G23" s="443"/>
      <c r="H23" s="447"/>
    </row>
    <row r="24" spans="1:9" ht="15" customHeight="1" x14ac:dyDescent="0.2">
      <c r="A24" s="442" t="s">
        <v>495</v>
      </c>
      <c r="B24" s="442"/>
      <c r="C24" s="443"/>
      <c r="D24" s="444"/>
      <c r="E24" s="445"/>
      <c r="F24" s="446"/>
      <c r="G24" s="443"/>
      <c r="H24" s="447"/>
    </row>
    <row r="25" spans="1:9" ht="15" customHeight="1" x14ac:dyDescent="0.2">
      <c r="A25" s="442" t="s">
        <v>496</v>
      </c>
      <c r="B25" s="442"/>
      <c r="C25" s="443"/>
      <c r="D25" s="444"/>
      <c r="E25" s="445"/>
      <c r="F25" s="446"/>
      <c r="G25" s="443"/>
      <c r="H25" s="447"/>
    </row>
    <row r="26" spans="1:9" ht="15" customHeight="1" x14ac:dyDescent="0.2">
      <c r="A26" s="442" t="s">
        <v>497</v>
      </c>
      <c r="B26" s="442"/>
      <c r="C26" s="443"/>
      <c r="D26" s="444"/>
      <c r="E26" s="445"/>
      <c r="F26" s="446"/>
      <c r="G26" s="443"/>
      <c r="H26" s="447"/>
    </row>
    <row r="27" spans="1:9" ht="15" customHeight="1" x14ac:dyDescent="0.2">
      <c r="A27" s="442" t="s">
        <v>498</v>
      </c>
      <c r="B27" s="442"/>
      <c r="C27" s="443"/>
      <c r="D27" s="444"/>
      <c r="E27" s="445"/>
      <c r="F27" s="446"/>
      <c r="G27" s="443"/>
      <c r="H27" s="447"/>
    </row>
    <row r="28" spans="1:9" ht="15" customHeight="1" x14ac:dyDescent="0.2">
      <c r="A28" s="442" t="s">
        <v>499</v>
      </c>
      <c r="B28" s="442"/>
      <c r="C28" s="443"/>
      <c r="D28" s="444"/>
      <c r="E28" s="445"/>
      <c r="F28" s="446"/>
      <c r="G28" s="443"/>
      <c r="H28" s="447"/>
    </row>
    <row r="29" spans="1:9" ht="15" customHeight="1" x14ac:dyDescent="0.25">
      <c r="A29" s="448" t="s">
        <v>500</v>
      </c>
      <c r="B29" s="441">
        <f>SUM(B7:B28)</f>
        <v>0</v>
      </c>
      <c r="C29" s="449">
        <f>IFERROR(D29/B29,)</f>
        <v>0</v>
      </c>
      <c r="D29" s="450">
        <f>SUM(D6:D28)</f>
        <v>0</v>
      </c>
      <c r="E29" s="451">
        <f>SUM(E7:E28)</f>
        <v>0</v>
      </c>
      <c r="F29" s="452">
        <f>SUM(F6:F28)</f>
        <v>0</v>
      </c>
      <c r="G29" s="449">
        <f>IFERROR(H29/(F29+E29),)</f>
        <v>0</v>
      </c>
      <c r="H29" s="453">
        <f>SUM(H7:H28)</f>
        <v>0</v>
      </c>
    </row>
    <row r="30" spans="1:9" ht="15" customHeight="1" x14ac:dyDescent="0.25">
      <c r="A30" s="454"/>
      <c r="B30" s="455"/>
      <c r="C30" s="456"/>
      <c r="D30" s="456"/>
      <c r="E30" s="445"/>
      <c r="F30" s="445"/>
      <c r="G30" s="456"/>
      <c r="H30" s="456"/>
    </row>
    <row r="31" spans="1:9" ht="15" customHeight="1" x14ac:dyDescent="0.25">
      <c r="A31" s="457" t="s">
        <v>501</v>
      </c>
      <c r="B31" s="435"/>
      <c r="C31" s="435"/>
      <c r="D31" s="458"/>
      <c r="E31" s="438"/>
      <c r="F31" s="439"/>
      <c r="G31" s="436"/>
      <c r="H31" s="459"/>
      <c r="I31" s="435"/>
    </row>
    <row r="32" spans="1:9" ht="15" customHeight="1" x14ac:dyDescent="0.25">
      <c r="A32" s="460" t="s">
        <v>502</v>
      </c>
      <c r="B32" s="461"/>
      <c r="C32" s="461"/>
      <c r="D32" s="462"/>
      <c r="E32" s="463"/>
      <c r="F32" s="464"/>
      <c r="G32" s="465"/>
      <c r="H32" s="465"/>
      <c r="I32" s="435"/>
    </row>
    <row r="33" spans="1:9" ht="15" customHeight="1" x14ac:dyDescent="0.25">
      <c r="A33" s="466" t="s">
        <v>503</v>
      </c>
      <c r="B33" s="442"/>
      <c r="C33" s="443"/>
      <c r="D33" s="444"/>
      <c r="E33" s="445"/>
      <c r="F33" s="446"/>
      <c r="G33" s="443"/>
      <c r="H33" s="467"/>
      <c r="I33" s="435"/>
    </row>
    <row r="34" spans="1:9" ht="15" customHeight="1" x14ac:dyDescent="0.2">
      <c r="A34" s="435" t="s">
        <v>504</v>
      </c>
      <c r="B34" s="435"/>
      <c r="C34" s="436"/>
      <c r="D34" s="437"/>
      <c r="E34" s="438"/>
      <c r="F34" s="439"/>
      <c r="G34" s="436"/>
      <c r="H34" s="459"/>
      <c r="I34" s="435"/>
    </row>
    <row r="35" spans="1:9" ht="15" customHeight="1" x14ac:dyDescent="0.2">
      <c r="A35" s="468" t="s">
        <v>505</v>
      </c>
      <c r="B35" s="442"/>
      <c r="C35" s="443"/>
      <c r="D35" s="444"/>
      <c r="E35" s="455"/>
      <c r="F35" s="442"/>
      <c r="G35" s="443"/>
      <c r="H35" s="467"/>
      <c r="I35" s="435"/>
    </row>
    <row r="36" spans="1:9" ht="15" customHeight="1" x14ac:dyDescent="0.2">
      <c r="A36" s="468" t="s">
        <v>506</v>
      </c>
      <c r="B36" s="442"/>
      <c r="C36" s="443"/>
      <c r="D36" s="444"/>
      <c r="E36" s="445"/>
      <c r="F36" s="446"/>
      <c r="G36" s="443"/>
      <c r="H36" s="467"/>
      <c r="I36" s="435"/>
    </row>
    <row r="37" spans="1:9" ht="15" customHeight="1" x14ac:dyDescent="0.2">
      <c r="A37" s="442" t="s">
        <v>507</v>
      </c>
      <c r="B37" s="442"/>
      <c r="C37" s="443"/>
      <c r="D37" s="444"/>
      <c r="E37" s="445"/>
      <c r="F37" s="446"/>
      <c r="G37" s="443"/>
      <c r="H37" s="467"/>
      <c r="I37" s="435"/>
    </row>
    <row r="38" spans="1:9" ht="15" customHeight="1" x14ac:dyDescent="0.2">
      <c r="A38" s="468" t="s">
        <v>508</v>
      </c>
      <c r="B38" s="442"/>
      <c r="C38" s="443"/>
      <c r="D38" s="444"/>
      <c r="E38" s="445"/>
      <c r="F38" s="446"/>
      <c r="G38" s="443"/>
      <c r="H38" s="467"/>
      <c r="I38" s="435"/>
    </row>
    <row r="39" spans="1:9" ht="15" customHeight="1" x14ac:dyDescent="0.2">
      <c r="A39" s="468" t="s">
        <v>509</v>
      </c>
      <c r="B39" s="442"/>
      <c r="C39" s="443"/>
      <c r="D39" s="444"/>
      <c r="E39" s="445"/>
      <c r="F39" s="446"/>
      <c r="G39" s="443"/>
      <c r="H39" s="467"/>
      <c r="I39" s="435"/>
    </row>
    <row r="40" spans="1:9" ht="15" customHeight="1" x14ac:dyDescent="0.2">
      <c r="A40" s="468" t="s">
        <v>510</v>
      </c>
      <c r="B40" s="442"/>
      <c r="C40" s="443"/>
      <c r="D40" s="444"/>
      <c r="E40" s="445"/>
      <c r="F40" s="446"/>
      <c r="G40" s="443"/>
      <c r="H40" s="467"/>
      <c r="I40" s="435"/>
    </row>
    <row r="41" spans="1:9" ht="15" customHeight="1" x14ac:dyDescent="0.2">
      <c r="A41" s="468" t="s">
        <v>511</v>
      </c>
      <c r="B41" s="442"/>
      <c r="C41" s="443"/>
      <c r="D41" s="444"/>
      <c r="E41" s="445"/>
      <c r="F41" s="446"/>
      <c r="G41" s="443"/>
      <c r="H41" s="467"/>
      <c r="I41" s="435"/>
    </row>
    <row r="42" spans="1:9" ht="15" customHeight="1" x14ac:dyDescent="0.2">
      <c r="A42" s="468" t="s">
        <v>512</v>
      </c>
      <c r="B42" s="442"/>
      <c r="C42" s="443"/>
      <c r="D42" s="444"/>
      <c r="E42" s="445"/>
      <c r="F42" s="446"/>
      <c r="G42" s="443"/>
      <c r="H42" s="467"/>
      <c r="I42" s="435"/>
    </row>
    <row r="43" spans="1:9" ht="15" customHeight="1" x14ac:dyDescent="0.25">
      <c r="A43" s="469" t="s">
        <v>513</v>
      </c>
      <c r="B43" s="442"/>
      <c r="C43" s="443"/>
      <c r="D43" s="444"/>
      <c r="E43" s="445"/>
      <c r="F43" s="446"/>
      <c r="G43" s="443"/>
      <c r="H43" s="467"/>
      <c r="I43" s="435"/>
    </row>
    <row r="44" spans="1:9" ht="15" customHeight="1" x14ac:dyDescent="0.2">
      <c r="A44" s="470" t="s">
        <v>514</v>
      </c>
      <c r="B44" s="435"/>
      <c r="C44" s="436"/>
      <c r="D44" s="437"/>
      <c r="E44" s="438"/>
      <c r="F44" s="439"/>
      <c r="G44" s="436"/>
      <c r="H44" s="459"/>
      <c r="I44" s="435"/>
    </row>
    <row r="45" spans="1:9" ht="15" customHeight="1" x14ac:dyDescent="0.2">
      <c r="A45" s="468" t="s">
        <v>515</v>
      </c>
      <c r="B45" s="442"/>
      <c r="C45" s="443"/>
      <c r="D45" s="444"/>
      <c r="E45" s="445"/>
      <c r="F45" s="446"/>
      <c r="G45" s="443"/>
      <c r="H45" s="467"/>
      <c r="I45" s="435"/>
    </row>
    <row r="46" spans="1:9" ht="15" customHeight="1" x14ac:dyDescent="0.2">
      <c r="A46" s="468" t="s">
        <v>516</v>
      </c>
      <c r="B46" s="442"/>
      <c r="C46" s="443"/>
      <c r="D46" s="444"/>
      <c r="E46" s="445"/>
      <c r="F46" s="446"/>
      <c r="G46" s="443"/>
      <c r="H46" s="467"/>
      <c r="I46" s="435"/>
    </row>
    <row r="47" spans="1:9" ht="15" customHeight="1" x14ac:dyDescent="0.25">
      <c r="A47" s="469" t="s">
        <v>517</v>
      </c>
      <c r="B47" s="442"/>
      <c r="C47" s="443"/>
      <c r="D47" s="444"/>
      <c r="E47" s="445"/>
      <c r="F47" s="446"/>
      <c r="G47" s="443"/>
      <c r="H47" s="467"/>
      <c r="I47" s="435"/>
    </row>
    <row r="48" spans="1:9" ht="15" customHeight="1" x14ac:dyDescent="0.2">
      <c r="A48" s="470" t="s">
        <v>518</v>
      </c>
      <c r="B48" s="435"/>
      <c r="C48" s="436"/>
      <c r="D48" s="437"/>
      <c r="E48" s="438"/>
      <c r="F48" s="439"/>
      <c r="G48" s="436"/>
      <c r="H48" s="459"/>
      <c r="I48" s="435"/>
    </row>
    <row r="49" spans="1:9" ht="15" customHeight="1" x14ac:dyDescent="0.2">
      <c r="A49" s="468" t="s">
        <v>519</v>
      </c>
      <c r="B49" s="442"/>
      <c r="C49" s="443"/>
      <c r="D49" s="444"/>
      <c r="E49" s="445"/>
      <c r="F49" s="446"/>
      <c r="G49" s="443"/>
      <c r="H49" s="467"/>
      <c r="I49" s="435"/>
    </row>
    <row r="50" spans="1:9" ht="15" customHeight="1" x14ac:dyDescent="0.2">
      <c r="A50" s="468" t="s">
        <v>520</v>
      </c>
      <c r="B50" s="442"/>
      <c r="C50" s="443"/>
      <c r="D50" s="444"/>
      <c r="E50" s="445"/>
      <c r="F50" s="446"/>
      <c r="G50" s="443"/>
      <c r="H50" s="467"/>
      <c r="I50" s="435"/>
    </row>
    <row r="51" spans="1:9" ht="15" customHeight="1" x14ac:dyDescent="0.25">
      <c r="A51" s="466" t="s">
        <v>521</v>
      </c>
      <c r="B51" s="442">
        <f>SUM(B34:B50)+B32</f>
        <v>0</v>
      </c>
      <c r="C51" s="442">
        <f>IFERROR(D51/B51,)</f>
        <v>0</v>
      </c>
      <c r="D51" s="471">
        <f>SUM(D34:D50)+D32</f>
        <v>0</v>
      </c>
      <c r="E51" s="445">
        <f>SUM(E34:E50)+E32</f>
        <v>0</v>
      </c>
      <c r="F51" s="446">
        <f>SUM(F34:F50)+F32</f>
        <v>0</v>
      </c>
      <c r="G51" s="443">
        <f>IFERROR(H51/(F51+E51),)</f>
        <v>0</v>
      </c>
      <c r="H51" s="472">
        <f>SUM(H34:H50)+H32</f>
        <v>0</v>
      </c>
      <c r="I51" s="435" t="s">
        <v>117</v>
      </c>
    </row>
    <row r="52" spans="1:9" ht="15" customHeight="1" x14ac:dyDescent="0.25">
      <c r="A52" s="466" t="s">
        <v>522</v>
      </c>
      <c r="B52" s="442">
        <f>B51+B29</f>
        <v>0</v>
      </c>
      <c r="C52" s="443">
        <f>IFERROR(D52/B52,)</f>
        <v>0</v>
      </c>
      <c r="D52" s="450">
        <f>D51+D29</f>
        <v>0</v>
      </c>
      <c r="E52" s="445">
        <f>E51+E29</f>
        <v>0</v>
      </c>
      <c r="F52" s="446">
        <f>F51+F29</f>
        <v>0</v>
      </c>
      <c r="G52" s="443">
        <f>IFERROR(H52/(F52+E52),)</f>
        <v>0</v>
      </c>
      <c r="H52" s="473">
        <f>H51+H29</f>
        <v>0</v>
      </c>
      <c r="I52" s="435" t="s">
        <v>236</v>
      </c>
    </row>
    <row r="53" spans="1:9" ht="15" customHeight="1" x14ac:dyDescent="0.2">
      <c r="A53" s="455"/>
      <c r="B53" s="455"/>
      <c r="C53" s="455"/>
      <c r="D53" s="455"/>
      <c r="E53" s="455"/>
      <c r="F53" s="455"/>
      <c r="G53" s="455"/>
      <c r="H53" s="455"/>
    </row>
  </sheetData>
  <printOptions horizontalCentered="1"/>
  <pageMargins left="0.25" right="0" top="0.25" bottom="0.25" header="0" footer="0"/>
  <pageSetup scale="50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892A-FBD8-4D0F-A4AB-641F4A36C60C}">
  <sheetPr>
    <pageSetUpPr fitToPage="1"/>
  </sheetPr>
  <dimension ref="A1:H37"/>
  <sheetViews>
    <sheetView workbookViewId="0">
      <pane ySplit="6" topLeftCell="A13" activePane="bottomLeft" state="frozen"/>
      <selection pane="bottomLeft" activeCell="H7" sqref="H7"/>
    </sheetView>
  </sheetViews>
  <sheetFormatPr defaultColWidth="9.140625" defaultRowHeight="15" x14ac:dyDescent="0.2"/>
  <cols>
    <col min="1" max="1" width="38.7109375" style="481" customWidth="1"/>
    <col min="2" max="2" width="13.5703125" style="481" customWidth="1"/>
    <col min="3" max="3" width="19.5703125" style="481" customWidth="1"/>
    <col min="4" max="4" width="17.28515625" style="481" customWidth="1"/>
    <col min="5" max="5" width="14.140625" style="481" customWidth="1"/>
    <col min="6" max="6" width="15.140625" style="481" customWidth="1"/>
    <col min="7" max="7" width="18.140625" style="481" customWidth="1"/>
    <col min="8" max="8" width="16.28515625" style="481" customWidth="1"/>
    <col min="9" max="16384" width="9.140625" style="481"/>
  </cols>
  <sheetData>
    <row r="1" spans="1:8" s="478" customFormat="1" ht="20.25" customHeight="1" x14ac:dyDescent="0.45">
      <c r="A1" s="474" t="s">
        <v>131</v>
      </c>
      <c r="B1" s="475"/>
      <c r="C1" s="474" t="s">
        <v>79</v>
      </c>
      <c r="D1" s="475"/>
      <c r="E1" s="476"/>
      <c r="F1" s="477"/>
      <c r="G1" s="476"/>
      <c r="H1" s="477"/>
    </row>
    <row r="2" spans="1:8" s="478" customFormat="1" ht="21" customHeight="1" x14ac:dyDescent="0.45">
      <c r="A2" s="474" t="s">
        <v>523</v>
      </c>
      <c r="B2" s="475"/>
      <c r="C2" s="475"/>
      <c r="D2" s="475"/>
      <c r="E2" s="475"/>
      <c r="F2" s="475"/>
      <c r="G2" s="475"/>
      <c r="H2" s="475"/>
    </row>
    <row r="3" spans="1:8" s="478" customFormat="1" ht="21" customHeight="1" x14ac:dyDescent="0.45">
      <c r="A3" s="474"/>
      <c r="B3" s="475"/>
      <c r="C3" s="475"/>
      <c r="D3" s="475"/>
      <c r="E3" s="475"/>
      <c r="F3" s="475"/>
      <c r="G3" s="475"/>
      <c r="H3" s="475"/>
    </row>
    <row r="4" spans="1:8" ht="21" customHeight="1" thickBot="1" x14ac:dyDescent="0.3">
      <c r="A4" s="479" t="s">
        <v>524</v>
      </c>
      <c r="B4" s="480"/>
      <c r="C4" s="480"/>
      <c r="D4" s="480"/>
      <c r="E4" s="480"/>
      <c r="F4" s="480"/>
      <c r="G4" s="480"/>
      <c r="H4" s="480"/>
    </row>
    <row r="5" spans="1:8" ht="21" customHeight="1" thickTop="1" x14ac:dyDescent="0.25">
      <c r="A5" s="482"/>
      <c r="B5" s="483" t="s">
        <v>473</v>
      </c>
      <c r="C5" s="483" t="s">
        <v>535</v>
      </c>
      <c r="D5" s="484" t="s">
        <v>135</v>
      </c>
      <c r="E5" s="485" t="s">
        <v>473</v>
      </c>
      <c r="F5" s="486" t="s">
        <v>474</v>
      </c>
      <c r="G5" s="483" t="s">
        <v>535</v>
      </c>
      <c r="H5" s="487" t="s">
        <v>136</v>
      </c>
    </row>
    <row r="6" spans="1:8" ht="15.75" x14ac:dyDescent="0.25">
      <c r="A6" s="488" t="s">
        <v>525</v>
      </c>
      <c r="B6" s="489" t="s">
        <v>474</v>
      </c>
      <c r="C6" s="490" t="s">
        <v>475</v>
      </c>
      <c r="D6" s="491" t="s">
        <v>544</v>
      </c>
      <c r="E6" s="492" t="s">
        <v>476</v>
      </c>
      <c r="F6" s="490" t="s">
        <v>477</v>
      </c>
      <c r="G6" s="490" t="s">
        <v>475</v>
      </c>
      <c r="H6" s="547" t="s">
        <v>566</v>
      </c>
    </row>
    <row r="7" spans="1:8" x14ac:dyDescent="0.2">
      <c r="A7" s="493"/>
      <c r="B7" s="494"/>
      <c r="C7" s="493"/>
      <c r="D7" s="495"/>
      <c r="E7" s="496"/>
      <c r="F7" s="494"/>
      <c r="G7" s="497"/>
      <c r="H7" s="497"/>
    </row>
    <row r="8" spans="1:8" x14ac:dyDescent="0.2">
      <c r="A8" s="493"/>
      <c r="B8" s="494"/>
      <c r="C8" s="493"/>
      <c r="D8" s="495"/>
      <c r="E8" s="496"/>
      <c r="F8" s="494"/>
      <c r="G8" s="497"/>
      <c r="H8" s="497"/>
    </row>
    <row r="9" spans="1:8" x14ac:dyDescent="0.2">
      <c r="A9" s="493"/>
      <c r="B9" s="494"/>
      <c r="C9" s="493"/>
      <c r="D9" s="495"/>
      <c r="E9" s="496"/>
      <c r="F9" s="494"/>
      <c r="G9" s="497"/>
      <c r="H9" s="497"/>
    </row>
    <row r="10" spans="1:8" x14ac:dyDescent="0.2">
      <c r="A10" s="493"/>
      <c r="B10" s="494"/>
      <c r="C10" s="493"/>
      <c r="D10" s="495"/>
      <c r="E10" s="496"/>
      <c r="F10" s="494"/>
      <c r="G10" s="497"/>
      <c r="H10" s="497"/>
    </row>
    <row r="11" spans="1:8" x14ac:dyDescent="0.2">
      <c r="A11" s="493"/>
      <c r="B11" s="494"/>
      <c r="C11" s="493"/>
      <c r="D11" s="495"/>
      <c r="E11" s="496"/>
      <c r="F11" s="494"/>
      <c r="G11" s="497"/>
      <c r="H11" s="497"/>
    </row>
    <row r="12" spans="1:8" x14ac:dyDescent="0.2">
      <c r="A12" s="493"/>
      <c r="B12" s="494"/>
      <c r="C12" s="493"/>
      <c r="D12" s="495"/>
      <c r="E12" s="496"/>
      <c r="F12" s="494"/>
      <c r="G12" s="497"/>
      <c r="H12" s="497"/>
    </row>
    <row r="13" spans="1:8" x14ac:dyDescent="0.2">
      <c r="A13" s="493"/>
      <c r="B13" s="494"/>
      <c r="C13" s="493"/>
      <c r="D13" s="495"/>
      <c r="E13" s="496"/>
      <c r="F13" s="494"/>
      <c r="G13" s="497"/>
      <c r="H13" s="497"/>
    </row>
    <row r="14" spans="1:8" x14ac:dyDescent="0.2">
      <c r="A14" s="493"/>
      <c r="B14" s="494"/>
      <c r="C14" s="493"/>
      <c r="D14" s="495"/>
      <c r="E14" s="496"/>
      <c r="F14" s="494"/>
      <c r="G14" s="497"/>
      <c r="H14" s="497"/>
    </row>
    <row r="15" spans="1:8" x14ac:dyDescent="0.2">
      <c r="A15" s="493"/>
      <c r="B15" s="494"/>
      <c r="C15" s="493"/>
      <c r="D15" s="495"/>
      <c r="E15" s="496"/>
      <c r="F15" s="494"/>
      <c r="G15" s="497"/>
      <c r="H15" s="497"/>
    </row>
    <row r="16" spans="1:8" x14ac:dyDescent="0.2">
      <c r="A16" s="493"/>
      <c r="B16" s="494"/>
      <c r="C16" s="493"/>
      <c r="D16" s="495"/>
      <c r="E16" s="496"/>
      <c r="F16" s="494"/>
      <c r="G16" s="497"/>
      <c r="H16" s="497"/>
    </row>
    <row r="17" spans="1:8" x14ac:dyDescent="0.2">
      <c r="A17" s="493"/>
      <c r="B17" s="494"/>
      <c r="C17" s="493"/>
      <c r="D17" s="495"/>
      <c r="E17" s="496"/>
      <c r="F17" s="494"/>
      <c r="G17" s="497"/>
      <c r="H17" s="497"/>
    </row>
    <row r="18" spans="1:8" x14ac:dyDescent="0.2">
      <c r="A18" s="493"/>
      <c r="B18" s="494"/>
      <c r="C18" s="493"/>
      <c r="D18" s="495"/>
      <c r="E18" s="496"/>
      <c r="F18" s="494"/>
      <c r="G18" s="497"/>
      <c r="H18" s="497"/>
    </row>
    <row r="19" spans="1:8" x14ac:dyDescent="0.2">
      <c r="A19" s="493"/>
      <c r="B19" s="494"/>
      <c r="C19" s="493"/>
      <c r="D19" s="495"/>
      <c r="E19" s="496"/>
      <c r="F19" s="494"/>
      <c r="G19" s="497"/>
      <c r="H19" s="497"/>
    </row>
    <row r="20" spans="1:8" x14ac:dyDescent="0.2">
      <c r="A20" s="493"/>
      <c r="B20" s="494"/>
      <c r="C20" s="493"/>
      <c r="D20" s="495"/>
      <c r="E20" s="496"/>
      <c r="F20" s="494"/>
      <c r="G20" s="497"/>
      <c r="H20" s="497"/>
    </row>
    <row r="21" spans="1:8" x14ac:dyDescent="0.2">
      <c r="A21" s="493"/>
      <c r="B21" s="494"/>
      <c r="C21" s="493"/>
      <c r="D21" s="495"/>
      <c r="E21" s="496"/>
      <c r="F21" s="494"/>
      <c r="G21" s="497"/>
      <c r="H21" s="497"/>
    </row>
    <row r="22" spans="1:8" x14ac:dyDescent="0.2">
      <c r="A22" s="493"/>
      <c r="B22" s="494"/>
      <c r="C22" s="493"/>
      <c r="D22" s="495"/>
      <c r="E22" s="496"/>
      <c r="F22" s="494"/>
      <c r="G22" s="497"/>
      <c r="H22" s="497"/>
    </row>
    <row r="23" spans="1:8" x14ac:dyDescent="0.2">
      <c r="A23" s="493"/>
      <c r="B23" s="494"/>
      <c r="C23" s="493"/>
      <c r="D23" s="495"/>
      <c r="E23" s="496"/>
      <c r="F23" s="494"/>
      <c r="G23" s="497"/>
      <c r="H23" s="497"/>
    </row>
    <row r="24" spans="1:8" x14ac:dyDescent="0.2">
      <c r="A24" s="493"/>
      <c r="B24" s="494"/>
      <c r="C24" s="493"/>
      <c r="D24" s="495"/>
      <c r="E24" s="496"/>
      <c r="F24" s="494"/>
      <c r="G24" s="497"/>
      <c r="H24" s="497"/>
    </row>
    <row r="25" spans="1:8" x14ac:dyDescent="0.2">
      <c r="A25" s="493"/>
      <c r="B25" s="494"/>
      <c r="C25" s="493"/>
      <c r="D25" s="495"/>
      <c r="E25" s="496"/>
      <c r="F25" s="494"/>
      <c r="G25" s="497"/>
      <c r="H25" s="497"/>
    </row>
    <row r="26" spans="1:8" x14ac:dyDescent="0.2">
      <c r="A26" s="493"/>
      <c r="B26" s="494"/>
      <c r="C26" s="493"/>
      <c r="D26" s="495"/>
      <c r="E26" s="496"/>
      <c r="F26" s="494"/>
      <c r="G26" s="497"/>
      <c r="H26" s="497"/>
    </row>
    <row r="27" spans="1:8" x14ac:dyDescent="0.2">
      <c r="A27" s="493"/>
      <c r="B27" s="494"/>
      <c r="C27" s="493"/>
      <c r="D27" s="495"/>
      <c r="E27" s="496"/>
      <c r="F27" s="494"/>
      <c r="G27" s="497"/>
      <c r="H27" s="497"/>
    </row>
    <row r="28" spans="1:8" x14ac:dyDescent="0.2">
      <c r="A28" s="493"/>
      <c r="B28" s="494"/>
      <c r="C28" s="493"/>
      <c r="D28" s="495"/>
      <c r="E28" s="496"/>
      <c r="F28" s="494"/>
      <c r="G28" s="497"/>
      <c r="H28" s="497"/>
    </row>
    <row r="29" spans="1:8" x14ac:dyDescent="0.2">
      <c r="A29" s="493"/>
      <c r="B29" s="494"/>
      <c r="C29" s="493"/>
      <c r="D29" s="495"/>
      <c r="E29" s="496"/>
      <c r="F29" s="494"/>
      <c r="G29" s="497"/>
      <c r="H29" s="497"/>
    </row>
    <row r="30" spans="1:8" x14ac:dyDescent="0.2">
      <c r="A30" s="493"/>
      <c r="B30" s="494"/>
      <c r="C30" s="493"/>
      <c r="D30" s="495"/>
      <c r="E30" s="496"/>
      <c r="F30" s="494"/>
      <c r="G30" s="497"/>
      <c r="H30" s="497"/>
    </row>
    <row r="31" spans="1:8" x14ac:dyDescent="0.2">
      <c r="A31" s="493"/>
      <c r="B31" s="494"/>
      <c r="C31" s="493"/>
      <c r="D31" s="495"/>
      <c r="E31" s="496"/>
      <c r="F31" s="494"/>
      <c r="G31" s="497"/>
      <c r="H31" s="497"/>
    </row>
    <row r="32" spans="1:8" x14ac:dyDescent="0.2">
      <c r="A32" s="493"/>
      <c r="B32" s="494"/>
      <c r="C32" s="493"/>
      <c r="D32" s="495"/>
      <c r="E32" s="496"/>
      <c r="F32" s="494"/>
      <c r="G32" s="497"/>
      <c r="H32" s="497"/>
    </row>
    <row r="33" spans="1:8" x14ac:dyDescent="0.2">
      <c r="A33" s="493"/>
      <c r="B33" s="494"/>
      <c r="C33" s="493"/>
      <c r="D33" s="495"/>
      <c r="E33" s="496"/>
      <c r="F33" s="494"/>
      <c r="G33" s="497"/>
      <c r="H33" s="497"/>
    </row>
    <row r="34" spans="1:8" x14ac:dyDescent="0.2">
      <c r="A34" s="493"/>
      <c r="B34" s="494"/>
      <c r="C34" s="493"/>
      <c r="D34" s="495"/>
      <c r="E34" s="496"/>
      <c r="F34" s="494"/>
      <c r="G34" s="497"/>
      <c r="H34" s="497"/>
    </row>
    <row r="35" spans="1:8" x14ac:dyDescent="0.2">
      <c r="A35" s="493"/>
      <c r="B35" s="494"/>
      <c r="C35" s="493"/>
      <c r="D35" s="495"/>
      <c r="E35" s="496"/>
      <c r="F35" s="494"/>
      <c r="G35" s="497"/>
      <c r="H35" s="497"/>
    </row>
    <row r="36" spans="1:8" x14ac:dyDescent="0.2">
      <c r="A36" s="493"/>
      <c r="B36" s="494"/>
      <c r="C36" s="493"/>
      <c r="D36" s="495"/>
      <c r="E36" s="496"/>
      <c r="F36" s="494"/>
      <c r="G36" s="497"/>
      <c r="H36" s="497"/>
    </row>
    <row r="37" spans="1:8" x14ac:dyDescent="0.2">
      <c r="A37" s="493"/>
      <c r="B37" s="494"/>
      <c r="C37" s="493"/>
      <c r="D37" s="495"/>
      <c r="E37" s="496"/>
      <c r="F37" s="494"/>
      <c r="G37" s="497"/>
      <c r="H37" s="497"/>
    </row>
  </sheetData>
  <pageMargins left="0.25" right="0.25" top="0.75" bottom="0.75" header="0.3" footer="0.3"/>
  <pageSetup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6"/>
  <sheetViews>
    <sheetView zoomScaleNormal="100" workbookViewId="0">
      <selection activeCell="C6" sqref="C6"/>
    </sheetView>
  </sheetViews>
  <sheetFormatPr defaultColWidth="12.42578125" defaultRowHeight="15" customHeight="1" x14ac:dyDescent="0.2"/>
  <cols>
    <col min="1" max="1" width="74" style="98" customWidth="1"/>
    <col min="2" max="4" width="36.42578125" style="138" customWidth="1"/>
    <col min="5" max="16384" width="12.42578125" style="98"/>
  </cols>
  <sheetData>
    <row r="1" spans="1:6" s="372" customFormat="1" ht="20.100000000000001" customHeight="1" x14ac:dyDescent="0.25">
      <c r="A1" s="366" t="s">
        <v>131</v>
      </c>
      <c r="B1" s="368"/>
      <c r="C1" s="368"/>
      <c r="D1" s="368"/>
    </row>
    <row r="2" spans="1:6" s="372" customFormat="1" ht="20.100000000000001" customHeight="1" x14ac:dyDescent="0.25">
      <c r="A2" s="366" t="s">
        <v>285</v>
      </c>
      <c r="B2" s="369" t="s">
        <v>79</v>
      </c>
      <c r="C2" s="370">
        <f>Revenue!B2</f>
        <v>0</v>
      </c>
      <c r="D2" s="371"/>
    </row>
    <row r="3" spans="1:6" s="372" customFormat="1" ht="20.100000000000001" customHeight="1" thickBot="1" x14ac:dyDescent="0.3">
      <c r="A3" s="366" t="s">
        <v>286</v>
      </c>
      <c r="B3" s="368"/>
      <c r="C3" s="368"/>
      <c r="D3" s="368"/>
      <c r="E3" s="373"/>
      <c r="F3" s="373"/>
    </row>
    <row r="4" spans="1:6" ht="15" customHeight="1" thickTop="1" x14ac:dyDescent="0.25">
      <c r="A4" s="139"/>
      <c r="B4" s="140" t="s">
        <v>287</v>
      </c>
      <c r="C4" s="140" t="s">
        <v>136</v>
      </c>
      <c r="D4" s="510" t="s">
        <v>136</v>
      </c>
    </row>
    <row r="5" spans="1:6" ht="15" customHeight="1" thickBot="1" x14ac:dyDescent="0.3">
      <c r="A5" s="141" t="s">
        <v>288</v>
      </c>
      <c r="B5" s="390" t="s">
        <v>544</v>
      </c>
      <c r="C5" s="509" t="s">
        <v>544</v>
      </c>
      <c r="D5" s="548" t="s">
        <v>566</v>
      </c>
    </row>
    <row r="6" spans="1:6" ht="15" customHeight="1" x14ac:dyDescent="0.2">
      <c r="A6" s="142" t="s">
        <v>289</v>
      </c>
      <c r="B6" s="143">
        <f>Instruction!F18+Research!F18+'Public Service'!F18+'Academic Supp'!F18+'Student Services'!F18+'Institutional Supp'!F18+Scholarships!F18+'OP&amp;M'!F18+Hospitals!F18+Transfers!F18+Other!F18</f>
        <v>0</v>
      </c>
      <c r="C6" s="144">
        <f>Instruction!H18+Research!H18+'Public Service'!H18+'Academic Supp'!H18+'Student Services'!H18+'Institutional Supp'!H18+Scholarships!H18+'OP&amp;M'!H18+Hospitals!H18+Transfers!H18+Other!H18</f>
        <v>0</v>
      </c>
      <c r="D6" s="145">
        <f>Instruction!J18+Research!J18+'Public Service'!J18+'Academic Supp'!J18+'Student Services'!J18+'Institutional Supp'!J18+Scholarships!J18+'OP&amp;M'!J18+Hospitals!J18+Transfers!J18+Other!J18</f>
        <v>0</v>
      </c>
    </row>
    <row r="7" spans="1:6" ht="15" customHeight="1" x14ac:dyDescent="0.2">
      <c r="A7" s="142" t="s">
        <v>290</v>
      </c>
      <c r="B7" s="146">
        <f>Instruction!F19+Research!F19+'Public Service'!F19+'Academic Supp'!F19+'Student Services'!F19+'Institutional Supp'!F19+Scholarships!F19+'OP&amp;M'!F19+Hospitals!F19+Transfers!F19+Other!F19</f>
        <v>0</v>
      </c>
      <c r="C7" s="147">
        <f>Instruction!H19+Research!H19+'Public Service'!H19+'Academic Supp'!H19+'Student Services'!H19+'Institutional Supp'!H19+Scholarships!H19+'OP&amp;M'!H19+Hospitals!H19+Transfers!H19+Other!H19</f>
        <v>0</v>
      </c>
      <c r="D7" s="148">
        <f>Instruction!J19+Research!J19+'Public Service'!J19+'Academic Supp'!J19+'Student Services'!J19+'Institutional Supp'!J19+Scholarships!J19+'OP&amp;M'!J19+Hospitals!J19+Transfers!J19+Other!J19</f>
        <v>0</v>
      </c>
    </row>
    <row r="8" spans="1:6" ht="15" customHeight="1" x14ac:dyDescent="0.2">
      <c r="A8" s="142" t="s">
        <v>291</v>
      </c>
      <c r="B8" s="146">
        <f>Instruction!F20+Research!F20+'Public Service'!F20+'Academic Supp'!F20+'Student Services'!F20+'Institutional Supp'!F20+Scholarships!F20+'OP&amp;M'!F20+Hospitals!F20+Transfers!F20+Other!F20</f>
        <v>0</v>
      </c>
      <c r="C8" s="147">
        <f>Instruction!H20+Research!H20+'Public Service'!H20+'Academic Supp'!H20+'Student Services'!H20+'Institutional Supp'!H20+Scholarships!H20+'OP&amp;M'!H20+Hospitals!H20+Transfers!H20+Other!H20</f>
        <v>0</v>
      </c>
      <c r="D8" s="148">
        <f>Instruction!J20+Research!J20+'Public Service'!J20+'Academic Supp'!J20+'Student Services'!J20+'Institutional Supp'!J20+Scholarships!J20+'OP&amp;M'!J20+Hospitals!J20+Transfers!J20+Other!J20</f>
        <v>0</v>
      </c>
    </row>
    <row r="9" spans="1:6" ht="15" customHeight="1" x14ac:dyDescent="0.2">
      <c r="A9" s="142" t="s">
        <v>91</v>
      </c>
      <c r="B9" s="146">
        <f>Instruction!F21+Research!F21+'Public Service'!F21+'Academic Supp'!F21+'Student Services'!F21+'Institutional Supp'!F21+Scholarships!F21+'OP&amp;M'!F21+Hospitals!F21+Transfers!F21+Other!F21</f>
        <v>0</v>
      </c>
      <c r="C9" s="147">
        <f>Instruction!H21+Research!H21+'Public Service'!H21+'Academic Supp'!H21+'Student Services'!H21+'Institutional Supp'!H21+Scholarships!H21+'OP&amp;M'!H21+Hospitals!H21+Transfers!H21+Other!H21</f>
        <v>0</v>
      </c>
      <c r="D9" s="148">
        <f>Instruction!J21+Research!J21+'Public Service'!J21+'Academic Supp'!J21+'Student Services'!J21+'Institutional Supp'!J21+Scholarships!J21+'OP&amp;M'!J21+Hospitals!J21+Transfers!J21+Other!J21</f>
        <v>0</v>
      </c>
    </row>
    <row r="10" spans="1:6" ht="15" customHeight="1" x14ac:dyDescent="0.2">
      <c r="A10" s="142" t="s">
        <v>292</v>
      </c>
      <c r="B10" s="146">
        <f>Instruction!F22+Research!F22+'Public Service'!F22+'Academic Supp'!F22+'Student Services'!F22+'Institutional Supp'!F22+Scholarships!F22+'OP&amp;M'!F22+Hospitals!F22+Transfers!F22+Other!F22</f>
        <v>0</v>
      </c>
      <c r="C10" s="147">
        <f>Instruction!H22+Research!H22+'Public Service'!H22+'Academic Supp'!H22+'Student Services'!H22+'Institutional Supp'!H22+Scholarships!H22+'OP&amp;M'!H22+Hospitals!H22+Transfers!H22+Other!H22</f>
        <v>0</v>
      </c>
      <c r="D10" s="148">
        <f>Instruction!J22+Research!J22+'Public Service'!J22+'Academic Supp'!J22+'Student Services'!J22+'Institutional Supp'!J22+Scholarships!J22+'OP&amp;M'!J22+Hospitals!J22+Transfers!J22+Other!J22</f>
        <v>0</v>
      </c>
    </row>
    <row r="11" spans="1:6" ht="15" customHeight="1" x14ac:dyDescent="0.2">
      <c r="A11" s="142" t="s">
        <v>93</v>
      </c>
      <c r="B11" s="146">
        <f>Instruction!F23+Research!F23+'Public Service'!F23+'Academic Supp'!F23+'Student Services'!F23+'Institutional Supp'!F23+Scholarships!F23+'OP&amp;M'!F23+Hospitals!F23+Transfers!F23+Other!F23</f>
        <v>0</v>
      </c>
      <c r="C11" s="147">
        <f>Instruction!H23+Research!H23+'Public Service'!H23+'Academic Supp'!H23+'Student Services'!H23+'Institutional Supp'!H23+Scholarships!H23+'OP&amp;M'!H23+Hospitals!H23+Transfers!H23+Other!H23</f>
        <v>0</v>
      </c>
      <c r="D11" s="148">
        <f>Instruction!J23+Research!J23+'Public Service'!J23+'Academic Supp'!J23+'Student Services'!J23+'Institutional Supp'!J23+Scholarships!J23+'OP&amp;M'!J23+Hospitals!J23+Transfers!J23+Other!J23</f>
        <v>0</v>
      </c>
    </row>
    <row r="12" spans="1:6" ht="15" customHeight="1" x14ac:dyDescent="0.2">
      <c r="A12" s="142" t="s">
        <v>128</v>
      </c>
      <c r="B12" s="146">
        <f>Instruction!F24+Research!F24+'Public Service'!F24+'Academic Supp'!F24+'Student Services'!F24+'Institutional Supp'!F24+Scholarships!F24+'OP&amp;M'!F24+Hospitals!F24+Transfers!F24+Other!F24</f>
        <v>0</v>
      </c>
      <c r="C12" s="147">
        <f>Instruction!H24+Research!H24+'Public Service'!H24+'Academic Supp'!H24+'Student Services'!H24+'Institutional Supp'!H24+Scholarships!H24+'OP&amp;M'!H24+Hospitals!H24+Transfers!H24+Other!H24</f>
        <v>0</v>
      </c>
      <c r="D12" s="148">
        <f>Instruction!J24+Research!J24+'Public Service'!J24+'Academic Supp'!J24+'Student Services'!J24+'Institutional Supp'!J24+Scholarships!J24+'OP&amp;M'!J24+Hospitals!J24+Transfers!J24+Other!J24</f>
        <v>0</v>
      </c>
    </row>
    <row r="13" spans="1:6" ht="15" customHeight="1" x14ac:dyDescent="0.2">
      <c r="A13" s="142" t="s">
        <v>129</v>
      </c>
      <c r="B13" s="146">
        <f>Instruction!F25+Research!F25+'Public Service'!F25+'Academic Supp'!F25+'Student Services'!F25+'Institutional Supp'!F25+Scholarships!F25+'OP&amp;M'!F25+Hospitals!F25+Transfers!F25+Other!F25</f>
        <v>0</v>
      </c>
      <c r="C13" s="147">
        <f>Instruction!H25+Research!H25+'Public Service'!H25+'Academic Supp'!H25+'Student Services'!H25+'Institutional Supp'!H25+Scholarships!H25+'OP&amp;M'!H25+Hospitals!H25+Transfers!H25+Other!H25</f>
        <v>0</v>
      </c>
      <c r="D13" s="148">
        <f>Instruction!J25+Research!J25+'Public Service'!J25+'Academic Supp'!J25+'Student Services'!J25+'Institutional Supp'!J25+Scholarships!J25+'OP&amp;M'!J25+Hospitals!J25+Transfers!J25+Other!J25</f>
        <v>0</v>
      </c>
    </row>
    <row r="14" spans="1:6" ht="15" customHeight="1" x14ac:dyDescent="0.2">
      <c r="A14" s="142" t="s">
        <v>293</v>
      </c>
      <c r="B14" s="146">
        <f>Instruction!F26+Research!F26+'Public Service'!F26+'Academic Supp'!F26+'Student Services'!F26+'Institutional Supp'!F26+Scholarships!F26+'OP&amp;M'!F26+Hospitals!F26+Transfers!F26+Other!F26</f>
        <v>0</v>
      </c>
      <c r="C14" s="147">
        <f>Instruction!H26+Research!H26+'Public Service'!H26+'Academic Supp'!H26+'Student Services'!H26+'Institutional Supp'!H26+Scholarships!H26+'OP&amp;M'!H26+Hospitals!H26+Transfers!H26+Other!H26</f>
        <v>0</v>
      </c>
      <c r="D14" s="149">
        <f>Instruction!J26+Research!J26+'Public Service'!J26+'Academic Supp'!J26+'Student Services'!J26+'Institutional Supp'!J26+Scholarships!J26+'OP&amp;M'!J26+Hospitals!J26+Transfers!J26+Other!J26</f>
        <v>0</v>
      </c>
    </row>
    <row r="15" spans="1:6" s="153" customFormat="1" ht="15" customHeight="1" thickBot="1" x14ac:dyDescent="0.3">
      <c r="A15" s="150" t="s">
        <v>294</v>
      </c>
      <c r="B15" s="151">
        <f>SUM(B6:B14)</f>
        <v>0</v>
      </c>
      <c r="C15" s="151">
        <f>SUM(C6:C14)</f>
        <v>0</v>
      </c>
      <c r="D15" s="152">
        <f>SUM(D6:D14)</f>
        <v>0</v>
      </c>
    </row>
    <row r="16" spans="1:6" ht="15" customHeight="1" thickTop="1" x14ac:dyDescent="0.2"/>
  </sheetData>
  <printOptions horizontalCentered="1"/>
  <pageMargins left="0.45" right="0.45" top="0.75" bottom="0.75" header="0.3" footer="0.3"/>
  <pageSetup scale="5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79998168889431442"/>
  </sheetPr>
  <dimension ref="A1:I27"/>
  <sheetViews>
    <sheetView zoomScaleNormal="100" workbookViewId="0">
      <selection activeCell="I23" sqref="I23"/>
    </sheetView>
  </sheetViews>
  <sheetFormatPr defaultColWidth="9.140625" defaultRowHeight="15" customHeight="1" x14ac:dyDescent="0.2"/>
  <cols>
    <col min="1" max="1" width="17.85546875" style="98" customWidth="1"/>
    <col min="2" max="2" width="58.85546875" style="98" customWidth="1"/>
    <col min="3" max="3" width="23.5703125" style="98" customWidth="1"/>
    <col min="4" max="4" width="27" style="98" customWidth="1"/>
    <col min="5" max="5" width="22.85546875" style="98" customWidth="1"/>
    <col min="6" max="6" width="21.42578125" style="98" customWidth="1"/>
    <col min="7" max="7" width="24.85546875" style="98" customWidth="1"/>
    <col min="8" max="8" width="20.140625" style="98" customWidth="1"/>
    <col min="9" max="9" width="22.85546875" style="98" customWidth="1"/>
    <col min="10" max="16384" width="9.140625" style="98"/>
  </cols>
  <sheetData>
    <row r="1" spans="1:9" ht="20.100000000000001" customHeight="1" x14ac:dyDescent="0.25">
      <c r="A1" s="96" t="s">
        <v>131</v>
      </c>
      <c r="B1" s="97"/>
      <c r="C1" s="97"/>
      <c r="D1" s="97"/>
      <c r="G1" s="96" t="s">
        <v>79</v>
      </c>
      <c r="H1" s="99">
        <f>Revenue!B2</f>
        <v>0</v>
      </c>
      <c r="I1" s="99"/>
    </row>
    <row r="2" spans="1:9" ht="20.100000000000001" customHeight="1" thickBot="1" x14ac:dyDescent="0.3">
      <c r="A2" s="96" t="s">
        <v>299</v>
      </c>
      <c r="B2" s="97"/>
      <c r="C2" s="103"/>
      <c r="D2" s="103"/>
      <c r="E2" s="103"/>
      <c r="G2" s="96"/>
      <c r="H2" s="122"/>
      <c r="I2" s="122"/>
    </row>
    <row r="3" spans="1:9" ht="20.100000000000001" customHeight="1" thickBot="1" x14ac:dyDescent="0.3">
      <c r="A3" s="96" t="s">
        <v>300</v>
      </c>
      <c r="B3" s="512"/>
      <c r="C3" s="571" t="s">
        <v>568</v>
      </c>
      <c r="D3" s="572"/>
      <c r="E3" s="572"/>
      <c r="F3" s="572"/>
      <c r="G3" s="572"/>
      <c r="H3" s="572"/>
      <c r="I3" s="573"/>
    </row>
    <row r="4" spans="1:9" ht="15" customHeight="1" x14ac:dyDescent="0.2">
      <c r="A4" s="568" t="s">
        <v>117</v>
      </c>
      <c r="B4" s="565" t="s">
        <v>301</v>
      </c>
      <c r="C4" s="574" t="s">
        <v>538</v>
      </c>
      <c r="D4" s="574" t="s">
        <v>339</v>
      </c>
      <c r="E4" s="574" t="s">
        <v>340</v>
      </c>
      <c r="F4" s="577" t="s">
        <v>350</v>
      </c>
      <c r="G4" s="577" t="s">
        <v>537</v>
      </c>
      <c r="H4" s="580" t="s">
        <v>343</v>
      </c>
      <c r="I4" s="583" t="s">
        <v>302</v>
      </c>
    </row>
    <row r="5" spans="1:9" ht="15" customHeight="1" x14ac:dyDescent="0.2">
      <c r="A5" s="569"/>
      <c r="B5" s="566"/>
      <c r="C5" s="575"/>
      <c r="D5" s="575"/>
      <c r="E5" s="575"/>
      <c r="F5" s="578"/>
      <c r="G5" s="578"/>
      <c r="H5" s="581"/>
      <c r="I5" s="584"/>
    </row>
    <row r="6" spans="1:9" ht="15" customHeight="1" thickBot="1" x14ac:dyDescent="0.25">
      <c r="A6" s="570"/>
      <c r="B6" s="567"/>
      <c r="C6" s="576"/>
      <c r="D6" s="576"/>
      <c r="E6" s="576"/>
      <c r="F6" s="579"/>
      <c r="G6" s="579"/>
      <c r="H6" s="582"/>
      <c r="I6" s="585"/>
    </row>
    <row r="7" spans="1:9" ht="15" customHeight="1" x14ac:dyDescent="0.2">
      <c r="A7" s="125"/>
      <c r="B7" s="126" t="s">
        <v>54</v>
      </c>
      <c r="C7" s="127">
        <f>Athletics!C8</f>
        <v>0</v>
      </c>
      <c r="D7" s="127">
        <f>Athletics!F8</f>
        <v>0</v>
      </c>
      <c r="E7" s="127">
        <f>Athletics!I8</f>
        <v>0</v>
      </c>
      <c r="F7" s="127">
        <f>Athletics!L8</f>
        <v>0</v>
      </c>
      <c r="G7" s="128" t="s">
        <v>334</v>
      </c>
      <c r="H7" s="127">
        <f>Athletics!R8</f>
        <v>0</v>
      </c>
      <c r="I7" s="129">
        <f>SUM(C7:H7)</f>
        <v>0</v>
      </c>
    </row>
    <row r="8" spans="1:9" ht="15" customHeight="1" x14ac:dyDescent="0.2">
      <c r="A8" s="125" t="s">
        <v>304</v>
      </c>
      <c r="B8" s="126" t="s">
        <v>55</v>
      </c>
      <c r="C8" s="130" t="s">
        <v>305</v>
      </c>
      <c r="D8" s="130" t="s">
        <v>306</v>
      </c>
      <c r="E8" s="130" t="s">
        <v>307</v>
      </c>
      <c r="F8" s="130" t="s">
        <v>307</v>
      </c>
      <c r="G8" s="131" t="s">
        <v>303</v>
      </c>
      <c r="H8" s="127">
        <f>Athletics!R9</f>
        <v>0</v>
      </c>
      <c r="I8" s="129">
        <f t="shared" ref="I8:I22" si="0">SUM(C8:H8)</f>
        <v>0</v>
      </c>
    </row>
    <row r="9" spans="1:9" ht="15" customHeight="1" x14ac:dyDescent="0.2">
      <c r="A9" s="125" t="s">
        <v>308</v>
      </c>
      <c r="B9" s="126" t="s">
        <v>309</v>
      </c>
      <c r="C9" s="127">
        <f>Athletics!C10</f>
        <v>0</v>
      </c>
      <c r="D9" s="127">
        <f>Athletics!F10</f>
        <v>0</v>
      </c>
      <c r="E9" s="127">
        <f>Athletics!I10</f>
        <v>0</v>
      </c>
      <c r="F9" s="127">
        <f>Athletics!L10</f>
        <v>0</v>
      </c>
      <c r="G9" s="131" t="s">
        <v>303</v>
      </c>
      <c r="H9" s="127">
        <f>Athletics!R10</f>
        <v>0</v>
      </c>
      <c r="I9" s="129">
        <f t="shared" si="0"/>
        <v>0</v>
      </c>
    </row>
    <row r="10" spans="1:9" ht="15" customHeight="1" x14ac:dyDescent="0.2">
      <c r="A10" s="125" t="s">
        <v>310</v>
      </c>
      <c r="B10" s="126" t="s">
        <v>57</v>
      </c>
      <c r="C10" s="127">
        <f>Athletics!C11</f>
        <v>0</v>
      </c>
      <c r="D10" s="127">
        <f>Athletics!F11</f>
        <v>0</v>
      </c>
      <c r="E10" s="127">
        <f>Athletics!I11</f>
        <v>0</v>
      </c>
      <c r="F10" s="127">
        <f>Athletics!L11</f>
        <v>0</v>
      </c>
      <c r="G10" s="131" t="s">
        <v>303</v>
      </c>
      <c r="H10" s="127">
        <f>Athletics!R11</f>
        <v>0</v>
      </c>
      <c r="I10" s="129">
        <f t="shared" si="0"/>
        <v>0</v>
      </c>
    </row>
    <row r="11" spans="1:9" ht="15" customHeight="1" x14ac:dyDescent="0.2">
      <c r="A11" s="125" t="s">
        <v>308</v>
      </c>
      <c r="B11" s="126" t="s">
        <v>311</v>
      </c>
      <c r="C11" s="130" t="s">
        <v>305</v>
      </c>
      <c r="D11" s="130" t="s">
        <v>312</v>
      </c>
      <c r="E11" s="130" t="s">
        <v>305</v>
      </c>
      <c r="F11" s="130" t="s">
        <v>305</v>
      </c>
      <c r="G11" s="131" t="s">
        <v>303</v>
      </c>
      <c r="H11" s="127">
        <f>Athletics!R12</f>
        <v>0</v>
      </c>
      <c r="I11" s="129">
        <f t="shared" si="0"/>
        <v>0</v>
      </c>
    </row>
    <row r="12" spans="1:9" ht="15" customHeight="1" x14ac:dyDescent="0.2">
      <c r="A12" s="125" t="s">
        <v>313</v>
      </c>
      <c r="B12" s="126" t="s">
        <v>314</v>
      </c>
      <c r="C12" s="130" t="s">
        <v>305</v>
      </c>
      <c r="D12" s="130" t="s">
        <v>306</v>
      </c>
      <c r="E12" s="130" t="s">
        <v>307</v>
      </c>
      <c r="F12" s="130" t="s">
        <v>307</v>
      </c>
      <c r="G12" s="131" t="s">
        <v>303</v>
      </c>
      <c r="H12" s="127">
        <f>Athletics!R13</f>
        <v>0</v>
      </c>
      <c r="I12" s="129">
        <f t="shared" si="0"/>
        <v>0</v>
      </c>
    </row>
    <row r="13" spans="1:9" ht="15" customHeight="1" x14ac:dyDescent="0.2">
      <c r="A13" s="125" t="s">
        <v>315</v>
      </c>
      <c r="B13" s="126" t="s">
        <v>60</v>
      </c>
      <c r="C13" s="127">
        <f>Athletics!C14</f>
        <v>0</v>
      </c>
      <c r="D13" s="127">
        <f>Athletics!F14</f>
        <v>0</v>
      </c>
      <c r="E13" s="127">
        <f>Athletics!I14</f>
        <v>0</v>
      </c>
      <c r="F13" s="127">
        <f>Athletics!L14</f>
        <v>0</v>
      </c>
      <c r="G13" s="131" t="s">
        <v>303</v>
      </c>
      <c r="H13" s="127">
        <f>Athletics!R14</f>
        <v>0</v>
      </c>
      <c r="I13" s="129">
        <f t="shared" si="0"/>
        <v>0</v>
      </c>
    </row>
    <row r="14" spans="1:9" ht="15" customHeight="1" x14ac:dyDescent="0.2">
      <c r="A14" s="125" t="s">
        <v>308</v>
      </c>
      <c r="B14" s="126" t="s">
        <v>61</v>
      </c>
      <c r="C14" s="127">
        <f>Athletics!C15</f>
        <v>0</v>
      </c>
      <c r="D14" s="127">
        <f>Athletics!F15</f>
        <v>0</v>
      </c>
      <c r="E14" s="127">
        <f>Athletics!I15</f>
        <v>0</v>
      </c>
      <c r="F14" s="127">
        <f>Athletics!L15</f>
        <v>0</v>
      </c>
      <c r="G14" s="131" t="s">
        <v>303</v>
      </c>
      <c r="H14" s="127">
        <f>Athletics!R15</f>
        <v>0</v>
      </c>
      <c r="I14" s="129">
        <f>SUM(C14:H14)</f>
        <v>0</v>
      </c>
    </row>
    <row r="15" spans="1:9" ht="15" customHeight="1" x14ac:dyDescent="0.2">
      <c r="A15" s="125"/>
      <c r="B15" s="126" t="s">
        <v>62</v>
      </c>
      <c r="C15" s="127">
        <f>Athletics!C16</f>
        <v>0</v>
      </c>
      <c r="D15" s="127">
        <f>Athletics!F16</f>
        <v>0</v>
      </c>
      <c r="E15" s="127">
        <f>Athletics!I16</f>
        <v>0</v>
      </c>
      <c r="F15" s="127">
        <f>Athletics!L16</f>
        <v>0</v>
      </c>
      <c r="G15" s="131" t="s">
        <v>303</v>
      </c>
      <c r="H15" s="127">
        <f>Athletics!R16</f>
        <v>0</v>
      </c>
      <c r="I15" s="129">
        <f t="shared" si="0"/>
        <v>0</v>
      </c>
    </row>
    <row r="16" spans="1:9" ht="15" customHeight="1" x14ac:dyDescent="0.2">
      <c r="A16" s="125"/>
      <c r="B16" s="126" t="s">
        <v>63</v>
      </c>
      <c r="C16" s="127">
        <f>Athletics!C17</f>
        <v>0</v>
      </c>
      <c r="D16" s="127">
        <f>Athletics!F17</f>
        <v>0</v>
      </c>
      <c r="E16" s="127">
        <f>Athletics!I17</f>
        <v>0</v>
      </c>
      <c r="F16" s="127">
        <f>Athletics!L17</f>
        <v>0</v>
      </c>
      <c r="G16" s="131" t="s">
        <v>303</v>
      </c>
      <c r="H16" s="127">
        <f>Athletics!R17</f>
        <v>0</v>
      </c>
      <c r="I16" s="129">
        <f t="shared" si="0"/>
        <v>0</v>
      </c>
    </row>
    <row r="17" spans="1:9" ht="15" customHeight="1" x14ac:dyDescent="0.2">
      <c r="A17" s="125" t="s">
        <v>236</v>
      </c>
      <c r="B17" s="126" t="s">
        <v>64</v>
      </c>
      <c r="C17" s="127">
        <f>Athletics!C18</f>
        <v>0</v>
      </c>
      <c r="D17" s="127">
        <f>Athletics!F18</f>
        <v>0</v>
      </c>
      <c r="E17" s="127">
        <f>Athletics!I18</f>
        <v>0</v>
      </c>
      <c r="F17" s="127">
        <f>Athletics!L18</f>
        <v>0</v>
      </c>
      <c r="G17" s="127">
        <f>Athletics!O18</f>
        <v>0</v>
      </c>
      <c r="H17" s="127">
        <f>Athletics!R18</f>
        <v>0</v>
      </c>
      <c r="I17" s="129">
        <f t="shared" si="0"/>
        <v>0</v>
      </c>
    </row>
    <row r="18" spans="1:9" ht="15" customHeight="1" x14ac:dyDescent="0.2">
      <c r="A18" s="125" t="s">
        <v>236</v>
      </c>
      <c r="B18" s="126" t="s">
        <v>316</v>
      </c>
      <c r="C18" s="127">
        <f>Athletics!C19</f>
        <v>0</v>
      </c>
      <c r="D18" s="127">
        <f>Athletics!F19</f>
        <v>0</v>
      </c>
      <c r="E18" s="127">
        <f>Athletics!I19</f>
        <v>0</v>
      </c>
      <c r="F18" s="127">
        <f>Athletics!L19</f>
        <v>0</v>
      </c>
      <c r="G18" s="131" t="s">
        <v>303</v>
      </c>
      <c r="H18" s="127">
        <f>Athletics!R19</f>
        <v>0</v>
      </c>
      <c r="I18" s="129">
        <f t="shared" si="0"/>
        <v>0</v>
      </c>
    </row>
    <row r="19" spans="1:9" ht="15" customHeight="1" x14ac:dyDescent="0.2">
      <c r="A19" s="125" t="s">
        <v>317</v>
      </c>
      <c r="B19" s="126" t="s">
        <v>66</v>
      </c>
      <c r="C19" s="127">
        <f>Athletics!C20</f>
        <v>0</v>
      </c>
      <c r="D19" s="127">
        <f>Athletics!F20</f>
        <v>0</v>
      </c>
      <c r="E19" s="127">
        <f>Athletics!I20</f>
        <v>0</v>
      </c>
      <c r="F19" s="127">
        <f>Athletics!L20</f>
        <v>0</v>
      </c>
      <c r="G19" s="131" t="s">
        <v>303</v>
      </c>
      <c r="H19" s="127">
        <f>Athletics!R20</f>
        <v>0</v>
      </c>
      <c r="I19" s="129">
        <f t="shared" si="0"/>
        <v>0</v>
      </c>
    </row>
    <row r="20" spans="1:9" ht="15" customHeight="1" x14ac:dyDescent="0.2">
      <c r="A20" s="125" t="s">
        <v>318</v>
      </c>
      <c r="B20" s="126" t="s">
        <v>319</v>
      </c>
      <c r="C20" s="127">
        <f>Athletics!C21</f>
        <v>0</v>
      </c>
      <c r="D20" s="127">
        <f>Athletics!F21</f>
        <v>0</v>
      </c>
      <c r="E20" s="127">
        <f>Athletics!I21</f>
        <v>0</v>
      </c>
      <c r="F20" s="127">
        <f>Athletics!L21</f>
        <v>0</v>
      </c>
      <c r="G20" s="131" t="s">
        <v>303</v>
      </c>
      <c r="H20" s="127">
        <f>Athletics!R21</f>
        <v>0</v>
      </c>
      <c r="I20" s="129">
        <f t="shared" si="0"/>
        <v>0</v>
      </c>
    </row>
    <row r="21" spans="1:9" ht="15" customHeight="1" x14ac:dyDescent="0.2">
      <c r="A21" s="125" t="s">
        <v>320</v>
      </c>
      <c r="B21" s="124" t="s">
        <v>68</v>
      </c>
      <c r="C21" s="127">
        <f>Athletics!C22</f>
        <v>0</v>
      </c>
      <c r="D21" s="127">
        <f>Athletics!F22</f>
        <v>0</v>
      </c>
      <c r="E21" s="127">
        <f>Athletics!I22</f>
        <v>0</v>
      </c>
      <c r="F21" s="127">
        <f>Athletics!L22</f>
        <v>0</v>
      </c>
      <c r="G21" s="131" t="s">
        <v>303</v>
      </c>
      <c r="H21" s="127">
        <f>Athletics!R22</f>
        <v>0</v>
      </c>
      <c r="I21" s="129">
        <f t="shared" si="0"/>
        <v>0</v>
      </c>
    </row>
    <row r="22" spans="1:9" ht="15" customHeight="1" x14ac:dyDescent="0.2">
      <c r="A22" s="125"/>
      <c r="B22" s="124" t="s">
        <v>69</v>
      </c>
      <c r="C22" s="127">
        <f>Athletics!C23</f>
        <v>0</v>
      </c>
      <c r="D22" s="127">
        <f>Athletics!F23</f>
        <v>0</v>
      </c>
      <c r="E22" s="127">
        <f>Athletics!I23</f>
        <v>0</v>
      </c>
      <c r="F22" s="127">
        <f>Athletics!L23</f>
        <v>0</v>
      </c>
      <c r="G22" s="127">
        <f>Athletics!O23</f>
        <v>0</v>
      </c>
      <c r="H22" s="127">
        <f>Athletics!R23</f>
        <v>0</v>
      </c>
      <c r="I22" s="129">
        <f t="shared" si="0"/>
        <v>0</v>
      </c>
    </row>
    <row r="23" spans="1:9" ht="15" customHeight="1" thickBot="1" x14ac:dyDescent="0.25">
      <c r="A23" s="132"/>
      <c r="B23" s="133" t="s">
        <v>321</v>
      </c>
      <c r="C23" s="134">
        <f>SUM(C7,C9,C10,C13:C21,C22)</f>
        <v>0</v>
      </c>
      <c r="D23" s="134">
        <f t="shared" ref="D23:I23" si="1">SUM(D7:D22)</f>
        <v>0</v>
      </c>
      <c r="E23" s="134">
        <f t="shared" si="1"/>
        <v>0</v>
      </c>
      <c r="F23" s="134">
        <f t="shared" si="1"/>
        <v>0</v>
      </c>
      <c r="G23" s="134">
        <f t="shared" si="1"/>
        <v>0</v>
      </c>
      <c r="H23" s="134">
        <f t="shared" si="1"/>
        <v>0</v>
      </c>
      <c r="I23" s="135">
        <f t="shared" si="1"/>
        <v>0</v>
      </c>
    </row>
    <row r="24" spans="1:9" ht="15" customHeight="1" thickTop="1" x14ac:dyDescent="0.2"/>
    <row r="25" spans="1:9" ht="15" customHeight="1" x14ac:dyDescent="0.2">
      <c r="A25" s="98" t="s">
        <v>117</v>
      </c>
    </row>
    <row r="26" spans="1:9" ht="15" customHeight="1" x14ac:dyDescent="0.2">
      <c r="A26" s="98" t="s">
        <v>333</v>
      </c>
    </row>
    <row r="27" spans="1:9" ht="15" customHeight="1" x14ac:dyDescent="0.2">
      <c r="A27" s="98" t="s">
        <v>117</v>
      </c>
    </row>
  </sheetData>
  <mergeCells count="10">
    <mergeCell ref="B4:B6"/>
    <mergeCell ref="A4:A6"/>
    <mergeCell ref="C3:I3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.2" right="0.2" top="0.75" bottom="0.75" header="0.3" footer="0.3"/>
  <pageSetup scale="55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28"/>
  <sheetViews>
    <sheetView zoomScaleNormal="100" workbookViewId="0">
      <selection activeCell="J21" sqref="J21"/>
    </sheetView>
  </sheetViews>
  <sheetFormatPr defaultColWidth="9.140625" defaultRowHeight="15" customHeight="1" x14ac:dyDescent="0.2"/>
  <cols>
    <col min="1" max="1" width="48.42578125" style="102" customWidth="1"/>
    <col min="2" max="2" width="23.42578125" style="102" customWidth="1"/>
    <col min="3" max="3" width="23.85546875" style="102" customWidth="1"/>
    <col min="4" max="5" width="22.5703125" style="102" customWidth="1"/>
    <col min="6" max="6" width="22.140625" style="102" customWidth="1"/>
    <col min="7" max="7" width="21.5703125" style="102" customWidth="1"/>
    <col min="8" max="8" width="21.140625" style="102" customWidth="1"/>
    <col min="9" max="9" width="22.5703125" style="102" customWidth="1"/>
    <col min="10" max="10" width="21.5703125" style="102" customWidth="1"/>
    <col min="11" max="16384" width="9.140625" style="102"/>
  </cols>
  <sheetData>
    <row r="1" spans="1:16" ht="20.100000000000001" customHeight="1" x14ac:dyDescent="0.25">
      <c r="A1" s="96" t="s">
        <v>131</v>
      </c>
      <c r="B1" s="97"/>
      <c r="C1" s="97"/>
      <c r="D1" s="97"/>
      <c r="E1" s="97"/>
      <c r="F1" s="96" t="s">
        <v>79</v>
      </c>
      <c r="G1" s="99">
        <f>Revenue!B2</f>
        <v>0</v>
      </c>
      <c r="H1" s="100"/>
      <c r="I1" s="101"/>
      <c r="J1" s="97"/>
      <c r="K1" s="98"/>
      <c r="L1" s="98"/>
      <c r="M1" s="98"/>
      <c r="N1" s="98"/>
      <c r="O1" s="98"/>
      <c r="P1" s="98"/>
    </row>
    <row r="2" spans="1:16" ht="20.100000000000001" customHeight="1" thickBot="1" x14ac:dyDescent="0.3">
      <c r="A2" s="96" t="s">
        <v>322</v>
      </c>
      <c r="B2" s="97"/>
      <c r="C2" s="97"/>
      <c r="D2" s="97"/>
      <c r="E2" s="97"/>
      <c r="F2" s="96"/>
      <c r="G2" s="104"/>
      <c r="H2" s="104"/>
      <c r="I2" s="105"/>
      <c r="J2" s="96"/>
      <c r="K2" s="98"/>
      <c r="L2" s="98"/>
      <c r="M2" s="98"/>
      <c r="N2" s="98"/>
      <c r="O2" s="98"/>
      <c r="P2" s="98"/>
    </row>
    <row r="3" spans="1:16" ht="20.100000000000001" customHeight="1" thickBot="1" x14ac:dyDescent="0.3">
      <c r="A3" s="106" t="s">
        <v>323</v>
      </c>
      <c r="B3" s="589" t="s">
        <v>568</v>
      </c>
      <c r="C3" s="590"/>
      <c r="D3" s="590"/>
      <c r="E3" s="590"/>
      <c r="F3" s="590"/>
      <c r="G3" s="590"/>
      <c r="H3" s="590"/>
      <c r="I3" s="590"/>
      <c r="J3" s="591"/>
      <c r="K3" s="98"/>
      <c r="L3" s="98"/>
      <c r="M3" s="98"/>
      <c r="N3" s="98"/>
      <c r="O3" s="98"/>
      <c r="P3" s="98"/>
    </row>
    <row r="4" spans="1:16" ht="15" customHeight="1" thickTop="1" x14ac:dyDescent="0.2">
      <c r="A4" s="586" t="s">
        <v>324</v>
      </c>
      <c r="B4" s="592" t="s">
        <v>536</v>
      </c>
      <c r="C4" s="574" t="s">
        <v>538</v>
      </c>
      <c r="D4" s="574" t="s">
        <v>339</v>
      </c>
      <c r="E4" s="574" t="s">
        <v>349</v>
      </c>
      <c r="F4" s="574" t="s">
        <v>340</v>
      </c>
      <c r="G4" s="577" t="s">
        <v>350</v>
      </c>
      <c r="H4" s="574" t="s">
        <v>343</v>
      </c>
      <c r="I4" s="580" t="s">
        <v>537</v>
      </c>
      <c r="J4" s="583" t="s">
        <v>302</v>
      </c>
    </row>
    <row r="5" spans="1:16" ht="15" customHeight="1" x14ac:dyDescent="0.2">
      <c r="A5" s="587"/>
      <c r="B5" s="593"/>
      <c r="C5" s="575"/>
      <c r="D5" s="575"/>
      <c r="E5" s="575"/>
      <c r="F5" s="575"/>
      <c r="G5" s="578"/>
      <c r="H5" s="575"/>
      <c r="I5" s="581"/>
      <c r="J5" s="584"/>
    </row>
    <row r="6" spans="1:16" ht="15" customHeight="1" thickBot="1" x14ac:dyDescent="0.25">
      <c r="A6" s="588"/>
      <c r="B6" s="594"/>
      <c r="C6" s="576"/>
      <c r="D6" s="576"/>
      <c r="E6" s="576"/>
      <c r="F6" s="576"/>
      <c r="G6" s="579"/>
      <c r="H6" s="576"/>
      <c r="I6" s="582"/>
      <c r="J6" s="585"/>
    </row>
    <row r="7" spans="1:16" ht="15" customHeight="1" x14ac:dyDescent="0.2">
      <c r="A7" s="108" t="s">
        <v>326</v>
      </c>
      <c r="B7" s="109">
        <f>Athletics!C30</f>
        <v>0</v>
      </c>
      <c r="C7" s="110">
        <f>Athletics!F30</f>
        <v>0</v>
      </c>
      <c r="D7" s="110">
        <f>Athletics!I30</f>
        <v>0</v>
      </c>
      <c r="E7" s="110">
        <f>Athletics!L30</f>
        <v>0</v>
      </c>
      <c r="F7" s="110">
        <f>Athletics!O30</f>
        <v>0</v>
      </c>
      <c r="G7" s="110">
        <f>Athletics!R30</f>
        <v>0</v>
      </c>
      <c r="H7" s="110">
        <f>Athletics!U30</f>
        <v>0</v>
      </c>
      <c r="I7" s="110">
        <f>Athletics!X30</f>
        <v>0</v>
      </c>
      <c r="J7" s="111">
        <f t="shared" ref="J7:J22" si="0">SUM(B7:I7)</f>
        <v>0</v>
      </c>
    </row>
    <row r="8" spans="1:16" ht="15" customHeight="1" x14ac:dyDescent="0.2">
      <c r="A8" s="112" t="s">
        <v>104</v>
      </c>
      <c r="B8" s="113">
        <f>Athletics!C31</f>
        <v>0</v>
      </c>
      <c r="C8" s="114">
        <f>Athletics!F31</f>
        <v>0</v>
      </c>
      <c r="D8" s="114">
        <f>Athletics!I31</f>
        <v>0</v>
      </c>
      <c r="E8" s="114">
        <f>Athletics!L31</f>
        <v>0</v>
      </c>
      <c r="F8" s="114">
        <f>Athletics!O31</f>
        <v>0</v>
      </c>
      <c r="G8" s="114">
        <f>Athletics!R31</f>
        <v>0</v>
      </c>
      <c r="H8" s="114">
        <f>Athletics!U31</f>
        <v>0</v>
      </c>
      <c r="I8" s="114">
        <f>Athletics!X31</f>
        <v>0</v>
      </c>
      <c r="J8" s="115">
        <f t="shared" si="0"/>
        <v>0</v>
      </c>
    </row>
    <row r="9" spans="1:16" ht="15" customHeight="1" x14ac:dyDescent="0.2">
      <c r="A9" s="112" t="s">
        <v>105</v>
      </c>
      <c r="B9" s="113">
        <f>Athletics!C32</f>
        <v>0</v>
      </c>
      <c r="C9" s="114">
        <f>Athletics!F32</f>
        <v>0</v>
      </c>
      <c r="D9" s="114">
        <f>Athletics!I32</f>
        <v>0</v>
      </c>
      <c r="E9" s="114">
        <f>Athletics!L32</f>
        <v>0</v>
      </c>
      <c r="F9" s="114">
        <f>Athletics!O32</f>
        <v>0</v>
      </c>
      <c r="G9" s="114">
        <f>Athletics!R32</f>
        <v>0</v>
      </c>
      <c r="H9" s="114">
        <f>Athletics!U32</f>
        <v>0</v>
      </c>
      <c r="I9" s="114">
        <f>Athletics!X32</f>
        <v>0</v>
      </c>
      <c r="J9" s="115">
        <f t="shared" si="0"/>
        <v>0</v>
      </c>
    </row>
    <row r="10" spans="1:16" ht="15" customHeight="1" x14ac:dyDescent="0.2">
      <c r="A10" s="112" t="s">
        <v>106</v>
      </c>
      <c r="B10" s="113">
        <f>Athletics!C33</f>
        <v>0</v>
      </c>
      <c r="C10" s="114" t="s">
        <v>312</v>
      </c>
      <c r="D10" s="114" t="s">
        <v>327</v>
      </c>
      <c r="E10" s="114" t="s">
        <v>327</v>
      </c>
      <c r="F10" s="114" t="s">
        <v>327</v>
      </c>
      <c r="G10" s="114" t="s">
        <v>327</v>
      </c>
      <c r="H10" s="114" t="s">
        <v>327</v>
      </c>
      <c r="I10" s="114">
        <f>Athletics!X33</f>
        <v>0</v>
      </c>
      <c r="J10" s="115">
        <f t="shared" si="0"/>
        <v>0</v>
      </c>
      <c r="K10" s="102" t="s">
        <v>117</v>
      </c>
    </row>
    <row r="11" spans="1:16" ht="15" customHeight="1" x14ac:dyDescent="0.2">
      <c r="A11" s="112" t="s">
        <v>57</v>
      </c>
      <c r="B11" s="113" t="s">
        <v>328</v>
      </c>
      <c r="C11" s="114">
        <f>Athletics!F34</f>
        <v>0</v>
      </c>
      <c r="D11" s="114">
        <f>Athletics!I34</f>
        <v>0</v>
      </c>
      <c r="E11" s="114">
        <f>Athletics!L34</f>
        <v>0</v>
      </c>
      <c r="F11" s="114">
        <f>Athletics!O34</f>
        <v>0</v>
      </c>
      <c r="G11" s="114">
        <f>Athletics!R34</f>
        <v>0</v>
      </c>
      <c r="H11" s="114">
        <f>Athletics!U34</f>
        <v>0</v>
      </c>
      <c r="I11" s="114">
        <f>Athletics!X34</f>
        <v>0</v>
      </c>
      <c r="J11" s="115">
        <f t="shared" si="0"/>
        <v>0</v>
      </c>
      <c r="K11" s="102" t="s">
        <v>117</v>
      </c>
    </row>
    <row r="12" spans="1:16" ht="15" customHeight="1" x14ac:dyDescent="0.2">
      <c r="A12" s="112" t="s">
        <v>107</v>
      </c>
      <c r="B12" s="113" t="s">
        <v>328</v>
      </c>
      <c r="C12" s="114">
        <f>Athletics!F35</f>
        <v>0</v>
      </c>
      <c r="D12" s="114">
        <f>Athletics!I35</f>
        <v>0</v>
      </c>
      <c r="E12" s="114">
        <f>Athletics!L35</f>
        <v>0</v>
      </c>
      <c r="F12" s="114">
        <f>Athletics!O35</f>
        <v>0</v>
      </c>
      <c r="G12" s="114">
        <f>Athletics!R35</f>
        <v>0</v>
      </c>
      <c r="H12" s="114">
        <f>Athletics!U35</f>
        <v>0</v>
      </c>
      <c r="I12" s="114">
        <f>Athletics!X35</f>
        <v>0</v>
      </c>
      <c r="J12" s="115">
        <f t="shared" si="0"/>
        <v>0</v>
      </c>
      <c r="K12" s="102" t="s">
        <v>117</v>
      </c>
    </row>
    <row r="13" spans="1:16" ht="15" customHeight="1" x14ac:dyDescent="0.2">
      <c r="A13" s="112" t="s">
        <v>329</v>
      </c>
      <c r="B13" s="113">
        <f>Athletics!C36</f>
        <v>0</v>
      </c>
      <c r="C13" s="114">
        <f>Athletics!F36</f>
        <v>0</v>
      </c>
      <c r="D13" s="114">
        <f>Athletics!I36</f>
        <v>0</v>
      </c>
      <c r="E13" s="114">
        <f>Athletics!L36</f>
        <v>0</v>
      </c>
      <c r="F13" s="114">
        <f>Athletics!O36</f>
        <v>0</v>
      </c>
      <c r="G13" s="114">
        <f>Athletics!R36</f>
        <v>0</v>
      </c>
      <c r="H13" s="114">
        <f>Athletics!U36</f>
        <v>0</v>
      </c>
      <c r="I13" s="114">
        <f>Athletics!X36</f>
        <v>0</v>
      </c>
      <c r="J13" s="115">
        <f t="shared" si="0"/>
        <v>0</v>
      </c>
      <c r="K13" s="102" t="s">
        <v>117</v>
      </c>
    </row>
    <row r="14" spans="1:16" ht="15" customHeight="1" x14ac:dyDescent="0.2">
      <c r="A14" s="112" t="s">
        <v>84</v>
      </c>
      <c r="B14" s="113">
        <f>Athletics!C37</f>
        <v>0</v>
      </c>
      <c r="C14" s="114">
        <f>Athletics!F37</f>
        <v>0</v>
      </c>
      <c r="D14" s="114">
        <f>Athletics!I37</f>
        <v>0</v>
      </c>
      <c r="E14" s="114">
        <f>Athletics!L37</f>
        <v>0</v>
      </c>
      <c r="F14" s="114">
        <f>Athletics!O37</f>
        <v>0</v>
      </c>
      <c r="G14" s="114">
        <f>Athletics!R37</f>
        <v>0</v>
      </c>
      <c r="H14" s="114">
        <f>Athletics!U37</f>
        <v>0</v>
      </c>
      <c r="I14" s="114">
        <f>Athletics!X37</f>
        <v>0</v>
      </c>
      <c r="J14" s="115">
        <f t="shared" si="0"/>
        <v>0</v>
      </c>
      <c r="K14" s="102" t="s">
        <v>117</v>
      </c>
    </row>
    <row r="15" spans="1:16" ht="15" customHeight="1" x14ac:dyDescent="0.2">
      <c r="A15" s="112" t="s">
        <v>109</v>
      </c>
      <c r="B15" s="113">
        <f>Athletics!C38</f>
        <v>0</v>
      </c>
      <c r="C15" s="114">
        <f>Athletics!F38</f>
        <v>0</v>
      </c>
      <c r="D15" s="114">
        <f>Athletics!I38</f>
        <v>0</v>
      </c>
      <c r="E15" s="114">
        <f>Athletics!L38</f>
        <v>0</v>
      </c>
      <c r="F15" s="114">
        <f>Athletics!O38</f>
        <v>0</v>
      </c>
      <c r="G15" s="114">
        <f>Athletics!R38</f>
        <v>0</v>
      </c>
      <c r="H15" s="114">
        <f>Athletics!U38</f>
        <v>0</v>
      </c>
      <c r="I15" s="114">
        <f>Athletics!X38</f>
        <v>0</v>
      </c>
      <c r="J15" s="115">
        <f t="shared" si="0"/>
        <v>0</v>
      </c>
      <c r="K15" s="102" t="s">
        <v>117</v>
      </c>
    </row>
    <row r="16" spans="1:16" ht="15" customHeight="1" x14ac:dyDescent="0.2">
      <c r="A16" s="112" t="s">
        <v>85</v>
      </c>
      <c r="B16" s="113">
        <f>Athletics!C39</f>
        <v>0</v>
      </c>
      <c r="C16" s="114">
        <f>Athletics!F39</f>
        <v>0</v>
      </c>
      <c r="D16" s="114">
        <f>Athletics!I39</f>
        <v>0</v>
      </c>
      <c r="E16" s="114">
        <f>Athletics!L39</f>
        <v>0</v>
      </c>
      <c r="F16" s="114">
        <f>Athletics!O39</f>
        <v>0</v>
      </c>
      <c r="G16" s="114">
        <f>Athletics!R39</f>
        <v>0</v>
      </c>
      <c r="H16" s="114">
        <f>Athletics!U39</f>
        <v>0</v>
      </c>
      <c r="I16" s="114">
        <f>Athletics!X39</f>
        <v>0</v>
      </c>
      <c r="J16" s="115">
        <f t="shared" si="0"/>
        <v>0</v>
      </c>
      <c r="K16" s="102" t="s">
        <v>117</v>
      </c>
    </row>
    <row r="17" spans="1:11" ht="15" customHeight="1" x14ac:dyDescent="0.2">
      <c r="A17" s="112" t="s">
        <v>110</v>
      </c>
      <c r="B17" s="113">
        <f>Athletics!C40</f>
        <v>0</v>
      </c>
      <c r="C17" s="114">
        <f>Athletics!F40</f>
        <v>0</v>
      </c>
      <c r="D17" s="114">
        <f>Athletics!I40</f>
        <v>0</v>
      </c>
      <c r="E17" s="114">
        <f>Athletics!L40</f>
        <v>0</v>
      </c>
      <c r="F17" s="114">
        <f>Athletics!O40</f>
        <v>0</v>
      </c>
      <c r="G17" s="114">
        <f>Athletics!R40</f>
        <v>0</v>
      </c>
      <c r="H17" s="114">
        <f>Athletics!U40</f>
        <v>0</v>
      </c>
      <c r="I17" s="114">
        <f>Athletics!X40</f>
        <v>0</v>
      </c>
      <c r="J17" s="115">
        <f t="shared" si="0"/>
        <v>0</v>
      </c>
    </row>
    <row r="18" spans="1:11" ht="15" customHeight="1" x14ac:dyDescent="0.2">
      <c r="A18" s="112" t="s">
        <v>101</v>
      </c>
      <c r="B18" s="113">
        <f>Athletics!C44</f>
        <v>0</v>
      </c>
      <c r="C18" s="114" t="s">
        <v>312</v>
      </c>
      <c r="D18" s="114" t="s">
        <v>312</v>
      </c>
      <c r="E18" s="114" t="s">
        <v>312</v>
      </c>
      <c r="F18" s="114" t="s">
        <v>327</v>
      </c>
      <c r="G18" s="114" t="s">
        <v>327</v>
      </c>
      <c r="H18" s="114" t="s">
        <v>327</v>
      </c>
      <c r="I18" s="114">
        <f>Athletics!X44</f>
        <v>0</v>
      </c>
      <c r="J18" s="115">
        <f t="shared" si="0"/>
        <v>0</v>
      </c>
      <c r="K18" s="102" t="s">
        <v>117</v>
      </c>
    </row>
    <row r="19" spans="1:11" ht="15" customHeight="1" x14ac:dyDescent="0.2">
      <c r="A19" s="112" t="s">
        <v>111</v>
      </c>
      <c r="B19" s="113">
        <f>Athletics!C41</f>
        <v>0</v>
      </c>
      <c r="C19" s="114">
        <f>Athletics!F41</f>
        <v>0</v>
      </c>
      <c r="D19" s="114">
        <f>Athletics!I41</f>
        <v>0</v>
      </c>
      <c r="E19" s="114">
        <f>Athletics!L41</f>
        <v>0</v>
      </c>
      <c r="F19" s="114">
        <f>Athletics!O41</f>
        <v>0</v>
      </c>
      <c r="G19" s="114">
        <f>Athletics!R41</f>
        <v>0</v>
      </c>
      <c r="H19" s="114">
        <f>Athletics!U41</f>
        <v>0</v>
      </c>
      <c r="I19" s="114">
        <f>Athletics!X41</f>
        <v>0</v>
      </c>
      <c r="J19" s="115">
        <f t="shared" si="0"/>
        <v>0</v>
      </c>
      <c r="K19" s="102" t="s">
        <v>117</v>
      </c>
    </row>
    <row r="20" spans="1:11" ht="15" customHeight="1" x14ac:dyDescent="0.2">
      <c r="A20" s="112" t="s">
        <v>112</v>
      </c>
      <c r="B20" s="113">
        <f>Athletics!C42</f>
        <v>0</v>
      </c>
      <c r="C20" s="114">
        <f>Athletics!F42</f>
        <v>0</v>
      </c>
      <c r="D20" s="114">
        <f>Athletics!I42</f>
        <v>0</v>
      </c>
      <c r="E20" s="114">
        <f>Athletics!L42</f>
        <v>0</v>
      </c>
      <c r="F20" s="114">
        <f>Athletics!O42</f>
        <v>0</v>
      </c>
      <c r="G20" s="114">
        <f>Athletics!R42</f>
        <v>0</v>
      </c>
      <c r="H20" s="114">
        <f>Athletics!U42</f>
        <v>0</v>
      </c>
      <c r="I20" s="114">
        <f>Athletics!X42</f>
        <v>0</v>
      </c>
      <c r="J20" s="115">
        <f t="shared" si="0"/>
        <v>0</v>
      </c>
      <c r="K20" s="102" t="s">
        <v>236</v>
      </c>
    </row>
    <row r="21" spans="1:11" ht="15" customHeight="1" x14ac:dyDescent="0.2">
      <c r="A21" s="112" t="s">
        <v>113</v>
      </c>
      <c r="B21" s="113">
        <f>Athletics!C43</f>
        <v>0</v>
      </c>
      <c r="C21" s="114">
        <f>Athletics!F43</f>
        <v>0</v>
      </c>
      <c r="D21" s="114">
        <f>Athletics!I43</f>
        <v>0</v>
      </c>
      <c r="E21" s="114">
        <f>Athletics!L43</f>
        <v>0</v>
      </c>
      <c r="F21" s="114">
        <f>Athletics!O43</f>
        <v>0</v>
      </c>
      <c r="G21" s="114">
        <f>Athletics!R43</f>
        <v>0</v>
      </c>
      <c r="H21" s="114">
        <f>Athletics!U43</f>
        <v>0</v>
      </c>
      <c r="I21" s="114">
        <f>Athletics!X43</f>
        <v>0</v>
      </c>
      <c r="J21" s="115">
        <f t="shared" si="0"/>
        <v>0</v>
      </c>
      <c r="K21" s="102" t="s">
        <v>117</v>
      </c>
    </row>
    <row r="22" spans="1:11" ht="15" customHeight="1" thickBot="1" x14ac:dyDescent="0.25">
      <c r="A22" s="116" t="s">
        <v>573</v>
      </c>
      <c r="B22" s="113">
        <f>Athletics!C45</f>
        <v>0</v>
      </c>
      <c r="C22" s="114">
        <f>Athletics!F45</f>
        <v>0</v>
      </c>
      <c r="D22" s="114">
        <f>Athletics!I45</f>
        <v>0</v>
      </c>
      <c r="E22" s="114">
        <f>Athletics!L45</f>
        <v>0</v>
      </c>
      <c r="F22" s="114">
        <f>Athletics!O45</f>
        <v>0</v>
      </c>
      <c r="G22" s="114">
        <f>Athletics!R45</f>
        <v>0</v>
      </c>
      <c r="H22" s="114">
        <f>Athletics!U45</f>
        <v>0</v>
      </c>
      <c r="I22" s="114">
        <f>Athletics!X45</f>
        <v>0</v>
      </c>
      <c r="J22" s="115">
        <f t="shared" si="0"/>
        <v>0</v>
      </c>
    </row>
    <row r="23" spans="1:11" ht="15" customHeight="1" thickBot="1" x14ac:dyDescent="0.25">
      <c r="A23" s="118" t="s">
        <v>332</v>
      </c>
      <c r="B23" s="119">
        <f>SUM(B7:B22)</f>
        <v>0</v>
      </c>
      <c r="C23" s="120">
        <f>SUM(C7:C22)</f>
        <v>0</v>
      </c>
      <c r="D23" s="120">
        <f t="shared" ref="D23:I23" si="1">SUM(D7:D22)</f>
        <v>0</v>
      </c>
      <c r="E23" s="120">
        <f t="shared" si="1"/>
        <v>0</v>
      </c>
      <c r="F23" s="120">
        <f t="shared" si="1"/>
        <v>0</v>
      </c>
      <c r="G23" s="120">
        <f t="shared" si="1"/>
        <v>0</v>
      </c>
      <c r="H23" s="120">
        <f t="shared" si="1"/>
        <v>0</v>
      </c>
      <c r="I23" s="120">
        <f t="shared" si="1"/>
        <v>0</v>
      </c>
      <c r="J23" s="121">
        <f>SUM(J7:J22)</f>
        <v>0</v>
      </c>
      <c r="K23" s="102" t="s">
        <v>117</v>
      </c>
    </row>
    <row r="24" spans="1:11" ht="15" customHeight="1" thickTop="1" x14ac:dyDescent="0.2">
      <c r="K24" s="102" t="s">
        <v>117</v>
      </c>
    </row>
    <row r="25" spans="1:11" ht="15" customHeight="1" x14ac:dyDescent="0.2">
      <c r="K25" s="102" t="s">
        <v>117</v>
      </c>
    </row>
    <row r="26" spans="1:11" ht="15" customHeight="1" x14ac:dyDescent="0.2">
      <c r="K26" s="102" t="s">
        <v>117</v>
      </c>
    </row>
    <row r="27" spans="1:11" ht="15" customHeight="1" x14ac:dyDescent="0.2">
      <c r="K27" s="102" t="s">
        <v>117</v>
      </c>
    </row>
    <row r="28" spans="1:11" ht="15" customHeight="1" x14ac:dyDescent="0.2">
      <c r="K28" s="102" t="s">
        <v>117</v>
      </c>
    </row>
  </sheetData>
  <mergeCells count="11">
    <mergeCell ref="A4:A6"/>
    <mergeCell ref="B3:J3"/>
    <mergeCell ref="B4:B6"/>
    <mergeCell ref="C4:C6"/>
    <mergeCell ref="D4:D6"/>
    <mergeCell ref="F4:F6"/>
    <mergeCell ref="G4:G6"/>
    <mergeCell ref="H4:H6"/>
    <mergeCell ref="I4:I6"/>
    <mergeCell ref="J4:J6"/>
    <mergeCell ref="E4:E6"/>
  </mergeCells>
  <printOptions horizontalCentered="1"/>
  <pageMargins left="0.2" right="0.2" top="0.75" bottom="0.75" header="0.3" footer="0.3"/>
  <pageSetup scale="50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79998168889431442"/>
  </sheetPr>
  <dimension ref="A1:I27"/>
  <sheetViews>
    <sheetView zoomScaleNormal="100" workbookViewId="0">
      <selection activeCell="C4" sqref="C4:C6"/>
    </sheetView>
  </sheetViews>
  <sheetFormatPr defaultColWidth="9.140625" defaultRowHeight="15" customHeight="1" x14ac:dyDescent="0.2"/>
  <cols>
    <col min="1" max="1" width="17.85546875" style="98" customWidth="1"/>
    <col min="2" max="2" width="58.85546875" style="98" customWidth="1"/>
    <col min="3" max="3" width="23.5703125" style="98" customWidth="1"/>
    <col min="4" max="4" width="27" style="98" customWidth="1"/>
    <col min="5" max="5" width="18.42578125" style="98" customWidth="1"/>
    <col min="6" max="6" width="21.42578125" style="98" customWidth="1"/>
    <col min="7" max="7" width="24.85546875" style="98" customWidth="1"/>
    <col min="8" max="8" width="20.140625" style="98" customWidth="1"/>
    <col min="9" max="9" width="22.85546875" style="98" customWidth="1"/>
    <col min="10" max="16384" width="9.140625" style="98"/>
  </cols>
  <sheetData>
    <row r="1" spans="1:9" ht="20.100000000000001" customHeight="1" x14ac:dyDescent="0.25">
      <c r="A1" s="96" t="s">
        <v>131</v>
      </c>
      <c r="B1" s="97"/>
      <c r="C1" s="97"/>
      <c r="D1" s="97"/>
      <c r="G1" s="96" t="s">
        <v>79</v>
      </c>
      <c r="H1" s="99">
        <f>Revenue!B2</f>
        <v>0</v>
      </c>
      <c r="I1" s="99"/>
    </row>
    <row r="2" spans="1:9" ht="20.100000000000001" customHeight="1" thickBot="1" x14ac:dyDescent="0.3">
      <c r="A2" s="96" t="s">
        <v>299</v>
      </c>
      <c r="B2" s="97"/>
      <c r="C2" s="103"/>
      <c r="D2" s="103"/>
      <c r="E2" s="103"/>
      <c r="G2" s="96"/>
      <c r="H2" s="122"/>
      <c r="I2" s="122"/>
    </row>
    <row r="3" spans="1:9" ht="20.100000000000001" customHeight="1" thickBot="1" x14ac:dyDescent="0.3">
      <c r="A3" s="96" t="s">
        <v>300</v>
      </c>
      <c r="B3" s="512"/>
      <c r="C3" s="571" t="s">
        <v>569</v>
      </c>
      <c r="D3" s="572"/>
      <c r="E3" s="572"/>
      <c r="F3" s="572"/>
      <c r="G3" s="572"/>
      <c r="H3" s="572"/>
      <c r="I3" s="573"/>
    </row>
    <row r="4" spans="1:9" ht="15" customHeight="1" x14ac:dyDescent="0.2">
      <c r="A4" s="568" t="s">
        <v>117</v>
      </c>
      <c r="B4" s="565" t="s">
        <v>301</v>
      </c>
      <c r="C4" s="574" t="s">
        <v>538</v>
      </c>
      <c r="D4" s="574" t="s">
        <v>339</v>
      </c>
      <c r="E4" s="574" t="s">
        <v>340</v>
      </c>
      <c r="F4" s="577" t="s">
        <v>350</v>
      </c>
      <c r="G4" s="580" t="s">
        <v>537</v>
      </c>
      <c r="H4" s="580" t="s">
        <v>343</v>
      </c>
      <c r="I4" s="583" t="s">
        <v>302</v>
      </c>
    </row>
    <row r="5" spans="1:9" ht="15" customHeight="1" x14ac:dyDescent="0.2">
      <c r="A5" s="569"/>
      <c r="B5" s="566"/>
      <c r="C5" s="575"/>
      <c r="D5" s="575"/>
      <c r="E5" s="575"/>
      <c r="F5" s="578"/>
      <c r="G5" s="581"/>
      <c r="H5" s="581"/>
      <c r="I5" s="584"/>
    </row>
    <row r="6" spans="1:9" ht="15" customHeight="1" thickBot="1" x14ac:dyDescent="0.25">
      <c r="A6" s="570"/>
      <c r="B6" s="567"/>
      <c r="C6" s="576"/>
      <c r="D6" s="576"/>
      <c r="E6" s="576"/>
      <c r="F6" s="579"/>
      <c r="G6" s="582"/>
      <c r="H6" s="582"/>
      <c r="I6" s="585"/>
    </row>
    <row r="7" spans="1:9" ht="15" customHeight="1" x14ac:dyDescent="0.2">
      <c r="A7" s="125"/>
      <c r="B7" s="126" t="s">
        <v>54</v>
      </c>
      <c r="C7" s="127">
        <f>Athletics!D8</f>
        <v>0</v>
      </c>
      <c r="D7" s="127">
        <f>Athletics!G8</f>
        <v>0</v>
      </c>
      <c r="E7" s="127">
        <f>Athletics!J8</f>
        <v>0</v>
      </c>
      <c r="F7" s="127">
        <f>Athletics!M8</f>
        <v>0</v>
      </c>
      <c r="G7" s="128" t="s">
        <v>334</v>
      </c>
      <c r="H7" s="127">
        <f>Athletics!S8</f>
        <v>0</v>
      </c>
      <c r="I7" s="129">
        <f>SUM(C7:H7)</f>
        <v>0</v>
      </c>
    </row>
    <row r="8" spans="1:9" ht="15" customHeight="1" x14ac:dyDescent="0.2">
      <c r="A8" s="125" t="s">
        <v>304</v>
      </c>
      <c r="B8" s="126" t="s">
        <v>55</v>
      </c>
      <c r="C8" s="130" t="s">
        <v>305</v>
      </c>
      <c r="D8" s="130" t="s">
        <v>306</v>
      </c>
      <c r="E8" s="130" t="s">
        <v>307</v>
      </c>
      <c r="F8" s="130" t="s">
        <v>307</v>
      </c>
      <c r="G8" s="131" t="s">
        <v>303</v>
      </c>
      <c r="H8" s="127">
        <f>Athletics!S9</f>
        <v>0</v>
      </c>
      <c r="I8" s="129">
        <f t="shared" ref="I8:I22" si="0">SUM(C8:H8)</f>
        <v>0</v>
      </c>
    </row>
    <row r="9" spans="1:9" ht="15" customHeight="1" x14ac:dyDescent="0.2">
      <c r="A9" s="125" t="s">
        <v>308</v>
      </c>
      <c r="B9" s="126" t="s">
        <v>309</v>
      </c>
      <c r="C9" s="127">
        <f>Athletics!D10</f>
        <v>0</v>
      </c>
      <c r="D9" s="127">
        <f>Athletics!G10</f>
        <v>0</v>
      </c>
      <c r="E9" s="127">
        <f>Athletics!J10</f>
        <v>0</v>
      </c>
      <c r="F9" s="127">
        <f>Athletics!M10</f>
        <v>0</v>
      </c>
      <c r="G9" s="131" t="s">
        <v>303</v>
      </c>
      <c r="H9" s="127">
        <f>Athletics!S10</f>
        <v>0</v>
      </c>
      <c r="I9" s="129">
        <f t="shared" si="0"/>
        <v>0</v>
      </c>
    </row>
    <row r="10" spans="1:9" ht="15" customHeight="1" x14ac:dyDescent="0.2">
      <c r="A10" s="125" t="s">
        <v>310</v>
      </c>
      <c r="B10" s="126" t="s">
        <v>57</v>
      </c>
      <c r="C10" s="127">
        <f>Athletics!D11</f>
        <v>0</v>
      </c>
      <c r="D10" s="127">
        <f>Athletics!G11</f>
        <v>0</v>
      </c>
      <c r="E10" s="127">
        <f>Athletics!J11</f>
        <v>0</v>
      </c>
      <c r="F10" s="127">
        <f>Athletics!M11</f>
        <v>0</v>
      </c>
      <c r="G10" s="131" t="s">
        <v>303</v>
      </c>
      <c r="H10" s="127">
        <f>Athletics!S11</f>
        <v>0</v>
      </c>
      <c r="I10" s="129">
        <f t="shared" si="0"/>
        <v>0</v>
      </c>
    </row>
    <row r="11" spans="1:9" ht="15" customHeight="1" x14ac:dyDescent="0.2">
      <c r="A11" s="125" t="s">
        <v>308</v>
      </c>
      <c r="B11" s="126" t="s">
        <v>311</v>
      </c>
      <c r="C11" s="130" t="s">
        <v>305</v>
      </c>
      <c r="D11" s="130" t="s">
        <v>312</v>
      </c>
      <c r="E11" s="130" t="s">
        <v>305</v>
      </c>
      <c r="F11" s="130" t="s">
        <v>305</v>
      </c>
      <c r="G11" s="131" t="s">
        <v>303</v>
      </c>
      <c r="H11" s="127">
        <f>Athletics!S12</f>
        <v>0</v>
      </c>
      <c r="I11" s="129">
        <f t="shared" si="0"/>
        <v>0</v>
      </c>
    </row>
    <row r="12" spans="1:9" ht="15" customHeight="1" x14ac:dyDescent="0.2">
      <c r="A12" s="125" t="s">
        <v>313</v>
      </c>
      <c r="B12" s="126" t="s">
        <v>314</v>
      </c>
      <c r="C12" s="130" t="s">
        <v>305</v>
      </c>
      <c r="D12" s="130" t="s">
        <v>306</v>
      </c>
      <c r="E12" s="130" t="s">
        <v>307</v>
      </c>
      <c r="F12" s="130" t="s">
        <v>307</v>
      </c>
      <c r="G12" s="131" t="s">
        <v>303</v>
      </c>
      <c r="H12" s="127">
        <f>Athletics!S13</f>
        <v>0</v>
      </c>
      <c r="I12" s="129">
        <f t="shared" si="0"/>
        <v>0</v>
      </c>
    </row>
    <row r="13" spans="1:9" ht="15" customHeight="1" x14ac:dyDescent="0.2">
      <c r="A13" s="125" t="s">
        <v>315</v>
      </c>
      <c r="B13" s="126" t="s">
        <v>60</v>
      </c>
      <c r="C13" s="127">
        <f>Athletics!D14</f>
        <v>0</v>
      </c>
      <c r="D13" s="127">
        <f>Athletics!G14</f>
        <v>0</v>
      </c>
      <c r="E13" s="127">
        <f>Athletics!J14</f>
        <v>0</v>
      </c>
      <c r="F13" s="127">
        <f>Athletics!M14</f>
        <v>0</v>
      </c>
      <c r="G13" s="131" t="s">
        <v>303</v>
      </c>
      <c r="H13" s="127">
        <f>Athletics!S14</f>
        <v>0</v>
      </c>
      <c r="I13" s="129">
        <f t="shared" si="0"/>
        <v>0</v>
      </c>
    </row>
    <row r="14" spans="1:9" ht="15" customHeight="1" x14ac:dyDescent="0.2">
      <c r="A14" s="125" t="s">
        <v>308</v>
      </c>
      <c r="B14" s="126" t="s">
        <v>61</v>
      </c>
      <c r="C14" s="127">
        <f>Athletics!D15</f>
        <v>0</v>
      </c>
      <c r="D14" s="127">
        <f>Athletics!G15</f>
        <v>0</v>
      </c>
      <c r="E14" s="127">
        <f>Athletics!J15</f>
        <v>0</v>
      </c>
      <c r="F14" s="127">
        <f>Athletics!M15</f>
        <v>0</v>
      </c>
      <c r="G14" s="131" t="s">
        <v>303</v>
      </c>
      <c r="H14" s="127">
        <f>Athletics!S15</f>
        <v>0</v>
      </c>
      <c r="I14" s="129">
        <f>SUM(C14:H14)</f>
        <v>0</v>
      </c>
    </row>
    <row r="15" spans="1:9" ht="15" customHeight="1" x14ac:dyDescent="0.2">
      <c r="A15" s="125"/>
      <c r="B15" s="126" t="s">
        <v>62</v>
      </c>
      <c r="C15" s="127">
        <f>Athletics!D16</f>
        <v>0</v>
      </c>
      <c r="D15" s="127">
        <f>Athletics!G16</f>
        <v>0</v>
      </c>
      <c r="E15" s="127">
        <f>Athletics!J16</f>
        <v>0</v>
      </c>
      <c r="F15" s="127">
        <f>Athletics!M16</f>
        <v>0</v>
      </c>
      <c r="G15" s="131" t="s">
        <v>303</v>
      </c>
      <c r="H15" s="127">
        <f>Athletics!S16</f>
        <v>0</v>
      </c>
      <c r="I15" s="129">
        <f t="shared" si="0"/>
        <v>0</v>
      </c>
    </row>
    <row r="16" spans="1:9" ht="15" customHeight="1" x14ac:dyDescent="0.2">
      <c r="A16" s="125"/>
      <c r="B16" s="126" t="s">
        <v>63</v>
      </c>
      <c r="C16" s="127">
        <f>Athletics!D17</f>
        <v>0</v>
      </c>
      <c r="D16" s="127">
        <f>Athletics!G17</f>
        <v>0</v>
      </c>
      <c r="E16" s="127">
        <f>Athletics!J17</f>
        <v>0</v>
      </c>
      <c r="F16" s="127">
        <f>Athletics!M17</f>
        <v>0</v>
      </c>
      <c r="G16" s="131" t="s">
        <v>303</v>
      </c>
      <c r="H16" s="127">
        <f>Athletics!S17</f>
        <v>0</v>
      </c>
      <c r="I16" s="129">
        <f t="shared" si="0"/>
        <v>0</v>
      </c>
    </row>
    <row r="17" spans="1:9" ht="15" customHeight="1" x14ac:dyDescent="0.2">
      <c r="A17" s="125" t="s">
        <v>236</v>
      </c>
      <c r="B17" s="126" t="s">
        <v>64</v>
      </c>
      <c r="C17" s="127">
        <f>Athletics!D18</f>
        <v>0</v>
      </c>
      <c r="D17" s="127">
        <f>Athletics!G18</f>
        <v>0</v>
      </c>
      <c r="E17" s="127">
        <f>Athletics!J18</f>
        <v>0</v>
      </c>
      <c r="F17" s="127">
        <f>Athletics!M18</f>
        <v>0</v>
      </c>
      <c r="G17" s="127">
        <f>Athletics!P18</f>
        <v>0</v>
      </c>
      <c r="H17" s="127">
        <f>Athletics!S18</f>
        <v>0</v>
      </c>
      <c r="I17" s="129">
        <f t="shared" si="0"/>
        <v>0</v>
      </c>
    </row>
    <row r="18" spans="1:9" ht="15" customHeight="1" x14ac:dyDescent="0.2">
      <c r="A18" s="125" t="s">
        <v>236</v>
      </c>
      <c r="B18" s="126" t="s">
        <v>316</v>
      </c>
      <c r="C18" s="127">
        <f>Athletics!D19</f>
        <v>0</v>
      </c>
      <c r="D18" s="127">
        <f>Athletics!G19</f>
        <v>0</v>
      </c>
      <c r="E18" s="127">
        <f>Athletics!J19</f>
        <v>0</v>
      </c>
      <c r="F18" s="127">
        <f>Athletics!M19</f>
        <v>0</v>
      </c>
      <c r="G18" s="131" t="s">
        <v>303</v>
      </c>
      <c r="H18" s="127">
        <f>Athletics!S19</f>
        <v>0</v>
      </c>
      <c r="I18" s="129">
        <f t="shared" si="0"/>
        <v>0</v>
      </c>
    </row>
    <row r="19" spans="1:9" ht="15" customHeight="1" x14ac:dyDescent="0.2">
      <c r="A19" s="125" t="s">
        <v>317</v>
      </c>
      <c r="B19" s="126" t="s">
        <v>66</v>
      </c>
      <c r="C19" s="127">
        <f>Athletics!D20</f>
        <v>0</v>
      </c>
      <c r="D19" s="127">
        <f>Athletics!G20</f>
        <v>0</v>
      </c>
      <c r="E19" s="127">
        <f>Athletics!J20</f>
        <v>0</v>
      </c>
      <c r="F19" s="127">
        <f>Athletics!M20</f>
        <v>0</v>
      </c>
      <c r="G19" s="131" t="s">
        <v>303</v>
      </c>
      <c r="H19" s="127">
        <f>Athletics!S20</f>
        <v>0</v>
      </c>
      <c r="I19" s="129">
        <f t="shared" si="0"/>
        <v>0</v>
      </c>
    </row>
    <row r="20" spans="1:9" ht="15" customHeight="1" x14ac:dyDescent="0.2">
      <c r="A20" s="125" t="s">
        <v>318</v>
      </c>
      <c r="B20" s="126" t="s">
        <v>319</v>
      </c>
      <c r="C20" s="127">
        <f>Athletics!D21</f>
        <v>0</v>
      </c>
      <c r="D20" s="127">
        <f>Athletics!G21</f>
        <v>0</v>
      </c>
      <c r="E20" s="127">
        <f>Athletics!J21</f>
        <v>0</v>
      </c>
      <c r="F20" s="127">
        <f>Athletics!M21</f>
        <v>0</v>
      </c>
      <c r="G20" s="131" t="s">
        <v>303</v>
      </c>
      <c r="H20" s="127">
        <f>Athletics!S21</f>
        <v>0</v>
      </c>
      <c r="I20" s="129">
        <f t="shared" si="0"/>
        <v>0</v>
      </c>
    </row>
    <row r="21" spans="1:9" ht="15" customHeight="1" x14ac:dyDescent="0.2">
      <c r="A21" s="125" t="s">
        <v>320</v>
      </c>
      <c r="B21" s="124" t="s">
        <v>68</v>
      </c>
      <c r="C21" s="127">
        <f>Athletics!D22</f>
        <v>0</v>
      </c>
      <c r="D21" s="127">
        <f>Athletics!G22</f>
        <v>0</v>
      </c>
      <c r="E21" s="127">
        <f>Athletics!J22</f>
        <v>0</v>
      </c>
      <c r="F21" s="127">
        <f>Athletics!M22</f>
        <v>0</v>
      </c>
      <c r="G21" s="131" t="s">
        <v>303</v>
      </c>
      <c r="H21" s="127">
        <f>Athletics!S22</f>
        <v>0</v>
      </c>
      <c r="I21" s="129">
        <f t="shared" si="0"/>
        <v>0</v>
      </c>
    </row>
    <row r="22" spans="1:9" ht="15" customHeight="1" x14ac:dyDescent="0.2">
      <c r="A22" s="125"/>
      <c r="B22" s="124" t="s">
        <v>69</v>
      </c>
      <c r="C22" s="127">
        <f>Athletics!D23</f>
        <v>0</v>
      </c>
      <c r="D22" s="127">
        <f>Athletics!G23</f>
        <v>0</v>
      </c>
      <c r="E22" s="127">
        <f>Athletics!J23</f>
        <v>0</v>
      </c>
      <c r="F22" s="127">
        <f>Athletics!M23</f>
        <v>0</v>
      </c>
      <c r="G22" s="127">
        <f>Athletics!P23</f>
        <v>0</v>
      </c>
      <c r="H22" s="127">
        <f>Athletics!S23</f>
        <v>0</v>
      </c>
      <c r="I22" s="129">
        <f t="shared" si="0"/>
        <v>0</v>
      </c>
    </row>
    <row r="23" spans="1:9" ht="15" customHeight="1" thickBot="1" x14ac:dyDescent="0.25">
      <c r="A23" s="132"/>
      <c r="B23" s="133" t="s">
        <v>321</v>
      </c>
      <c r="C23" s="134">
        <f>SUM(C7,C9,C10,C13:C21,C22)</f>
        <v>0</v>
      </c>
      <c r="D23" s="134">
        <f t="shared" ref="D23:I23" si="1">SUM(D7:D22)</f>
        <v>0</v>
      </c>
      <c r="E23" s="134">
        <f t="shared" si="1"/>
        <v>0</v>
      </c>
      <c r="F23" s="134">
        <f t="shared" si="1"/>
        <v>0</v>
      </c>
      <c r="G23" s="134">
        <f t="shared" si="1"/>
        <v>0</v>
      </c>
      <c r="H23" s="134">
        <f t="shared" si="1"/>
        <v>0</v>
      </c>
      <c r="I23" s="135">
        <f t="shared" si="1"/>
        <v>0</v>
      </c>
    </row>
    <row r="24" spans="1:9" ht="15" customHeight="1" thickTop="1" x14ac:dyDescent="0.2"/>
    <row r="25" spans="1:9" ht="15" customHeight="1" x14ac:dyDescent="0.2">
      <c r="A25" s="98" t="s">
        <v>117</v>
      </c>
    </row>
    <row r="26" spans="1:9" ht="15" customHeight="1" x14ac:dyDescent="0.2">
      <c r="A26" s="98" t="s">
        <v>333</v>
      </c>
    </row>
    <row r="27" spans="1:9" ht="15" customHeight="1" x14ac:dyDescent="0.2">
      <c r="A27" s="98" t="s">
        <v>117</v>
      </c>
    </row>
  </sheetData>
  <mergeCells count="10">
    <mergeCell ref="C3:I3"/>
    <mergeCell ref="B4:B6"/>
    <mergeCell ref="A4:A6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.2" right="0.2" top="0.75" bottom="0.75" header="0.3" footer="0.3"/>
  <pageSetup scale="5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28"/>
  <sheetViews>
    <sheetView zoomScaleNormal="100" workbookViewId="0">
      <selection activeCell="J21" sqref="J21"/>
    </sheetView>
  </sheetViews>
  <sheetFormatPr defaultColWidth="9.140625" defaultRowHeight="15" customHeight="1" x14ac:dyDescent="0.2"/>
  <cols>
    <col min="1" max="1" width="36.140625" style="102" customWidth="1"/>
    <col min="2" max="3" width="23.85546875" style="102" customWidth="1"/>
    <col min="4" max="5" width="22.5703125" style="102" customWidth="1"/>
    <col min="6" max="6" width="22.140625" style="102" customWidth="1"/>
    <col min="7" max="7" width="21.5703125" style="102" customWidth="1"/>
    <col min="8" max="8" width="21.140625" style="102" customWidth="1"/>
    <col min="9" max="9" width="22.5703125" style="102" customWidth="1"/>
    <col min="10" max="10" width="21.5703125" style="102" customWidth="1"/>
    <col min="11" max="16384" width="9.140625" style="102"/>
  </cols>
  <sheetData>
    <row r="1" spans="1:16" ht="20.100000000000001" customHeight="1" x14ac:dyDescent="0.25">
      <c r="A1" s="96" t="s">
        <v>131</v>
      </c>
      <c r="B1" s="97"/>
      <c r="C1" s="97"/>
      <c r="D1" s="97"/>
      <c r="E1" s="97"/>
      <c r="F1" s="96" t="s">
        <v>79</v>
      </c>
      <c r="G1" s="99">
        <f>Revenue!B2</f>
        <v>0</v>
      </c>
      <c r="H1" s="100"/>
      <c r="I1" s="101"/>
      <c r="J1" s="97"/>
      <c r="K1" s="98"/>
      <c r="L1" s="98"/>
      <c r="M1" s="98"/>
      <c r="N1" s="98"/>
      <c r="O1" s="98"/>
      <c r="P1" s="98"/>
    </row>
    <row r="2" spans="1:16" ht="20.100000000000001" customHeight="1" thickBot="1" x14ac:dyDescent="0.3">
      <c r="A2" s="96" t="s">
        <v>322</v>
      </c>
      <c r="B2" s="97"/>
      <c r="C2" s="97"/>
      <c r="D2" s="97"/>
      <c r="E2" s="97"/>
      <c r="F2" s="96"/>
      <c r="G2" s="104"/>
      <c r="H2" s="104"/>
      <c r="I2" s="105"/>
      <c r="J2" s="96"/>
      <c r="K2" s="98"/>
      <c r="L2" s="98"/>
      <c r="M2" s="98"/>
      <c r="N2" s="98"/>
      <c r="O2" s="98"/>
      <c r="P2" s="98"/>
    </row>
    <row r="3" spans="1:16" ht="20.100000000000001" customHeight="1" thickBot="1" x14ac:dyDescent="0.3">
      <c r="A3" s="106" t="s">
        <v>323</v>
      </c>
      <c r="B3" s="589" t="s">
        <v>569</v>
      </c>
      <c r="C3" s="590"/>
      <c r="D3" s="590"/>
      <c r="E3" s="590"/>
      <c r="F3" s="590"/>
      <c r="G3" s="590"/>
      <c r="H3" s="590"/>
      <c r="I3" s="590"/>
      <c r="J3" s="591"/>
      <c r="K3" s="98"/>
      <c r="L3" s="98"/>
      <c r="M3" s="98"/>
      <c r="N3" s="98"/>
      <c r="O3" s="98"/>
      <c r="P3" s="98"/>
    </row>
    <row r="4" spans="1:16" ht="15" customHeight="1" thickTop="1" x14ac:dyDescent="0.2">
      <c r="A4" s="586" t="s">
        <v>324</v>
      </c>
      <c r="B4" s="592" t="s">
        <v>536</v>
      </c>
      <c r="C4" s="574" t="s">
        <v>538</v>
      </c>
      <c r="D4" s="574" t="s">
        <v>339</v>
      </c>
      <c r="E4" s="574" t="s">
        <v>349</v>
      </c>
      <c r="F4" s="574" t="s">
        <v>340</v>
      </c>
      <c r="G4" s="577" t="s">
        <v>350</v>
      </c>
      <c r="H4" s="574" t="s">
        <v>343</v>
      </c>
      <c r="I4" s="580" t="s">
        <v>537</v>
      </c>
      <c r="J4" s="583" t="s">
        <v>302</v>
      </c>
    </row>
    <row r="5" spans="1:16" ht="15" customHeight="1" x14ac:dyDescent="0.2">
      <c r="A5" s="587"/>
      <c r="B5" s="593"/>
      <c r="C5" s="575"/>
      <c r="D5" s="575"/>
      <c r="E5" s="575"/>
      <c r="F5" s="575"/>
      <c r="G5" s="578"/>
      <c r="H5" s="575"/>
      <c r="I5" s="581"/>
      <c r="J5" s="584"/>
    </row>
    <row r="6" spans="1:16" ht="15" customHeight="1" thickBot="1" x14ac:dyDescent="0.25">
      <c r="A6" s="588"/>
      <c r="B6" s="594"/>
      <c r="C6" s="576"/>
      <c r="D6" s="576"/>
      <c r="E6" s="576"/>
      <c r="F6" s="576"/>
      <c r="G6" s="579"/>
      <c r="H6" s="576"/>
      <c r="I6" s="582"/>
      <c r="J6" s="585"/>
    </row>
    <row r="7" spans="1:16" ht="15" customHeight="1" x14ac:dyDescent="0.2">
      <c r="A7" s="108" t="s">
        <v>326</v>
      </c>
      <c r="B7" s="109">
        <f>Athletics!D30</f>
        <v>0</v>
      </c>
      <c r="C7" s="110">
        <f>Athletics!G30</f>
        <v>0</v>
      </c>
      <c r="D7" s="110">
        <f>Athletics!J30</f>
        <v>0</v>
      </c>
      <c r="E7" s="110">
        <f>Athletics!M30</f>
        <v>0</v>
      </c>
      <c r="F7" s="110">
        <f>Athletics!P30</f>
        <v>0</v>
      </c>
      <c r="G7" s="110">
        <f>Athletics!S30</f>
        <v>0</v>
      </c>
      <c r="H7" s="110">
        <f>Athletics!V30</f>
        <v>0</v>
      </c>
      <c r="I7" s="110">
        <f>Athletics!Y30</f>
        <v>0</v>
      </c>
      <c r="J7" s="111">
        <f t="shared" ref="J7:J22" si="0">SUM(B7:I7)</f>
        <v>0</v>
      </c>
    </row>
    <row r="8" spans="1:16" ht="15" customHeight="1" x14ac:dyDescent="0.2">
      <c r="A8" s="112" t="s">
        <v>104</v>
      </c>
      <c r="B8" s="113">
        <f>Athletics!D31</f>
        <v>0</v>
      </c>
      <c r="C8" s="114">
        <f>Athletics!G31</f>
        <v>0</v>
      </c>
      <c r="D8" s="114">
        <f>Athletics!J31</f>
        <v>0</v>
      </c>
      <c r="E8" s="114">
        <f>Athletics!M31</f>
        <v>0</v>
      </c>
      <c r="F8" s="114">
        <f>Athletics!P31</f>
        <v>0</v>
      </c>
      <c r="G8" s="114">
        <f>Athletics!S31</f>
        <v>0</v>
      </c>
      <c r="H8" s="114">
        <f>Athletics!V31</f>
        <v>0</v>
      </c>
      <c r="I8" s="114">
        <f>Athletics!Y31</f>
        <v>0</v>
      </c>
      <c r="J8" s="115">
        <f t="shared" si="0"/>
        <v>0</v>
      </c>
    </row>
    <row r="9" spans="1:16" ht="15" customHeight="1" x14ac:dyDescent="0.2">
      <c r="A9" s="112" t="s">
        <v>105</v>
      </c>
      <c r="B9" s="113">
        <f>Athletics!D32</f>
        <v>0</v>
      </c>
      <c r="C9" s="114">
        <f>Athletics!G32</f>
        <v>0</v>
      </c>
      <c r="D9" s="114">
        <f>Athletics!J32</f>
        <v>0</v>
      </c>
      <c r="E9" s="114">
        <f>Athletics!M32</f>
        <v>0</v>
      </c>
      <c r="F9" s="114">
        <f>Athletics!P32</f>
        <v>0</v>
      </c>
      <c r="G9" s="114">
        <f>Athletics!S32</f>
        <v>0</v>
      </c>
      <c r="H9" s="114">
        <f>Athletics!V32</f>
        <v>0</v>
      </c>
      <c r="I9" s="114">
        <f>Athletics!Y32</f>
        <v>0</v>
      </c>
      <c r="J9" s="115">
        <f t="shared" si="0"/>
        <v>0</v>
      </c>
    </row>
    <row r="10" spans="1:16" ht="15" customHeight="1" x14ac:dyDescent="0.2">
      <c r="A10" s="112" t="s">
        <v>106</v>
      </c>
      <c r="B10" s="113">
        <f>Athletics!D33</f>
        <v>0</v>
      </c>
      <c r="C10" s="114" t="s">
        <v>312</v>
      </c>
      <c r="D10" s="114" t="s">
        <v>327</v>
      </c>
      <c r="E10" s="114" t="s">
        <v>327</v>
      </c>
      <c r="F10" s="114" t="s">
        <v>327</v>
      </c>
      <c r="G10" s="114" t="s">
        <v>327</v>
      </c>
      <c r="H10" s="114" t="s">
        <v>327</v>
      </c>
      <c r="I10" s="114">
        <f>Athletics!Y33</f>
        <v>0</v>
      </c>
      <c r="J10" s="115">
        <f t="shared" si="0"/>
        <v>0</v>
      </c>
      <c r="K10" s="102" t="s">
        <v>117</v>
      </c>
    </row>
    <row r="11" spans="1:16" ht="15" customHeight="1" x14ac:dyDescent="0.2">
      <c r="A11" s="112" t="s">
        <v>57</v>
      </c>
      <c r="B11" s="113" t="s">
        <v>328</v>
      </c>
      <c r="C11" s="114">
        <f>Athletics!G34</f>
        <v>0</v>
      </c>
      <c r="D11" s="114">
        <f>Athletics!J34</f>
        <v>0</v>
      </c>
      <c r="E11" s="114">
        <f>Athletics!M34</f>
        <v>0</v>
      </c>
      <c r="F11" s="114">
        <f>Athletics!P34</f>
        <v>0</v>
      </c>
      <c r="G11" s="114">
        <f>Athletics!S34</f>
        <v>0</v>
      </c>
      <c r="H11" s="114">
        <f>Athletics!V34</f>
        <v>0</v>
      </c>
      <c r="I11" s="114">
        <f>Athletics!Y34</f>
        <v>0</v>
      </c>
      <c r="J11" s="115">
        <f t="shared" si="0"/>
        <v>0</v>
      </c>
      <c r="K11" s="102" t="s">
        <v>117</v>
      </c>
    </row>
    <row r="12" spans="1:16" ht="15" customHeight="1" x14ac:dyDescent="0.2">
      <c r="A12" s="112" t="s">
        <v>107</v>
      </c>
      <c r="B12" s="113" t="s">
        <v>328</v>
      </c>
      <c r="C12" s="114">
        <f>Athletics!G35</f>
        <v>0</v>
      </c>
      <c r="D12" s="114">
        <f>Athletics!J35</f>
        <v>0</v>
      </c>
      <c r="E12" s="114">
        <f>Athletics!M35</f>
        <v>0</v>
      </c>
      <c r="F12" s="114">
        <f>Athletics!P35</f>
        <v>0</v>
      </c>
      <c r="G12" s="114">
        <f>Athletics!S35</f>
        <v>0</v>
      </c>
      <c r="H12" s="114">
        <f>Athletics!V35</f>
        <v>0</v>
      </c>
      <c r="I12" s="114">
        <f>Athletics!Y35</f>
        <v>0</v>
      </c>
      <c r="J12" s="115">
        <f t="shared" si="0"/>
        <v>0</v>
      </c>
      <c r="K12" s="102" t="s">
        <v>117</v>
      </c>
    </row>
    <row r="13" spans="1:16" ht="15" customHeight="1" x14ac:dyDescent="0.2">
      <c r="A13" s="112" t="s">
        <v>329</v>
      </c>
      <c r="B13" s="113">
        <f>Athletics!D36</f>
        <v>0</v>
      </c>
      <c r="C13" s="114">
        <f>Athletics!G36</f>
        <v>0</v>
      </c>
      <c r="D13" s="114">
        <f>Athletics!J36</f>
        <v>0</v>
      </c>
      <c r="E13" s="114">
        <f>Athletics!M36</f>
        <v>0</v>
      </c>
      <c r="F13" s="114">
        <f>Athletics!P36</f>
        <v>0</v>
      </c>
      <c r="G13" s="114">
        <f>Athletics!S36</f>
        <v>0</v>
      </c>
      <c r="H13" s="114">
        <f>Athletics!V36</f>
        <v>0</v>
      </c>
      <c r="I13" s="114">
        <f>Athletics!Y36</f>
        <v>0</v>
      </c>
      <c r="J13" s="115">
        <f t="shared" si="0"/>
        <v>0</v>
      </c>
      <c r="K13" s="102" t="s">
        <v>117</v>
      </c>
    </row>
    <row r="14" spans="1:16" ht="15" customHeight="1" x14ac:dyDescent="0.2">
      <c r="A14" s="112" t="s">
        <v>84</v>
      </c>
      <c r="B14" s="113">
        <f>Athletics!D37</f>
        <v>0</v>
      </c>
      <c r="C14" s="114">
        <f>Athletics!G37</f>
        <v>0</v>
      </c>
      <c r="D14" s="114">
        <f>Athletics!J37</f>
        <v>0</v>
      </c>
      <c r="E14" s="114">
        <f>Athletics!M37</f>
        <v>0</v>
      </c>
      <c r="F14" s="114">
        <f>Athletics!P37</f>
        <v>0</v>
      </c>
      <c r="G14" s="114">
        <f>Athletics!S37</f>
        <v>0</v>
      </c>
      <c r="H14" s="114">
        <f>Athletics!V37</f>
        <v>0</v>
      </c>
      <c r="I14" s="114">
        <f>Athletics!Y37</f>
        <v>0</v>
      </c>
      <c r="J14" s="115">
        <f t="shared" si="0"/>
        <v>0</v>
      </c>
      <c r="K14" s="102" t="s">
        <v>117</v>
      </c>
    </row>
    <row r="15" spans="1:16" ht="15" customHeight="1" x14ac:dyDescent="0.2">
      <c r="A15" s="112" t="s">
        <v>109</v>
      </c>
      <c r="B15" s="113">
        <f>Athletics!D38</f>
        <v>0</v>
      </c>
      <c r="C15" s="114">
        <f>Athletics!G38</f>
        <v>0</v>
      </c>
      <c r="D15" s="114">
        <f>Athletics!J38</f>
        <v>0</v>
      </c>
      <c r="E15" s="114">
        <f>Athletics!M38</f>
        <v>0</v>
      </c>
      <c r="F15" s="114">
        <f>Athletics!P38</f>
        <v>0</v>
      </c>
      <c r="G15" s="114">
        <f>Athletics!S38</f>
        <v>0</v>
      </c>
      <c r="H15" s="114">
        <f>Athletics!V38</f>
        <v>0</v>
      </c>
      <c r="I15" s="114">
        <f>Athletics!Y38</f>
        <v>0</v>
      </c>
      <c r="J15" s="115">
        <f t="shared" si="0"/>
        <v>0</v>
      </c>
      <c r="K15" s="102" t="s">
        <v>117</v>
      </c>
    </row>
    <row r="16" spans="1:16" ht="15" customHeight="1" x14ac:dyDescent="0.2">
      <c r="A16" s="112" t="s">
        <v>85</v>
      </c>
      <c r="B16" s="113">
        <f>Athletics!D39</f>
        <v>0</v>
      </c>
      <c r="C16" s="114">
        <f>Athletics!G39</f>
        <v>0</v>
      </c>
      <c r="D16" s="114">
        <f>Athletics!J39</f>
        <v>0</v>
      </c>
      <c r="E16" s="114">
        <f>Athletics!M39</f>
        <v>0</v>
      </c>
      <c r="F16" s="114">
        <f>Athletics!P39</f>
        <v>0</v>
      </c>
      <c r="G16" s="114">
        <f>Athletics!S39</f>
        <v>0</v>
      </c>
      <c r="H16" s="114">
        <f>Athletics!V39</f>
        <v>0</v>
      </c>
      <c r="I16" s="114">
        <f>Athletics!Y39</f>
        <v>0</v>
      </c>
      <c r="J16" s="115">
        <f t="shared" si="0"/>
        <v>0</v>
      </c>
      <c r="K16" s="102" t="s">
        <v>117</v>
      </c>
    </row>
    <row r="17" spans="1:11" ht="15" customHeight="1" x14ac:dyDescent="0.2">
      <c r="A17" s="112" t="s">
        <v>110</v>
      </c>
      <c r="B17" s="113">
        <f>Athletics!D40</f>
        <v>0</v>
      </c>
      <c r="C17" s="114">
        <f>Athletics!G40</f>
        <v>0</v>
      </c>
      <c r="D17" s="114">
        <f>Athletics!J40</f>
        <v>0</v>
      </c>
      <c r="E17" s="114">
        <f>Athletics!M40</f>
        <v>0</v>
      </c>
      <c r="F17" s="114">
        <f>Athletics!P40</f>
        <v>0</v>
      </c>
      <c r="G17" s="114">
        <f>Athletics!S40</f>
        <v>0</v>
      </c>
      <c r="H17" s="114">
        <f>Athletics!V40</f>
        <v>0</v>
      </c>
      <c r="I17" s="114">
        <f>Athletics!Y40</f>
        <v>0</v>
      </c>
      <c r="J17" s="115">
        <f t="shared" si="0"/>
        <v>0</v>
      </c>
    </row>
    <row r="18" spans="1:11" ht="15" customHeight="1" x14ac:dyDescent="0.2">
      <c r="A18" s="112" t="s">
        <v>101</v>
      </c>
      <c r="B18" s="113">
        <f>Athletics!D44</f>
        <v>0</v>
      </c>
      <c r="C18" s="114" t="s">
        <v>312</v>
      </c>
      <c r="D18" s="114" t="s">
        <v>312</v>
      </c>
      <c r="E18" s="114" t="s">
        <v>312</v>
      </c>
      <c r="F18" s="114" t="s">
        <v>327</v>
      </c>
      <c r="G18" s="114" t="s">
        <v>327</v>
      </c>
      <c r="H18" s="114" t="s">
        <v>327</v>
      </c>
      <c r="I18" s="114">
        <f>Athletics!Y44</f>
        <v>0</v>
      </c>
      <c r="J18" s="115">
        <f t="shared" si="0"/>
        <v>0</v>
      </c>
      <c r="K18" s="102" t="s">
        <v>117</v>
      </c>
    </row>
    <row r="19" spans="1:11" ht="15" customHeight="1" x14ac:dyDescent="0.2">
      <c r="A19" s="112" t="s">
        <v>354</v>
      </c>
      <c r="B19" s="113">
        <f>Athletics!D41</f>
        <v>0</v>
      </c>
      <c r="C19" s="114">
        <f>Athletics!G41</f>
        <v>0</v>
      </c>
      <c r="D19" s="114">
        <f>Athletics!J41</f>
        <v>0</v>
      </c>
      <c r="E19" s="114">
        <f>Athletics!M41</f>
        <v>0</v>
      </c>
      <c r="F19" s="114">
        <f>Athletics!P41</f>
        <v>0</v>
      </c>
      <c r="G19" s="114">
        <f>Athletics!S41</f>
        <v>0</v>
      </c>
      <c r="H19" s="114">
        <f>Athletics!V41</f>
        <v>0</v>
      </c>
      <c r="I19" s="114">
        <f>Athletics!Y41</f>
        <v>0</v>
      </c>
      <c r="J19" s="115">
        <f t="shared" si="0"/>
        <v>0</v>
      </c>
      <c r="K19" s="102" t="s">
        <v>117</v>
      </c>
    </row>
    <row r="20" spans="1:11" ht="15" customHeight="1" x14ac:dyDescent="0.2">
      <c r="A20" s="112" t="s">
        <v>112</v>
      </c>
      <c r="B20" s="113">
        <f>Athletics!D42</f>
        <v>0</v>
      </c>
      <c r="C20" s="114">
        <f>Athletics!G42</f>
        <v>0</v>
      </c>
      <c r="D20" s="114">
        <f>Athletics!J42</f>
        <v>0</v>
      </c>
      <c r="E20" s="114">
        <f>Athletics!M42</f>
        <v>0</v>
      </c>
      <c r="F20" s="114">
        <f>Athletics!P42</f>
        <v>0</v>
      </c>
      <c r="G20" s="114">
        <f>Athletics!S42</f>
        <v>0</v>
      </c>
      <c r="H20" s="114">
        <f>Athletics!V42</f>
        <v>0</v>
      </c>
      <c r="I20" s="114">
        <f>Athletics!Y42</f>
        <v>0</v>
      </c>
      <c r="J20" s="115">
        <f t="shared" si="0"/>
        <v>0</v>
      </c>
      <c r="K20" s="102" t="s">
        <v>236</v>
      </c>
    </row>
    <row r="21" spans="1:11" ht="15" customHeight="1" x14ac:dyDescent="0.2">
      <c r="A21" s="112" t="s">
        <v>355</v>
      </c>
      <c r="B21" s="113">
        <f>Athletics!D43</f>
        <v>0</v>
      </c>
      <c r="C21" s="114">
        <f>Athletics!G43</f>
        <v>0</v>
      </c>
      <c r="D21" s="114">
        <f>Athletics!J43</f>
        <v>0</v>
      </c>
      <c r="E21" s="114">
        <f>Athletics!M43</f>
        <v>0</v>
      </c>
      <c r="F21" s="114">
        <f>Athletics!P43</f>
        <v>0</v>
      </c>
      <c r="G21" s="114">
        <f>Athletics!S43</f>
        <v>0</v>
      </c>
      <c r="H21" s="114">
        <f>Athletics!V43</f>
        <v>0</v>
      </c>
      <c r="I21" s="114">
        <f>Athletics!Y43</f>
        <v>0</v>
      </c>
      <c r="J21" s="115">
        <f t="shared" si="0"/>
        <v>0</v>
      </c>
      <c r="K21" s="102" t="s">
        <v>117</v>
      </c>
    </row>
    <row r="22" spans="1:11" ht="15" customHeight="1" thickBot="1" x14ac:dyDescent="0.25">
      <c r="A22" s="116" t="s">
        <v>573</v>
      </c>
      <c r="B22" s="113">
        <f>Athletics!D45</f>
        <v>0</v>
      </c>
      <c r="C22" s="114">
        <f>Athletics!G45</f>
        <v>0</v>
      </c>
      <c r="D22" s="114">
        <f>Athletics!J45</f>
        <v>0</v>
      </c>
      <c r="E22" s="114">
        <f>Athletics!M45</f>
        <v>0</v>
      </c>
      <c r="F22" s="114">
        <f>Athletics!P45</f>
        <v>0</v>
      </c>
      <c r="G22" s="114">
        <f>Athletics!S45</f>
        <v>0</v>
      </c>
      <c r="H22" s="114">
        <f>Athletics!V45</f>
        <v>0</v>
      </c>
      <c r="I22" s="114">
        <f>Athletics!Y45</f>
        <v>0</v>
      </c>
      <c r="J22" s="115">
        <f t="shared" si="0"/>
        <v>0</v>
      </c>
    </row>
    <row r="23" spans="1:11" ht="15" customHeight="1" thickBot="1" x14ac:dyDescent="0.25">
      <c r="A23" s="118" t="s">
        <v>332</v>
      </c>
      <c r="B23" s="119">
        <f>SUM(B7:B22)</f>
        <v>0</v>
      </c>
      <c r="C23" s="120">
        <f>SUM(C7:C22)</f>
        <v>0</v>
      </c>
      <c r="D23" s="120">
        <f t="shared" ref="D23:J23" si="1">SUM(D7:D22)</f>
        <v>0</v>
      </c>
      <c r="E23" s="120">
        <f t="shared" si="1"/>
        <v>0</v>
      </c>
      <c r="F23" s="120">
        <f t="shared" si="1"/>
        <v>0</v>
      </c>
      <c r="G23" s="120">
        <f t="shared" si="1"/>
        <v>0</v>
      </c>
      <c r="H23" s="120">
        <f t="shared" si="1"/>
        <v>0</v>
      </c>
      <c r="I23" s="120">
        <f t="shared" si="1"/>
        <v>0</v>
      </c>
      <c r="J23" s="121">
        <f t="shared" si="1"/>
        <v>0</v>
      </c>
      <c r="K23" s="102" t="s">
        <v>117</v>
      </c>
    </row>
    <row r="24" spans="1:11" ht="15" customHeight="1" thickTop="1" x14ac:dyDescent="0.2">
      <c r="K24" s="102" t="s">
        <v>117</v>
      </c>
    </row>
    <row r="25" spans="1:11" ht="15" customHeight="1" x14ac:dyDescent="0.2">
      <c r="K25" s="102" t="s">
        <v>117</v>
      </c>
    </row>
    <row r="26" spans="1:11" ht="15" customHeight="1" x14ac:dyDescent="0.2">
      <c r="K26" s="102" t="s">
        <v>117</v>
      </c>
    </row>
    <row r="27" spans="1:11" ht="15" customHeight="1" x14ac:dyDescent="0.2">
      <c r="K27" s="102" t="s">
        <v>117</v>
      </c>
    </row>
    <row r="28" spans="1:11" ht="15" customHeight="1" x14ac:dyDescent="0.2">
      <c r="K28" s="102" t="s">
        <v>117</v>
      </c>
    </row>
  </sheetData>
  <mergeCells count="11">
    <mergeCell ref="A4:A6"/>
    <mergeCell ref="B3:J3"/>
    <mergeCell ref="B4:B6"/>
    <mergeCell ref="C4:C6"/>
    <mergeCell ref="D4:D6"/>
    <mergeCell ref="F4:F6"/>
    <mergeCell ref="G4:G6"/>
    <mergeCell ref="H4:H6"/>
    <mergeCell ref="I4:I6"/>
    <mergeCell ref="J4:J6"/>
    <mergeCell ref="E4:E6"/>
  </mergeCells>
  <printOptions horizontalCentered="1"/>
  <pageMargins left="0.45" right="0.45" top="0.75" bottom="0.75" header="0.3" footer="0.3"/>
  <pageSetup scale="5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79998168889431442"/>
  </sheetPr>
  <dimension ref="A1:I27"/>
  <sheetViews>
    <sheetView topLeftCell="A3" zoomScaleNormal="100" workbookViewId="0">
      <selection activeCell="C4" sqref="C4:C6"/>
    </sheetView>
  </sheetViews>
  <sheetFormatPr defaultColWidth="9.140625" defaultRowHeight="15" customHeight="1" x14ac:dyDescent="0.2"/>
  <cols>
    <col min="1" max="1" width="17.85546875" style="98" customWidth="1"/>
    <col min="2" max="2" width="52.7109375" style="98" customWidth="1"/>
    <col min="3" max="3" width="23.5703125" style="98" customWidth="1"/>
    <col min="4" max="4" width="27" style="98" customWidth="1"/>
    <col min="5" max="5" width="18.42578125" style="98" customWidth="1"/>
    <col min="6" max="6" width="21.42578125" style="98" customWidth="1"/>
    <col min="7" max="7" width="24.85546875" style="98" customWidth="1"/>
    <col min="8" max="8" width="20.140625" style="98" customWidth="1"/>
    <col min="9" max="9" width="22.85546875" style="98" customWidth="1"/>
    <col min="10" max="16384" width="9.140625" style="98"/>
  </cols>
  <sheetData>
    <row r="1" spans="1:9" ht="20.100000000000001" customHeight="1" x14ac:dyDescent="0.25">
      <c r="A1" s="96" t="s">
        <v>131</v>
      </c>
      <c r="B1" s="97"/>
      <c r="C1" s="97"/>
      <c r="D1" s="97"/>
      <c r="G1" s="96" t="s">
        <v>79</v>
      </c>
      <c r="H1" s="99">
        <f>Revenue!B2</f>
        <v>0</v>
      </c>
      <c r="I1" s="99"/>
    </row>
    <row r="2" spans="1:9" ht="20.100000000000001" customHeight="1" thickBot="1" x14ac:dyDescent="0.3">
      <c r="A2" s="96" t="s">
        <v>299</v>
      </c>
      <c r="B2" s="97"/>
      <c r="C2" s="103"/>
      <c r="D2" s="103"/>
      <c r="E2" s="103"/>
      <c r="G2" s="96"/>
      <c r="H2" s="122"/>
      <c r="I2" s="122"/>
    </row>
    <row r="3" spans="1:9" ht="20.100000000000001" customHeight="1" thickBot="1" x14ac:dyDescent="0.3">
      <c r="A3" s="96" t="s">
        <v>300</v>
      </c>
      <c r="B3" s="512"/>
      <c r="C3" s="571" t="s">
        <v>570</v>
      </c>
      <c r="D3" s="572"/>
      <c r="E3" s="572"/>
      <c r="F3" s="572"/>
      <c r="G3" s="572"/>
      <c r="H3" s="572"/>
      <c r="I3" s="573"/>
    </row>
    <row r="4" spans="1:9" ht="15" customHeight="1" x14ac:dyDescent="0.2">
      <c r="A4" s="568" t="s">
        <v>117</v>
      </c>
      <c r="B4" s="565" t="s">
        <v>301</v>
      </c>
      <c r="C4" s="574" t="s">
        <v>538</v>
      </c>
      <c r="D4" s="574" t="s">
        <v>339</v>
      </c>
      <c r="E4" s="577" t="s">
        <v>340</v>
      </c>
      <c r="F4" s="577" t="s">
        <v>350</v>
      </c>
      <c r="G4" s="577" t="s">
        <v>537</v>
      </c>
      <c r="H4" s="580" t="s">
        <v>343</v>
      </c>
      <c r="I4" s="583" t="s">
        <v>302</v>
      </c>
    </row>
    <row r="5" spans="1:9" ht="15" customHeight="1" x14ac:dyDescent="0.2">
      <c r="A5" s="569"/>
      <c r="B5" s="566"/>
      <c r="C5" s="575"/>
      <c r="D5" s="575"/>
      <c r="E5" s="578"/>
      <c r="F5" s="578"/>
      <c r="G5" s="578"/>
      <c r="H5" s="581"/>
      <c r="I5" s="584"/>
    </row>
    <row r="6" spans="1:9" ht="15" customHeight="1" thickBot="1" x14ac:dyDescent="0.25">
      <c r="A6" s="570"/>
      <c r="B6" s="567"/>
      <c r="C6" s="576"/>
      <c r="D6" s="576"/>
      <c r="E6" s="579"/>
      <c r="F6" s="579"/>
      <c r="G6" s="579"/>
      <c r="H6" s="582"/>
      <c r="I6" s="585"/>
    </row>
    <row r="7" spans="1:9" ht="15" customHeight="1" x14ac:dyDescent="0.2">
      <c r="A7" s="125"/>
      <c r="B7" s="126" t="s">
        <v>54</v>
      </c>
      <c r="C7" s="127">
        <f>Athletics!E8</f>
        <v>0</v>
      </c>
      <c r="D7" s="127">
        <f>Athletics!H8</f>
        <v>0</v>
      </c>
      <c r="E7" s="127">
        <f>Athletics!K8</f>
        <v>0</v>
      </c>
      <c r="F7" s="127">
        <f>Athletics!N8</f>
        <v>0</v>
      </c>
      <c r="G7" s="128" t="s">
        <v>334</v>
      </c>
      <c r="H7" s="127">
        <f>Athletics!T8</f>
        <v>0</v>
      </c>
      <c r="I7" s="129">
        <f>SUM(C7:H7)</f>
        <v>0</v>
      </c>
    </row>
    <row r="8" spans="1:9" ht="15" customHeight="1" x14ac:dyDescent="0.2">
      <c r="A8" s="125" t="s">
        <v>304</v>
      </c>
      <c r="B8" s="126" t="s">
        <v>55</v>
      </c>
      <c r="C8" s="130" t="s">
        <v>305</v>
      </c>
      <c r="D8" s="130" t="s">
        <v>306</v>
      </c>
      <c r="E8" s="130" t="s">
        <v>307</v>
      </c>
      <c r="F8" s="130" t="s">
        <v>307</v>
      </c>
      <c r="G8" s="131" t="s">
        <v>303</v>
      </c>
      <c r="H8" s="127">
        <f>Athletics!T9</f>
        <v>0</v>
      </c>
      <c r="I8" s="129">
        <f t="shared" ref="I8:I22" si="0">SUM(C8:H8)</f>
        <v>0</v>
      </c>
    </row>
    <row r="9" spans="1:9" ht="15" customHeight="1" x14ac:dyDescent="0.2">
      <c r="A9" s="125" t="s">
        <v>308</v>
      </c>
      <c r="B9" s="126" t="s">
        <v>309</v>
      </c>
      <c r="C9" s="127">
        <f>Athletics!E10</f>
        <v>0</v>
      </c>
      <c r="D9" s="127">
        <f>Athletics!H10</f>
        <v>0</v>
      </c>
      <c r="E9" s="127">
        <f>Athletics!K10</f>
        <v>0</v>
      </c>
      <c r="F9" s="127">
        <f>Athletics!N10</f>
        <v>0</v>
      </c>
      <c r="G9" s="131" t="s">
        <v>303</v>
      </c>
      <c r="H9" s="127">
        <f>Athletics!T10</f>
        <v>0</v>
      </c>
      <c r="I9" s="129">
        <f t="shared" si="0"/>
        <v>0</v>
      </c>
    </row>
    <row r="10" spans="1:9" ht="15" customHeight="1" x14ac:dyDescent="0.2">
      <c r="A10" s="125" t="s">
        <v>310</v>
      </c>
      <c r="B10" s="126" t="s">
        <v>57</v>
      </c>
      <c r="C10" s="127">
        <f>Athletics!E11</f>
        <v>0</v>
      </c>
      <c r="D10" s="127">
        <f>Athletics!H11</f>
        <v>0</v>
      </c>
      <c r="E10" s="127">
        <f>Athletics!K11</f>
        <v>0</v>
      </c>
      <c r="F10" s="127">
        <f>Athletics!N11</f>
        <v>0</v>
      </c>
      <c r="G10" s="131" t="s">
        <v>303</v>
      </c>
      <c r="H10" s="127">
        <f>Athletics!T11</f>
        <v>0</v>
      </c>
      <c r="I10" s="129">
        <f t="shared" si="0"/>
        <v>0</v>
      </c>
    </row>
    <row r="11" spans="1:9" ht="15" customHeight="1" x14ac:dyDescent="0.2">
      <c r="A11" s="125" t="s">
        <v>308</v>
      </c>
      <c r="B11" s="126" t="s">
        <v>311</v>
      </c>
      <c r="C11" s="130" t="s">
        <v>305</v>
      </c>
      <c r="D11" s="130" t="s">
        <v>312</v>
      </c>
      <c r="E11" s="130" t="s">
        <v>305</v>
      </c>
      <c r="F11" s="130" t="s">
        <v>305</v>
      </c>
      <c r="G11" s="131" t="s">
        <v>303</v>
      </c>
      <c r="H11" s="127">
        <f>Athletics!T12</f>
        <v>0</v>
      </c>
      <c r="I11" s="129">
        <f t="shared" si="0"/>
        <v>0</v>
      </c>
    </row>
    <row r="12" spans="1:9" ht="15" customHeight="1" x14ac:dyDescent="0.2">
      <c r="A12" s="125" t="s">
        <v>313</v>
      </c>
      <c r="B12" s="126" t="s">
        <v>314</v>
      </c>
      <c r="C12" s="130" t="s">
        <v>305</v>
      </c>
      <c r="D12" s="130" t="s">
        <v>306</v>
      </c>
      <c r="E12" s="130" t="s">
        <v>307</v>
      </c>
      <c r="F12" s="130" t="s">
        <v>307</v>
      </c>
      <c r="G12" s="131" t="s">
        <v>303</v>
      </c>
      <c r="H12" s="127">
        <f>Athletics!T13</f>
        <v>0</v>
      </c>
      <c r="I12" s="129">
        <f t="shared" si="0"/>
        <v>0</v>
      </c>
    </row>
    <row r="13" spans="1:9" ht="15" customHeight="1" x14ac:dyDescent="0.2">
      <c r="A13" s="125" t="s">
        <v>315</v>
      </c>
      <c r="B13" s="126" t="s">
        <v>60</v>
      </c>
      <c r="C13" s="127">
        <f>Athletics!E14</f>
        <v>0</v>
      </c>
      <c r="D13" s="127">
        <f>Athletics!H14</f>
        <v>0</v>
      </c>
      <c r="E13" s="127">
        <f>Athletics!K14</f>
        <v>0</v>
      </c>
      <c r="F13" s="127">
        <f>Athletics!N14</f>
        <v>0</v>
      </c>
      <c r="G13" s="131" t="s">
        <v>303</v>
      </c>
      <c r="H13" s="127">
        <f>Athletics!T14</f>
        <v>0</v>
      </c>
      <c r="I13" s="129">
        <f t="shared" si="0"/>
        <v>0</v>
      </c>
    </row>
    <row r="14" spans="1:9" ht="15" customHeight="1" x14ac:dyDescent="0.2">
      <c r="A14" s="125" t="s">
        <v>308</v>
      </c>
      <c r="B14" s="126" t="s">
        <v>61</v>
      </c>
      <c r="C14" s="127">
        <f>Athletics!E15</f>
        <v>0</v>
      </c>
      <c r="D14" s="127">
        <f>Athletics!H15</f>
        <v>0</v>
      </c>
      <c r="E14" s="127">
        <f>Athletics!K15</f>
        <v>0</v>
      </c>
      <c r="F14" s="127">
        <f>Athletics!N15</f>
        <v>0</v>
      </c>
      <c r="G14" s="131" t="s">
        <v>303</v>
      </c>
      <c r="H14" s="127">
        <f>Athletics!T15</f>
        <v>0</v>
      </c>
      <c r="I14" s="129">
        <f>SUM(C14:H14)</f>
        <v>0</v>
      </c>
    </row>
    <row r="15" spans="1:9" ht="15" customHeight="1" x14ac:dyDescent="0.2">
      <c r="A15" s="125"/>
      <c r="B15" s="126" t="s">
        <v>62</v>
      </c>
      <c r="C15" s="127">
        <f>Athletics!E16</f>
        <v>0</v>
      </c>
      <c r="D15" s="127">
        <f>Athletics!H16</f>
        <v>0</v>
      </c>
      <c r="E15" s="127">
        <f>Athletics!K16</f>
        <v>0</v>
      </c>
      <c r="F15" s="127">
        <f>Athletics!N16</f>
        <v>0</v>
      </c>
      <c r="G15" s="131" t="s">
        <v>303</v>
      </c>
      <c r="H15" s="127">
        <f>Athletics!T16</f>
        <v>0</v>
      </c>
      <c r="I15" s="129">
        <f t="shared" si="0"/>
        <v>0</v>
      </c>
    </row>
    <row r="16" spans="1:9" ht="15" customHeight="1" x14ac:dyDescent="0.2">
      <c r="A16" s="125"/>
      <c r="B16" s="126" t="s">
        <v>63</v>
      </c>
      <c r="C16" s="127">
        <f>Athletics!E17</f>
        <v>0</v>
      </c>
      <c r="D16" s="127">
        <f>Athletics!H17</f>
        <v>0</v>
      </c>
      <c r="E16" s="127">
        <f>Athletics!K17</f>
        <v>0</v>
      </c>
      <c r="F16" s="127">
        <f>Athletics!N17</f>
        <v>0</v>
      </c>
      <c r="G16" s="131" t="s">
        <v>303</v>
      </c>
      <c r="H16" s="127">
        <f>Athletics!T17</f>
        <v>0</v>
      </c>
      <c r="I16" s="129">
        <f t="shared" si="0"/>
        <v>0</v>
      </c>
    </row>
    <row r="17" spans="1:9" ht="15" customHeight="1" x14ac:dyDescent="0.2">
      <c r="A17" s="125" t="s">
        <v>236</v>
      </c>
      <c r="B17" s="126" t="s">
        <v>64</v>
      </c>
      <c r="C17" s="127">
        <f>Athletics!E18</f>
        <v>0</v>
      </c>
      <c r="D17" s="127">
        <f>Athletics!H18</f>
        <v>0</v>
      </c>
      <c r="E17" s="127">
        <f>Athletics!K18</f>
        <v>0</v>
      </c>
      <c r="F17" s="127">
        <f>Athletics!N18</f>
        <v>0</v>
      </c>
      <c r="G17" s="127">
        <f>Athletics!Q18</f>
        <v>0</v>
      </c>
      <c r="H17" s="127">
        <f>Athletics!T18</f>
        <v>0</v>
      </c>
      <c r="I17" s="129">
        <f t="shared" si="0"/>
        <v>0</v>
      </c>
    </row>
    <row r="18" spans="1:9" ht="15" customHeight="1" x14ac:dyDescent="0.2">
      <c r="A18" s="125" t="s">
        <v>236</v>
      </c>
      <c r="B18" s="126" t="s">
        <v>316</v>
      </c>
      <c r="C18" s="127">
        <f>Athletics!E19</f>
        <v>0</v>
      </c>
      <c r="D18" s="127">
        <f>Athletics!H19</f>
        <v>0</v>
      </c>
      <c r="E18" s="127">
        <f>Athletics!K19</f>
        <v>0</v>
      </c>
      <c r="F18" s="127">
        <f>Athletics!N19</f>
        <v>0</v>
      </c>
      <c r="G18" s="131" t="s">
        <v>303</v>
      </c>
      <c r="H18" s="127">
        <f>Athletics!T19</f>
        <v>0</v>
      </c>
      <c r="I18" s="129">
        <f t="shared" si="0"/>
        <v>0</v>
      </c>
    </row>
    <row r="19" spans="1:9" ht="15" customHeight="1" x14ac:dyDescent="0.2">
      <c r="A19" s="125" t="s">
        <v>317</v>
      </c>
      <c r="B19" s="126" t="s">
        <v>66</v>
      </c>
      <c r="C19" s="127">
        <f>Athletics!E20</f>
        <v>0</v>
      </c>
      <c r="D19" s="127">
        <f>Athletics!H20</f>
        <v>0</v>
      </c>
      <c r="E19" s="127">
        <f>Athletics!K20</f>
        <v>0</v>
      </c>
      <c r="F19" s="127">
        <f>Athletics!N20</f>
        <v>0</v>
      </c>
      <c r="G19" s="131" t="s">
        <v>303</v>
      </c>
      <c r="H19" s="127">
        <f>Athletics!T20</f>
        <v>0</v>
      </c>
      <c r="I19" s="129">
        <f t="shared" si="0"/>
        <v>0</v>
      </c>
    </row>
    <row r="20" spans="1:9" ht="15" customHeight="1" x14ac:dyDescent="0.2">
      <c r="A20" s="125" t="s">
        <v>318</v>
      </c>
      <c r="B20" s="126" t="s">
        <v>319</v>
      </c>
      <c r="C20" s="127">
        <f>Athletics!E21</f>
        <v>0</v>
      </c>
      <c r="D20" s="127">
        <f>Athletics!H21</f>
        <v>0</v>
      </c>
      <c r="E20" s="127">
        <f>Athletics!K21</f>
        <v>0</v>
      </c>
      <c r="F20" s="127">
        <f>Athletics!N21</f>
        <v>0</v>
      </c>
      <c r="G20" s="131" t="s">
        <v>303</v>
      </c>
      <c r="H20" s="127">
        <f>Athletics!T21</f>
        <v>0</v>
      </c>
      <c r="I20" s="129">
        <f t="shared" si="0"/>
        <v>0</v>
      </c>
    </row>
    <row r="21" spans="1:9" ht="15" customHeight="1" x14ac:dyDescent="0.2">
      <c r="A21" s="125" t="s">
        <v>320</v>
      </c>
      <c r="B21" s="124" t="s">
        <v>68</v>
      </c>
      <c r="C21" s="127">
        <f>Athletics!E22</f>
        <v>0</v>
      </c>
      <c r="D21" s="127">
        <f>Athletics!H22</f>
        <v>0</v>
      </c>
      <c r="E21" s="127">
        <f>Athletics!K22</f>
        <v>0</v>
      </c>
      <c r="F21" s="127">
        <f>Athletics!N22</f>
        <v>0</v>
      </c>
      <c r="G21" s="131" t="s">
        <v>303</v>
      </c>
      <c r="H21" s="127">
        <f>Athletics!T22</f>
        <v>0</v>
      </c>
      <c r="I21" s="129">
        <f t="shared" si="0"/>
        <v>0</v>
      </c>
    </row>
    <row r="22" spans="1:9" ht="15" customHeight="1" x14ac:dyDescent="0.2">
      <c r="A22" s="125"/>
      <c r="B22" s="124" t="s">
        <v>69</v>
      </c>
      <c r="C22" s="127">
        <f>Athletics!E23</f>
        <v>0</v>
      </c>
      <c r="D22" s="127">
        <f>Athletics!H23</f>
        <v>0</v>
      </c>
      <c r="E22" s="127">
        <f>Athletics!K23</f>
        <v>0</v>
      </c>
      <c r="F22" s="127">
        <f>Athletics!N23</f>
        <v>0</v>
      </c>
      <c r="G22" s="127">
        <f>Athletics!Q23</f>
        <v>0</v>
      </c>
      <c r="H22" s="127">
        <f>Athletics!T23</f>
        <v>0</v>
      </c>
      <c r="I22" s="129">
        <f t="shared" si="0"/>
        <v>0</v>
      </c>
    </row>
    <row r="23" spans="1:9" ht="15" customHeight="1" thickBot="1" x14ac:dyDescent="0.25">
      <c r="A23" s="132"/>
      <c r="B23" s="133" t="s">
        <v>321</v>
      </c>
      <c r="C23" s="134">
        <f>SUM(C7,C9,C10,C13:C21,C22)</f>
        <v>0</v>
      </c>
      <c r="D23" s="134">
        <f t="shared" ref="D23:I23" si="1">SUM(D7:D22)</f>
        <v>0</v>
      </c>
      <c r="E23" s="134">
        <f t="shared" si="1"/>
        <v>0</v>
      </c>
      <c r="F23" s="134">
        <f t="shared" si="1"/>
        <v>0</v>
      </c>
      <c r="G23" s="134">
        <f t="shared" si="1"/>
        <v>0</v>
      </c>
      <c r="H23" s="134">
        <f t="shared" si="1"/>
        <v>0</v>
      </c>
      <c r="I23" s="135">
        <f t="shared" si="1"/>
        <v>0</v>
      </c>
    </row>
    <row r="24" spans="1:9" ht="15" customHeight="1" thickTop="1" x14ac:dyDescent="0.2"/>
    <row r="25" spans="1:9" ht="15" customHeight="1" x14ac:dyDescent="0.2">
      <c r="A25" s="98" t="s">
        <v>117</v>
      </c>
    </row>
    <row r="26" spans="1:9" ht="15" customHeight="1" x14ac:dyDescent="0.2">
      <c r="A26" s="98" t="s">
        <v>333</v>
      </c>
    </row>
    <row r="27" spans="1:9" ht="15" customHeight="1" x14ac:dyDescent="0.2">
      <c r="A27" s="98" t="s">
        <v>117</v>
      </c>
    </row>
  </sheetData>
  <mergeCells count="10">
    <mergeCell ref="H4:H6"/>
    <mergeCell ref="I4:I6"/>
    <mergeCell ref="B4:B6"/>
    <mergeCell ref="A4:A6"/>
    <mergeCell ref="C3:I3"/>
    <mergeCell ref="C4:C6"/>
    <mergeCell ref="D4:D6"/>
    <mergeCell ref="E4:E6"/>
    <mergeCell ref="F4:F6"/>
    <mergeCell ref="G4:G6"/>
  </mergeCells>
  <printOptions horizontalCentered="1"/>
  <pageMargins left="0.45" right="0.45" top="0.75" bottom="0.75" header="0.3" footer="0.3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"/>
  <sheetViews>
    <sheetView zoomScale="96" zoomScaleNormal="96" workbookViewId="0">
      <pane ySplit="6" topLeftCell="A7" activePane="bottomLeft" state="frozen"/>
      <selection pane="bottomLeft" activeCell="C21" sqref="C21"/>
    </sheetView>
  </sheetViews>
  <sheetFormatPr defaultRowHeight="15" x14ac:dyDescent="0.25"/>
  <cols>
    <col min="1" max="1" width="11" customWidth="1"/>
    <col min="2" max="2" width="13.5703125" style="1" customWidth="1"/>
    <col min="3" max="3" width="28.140625" customWidth="1"/>
    <col min="4" max="4" width="10.140625" style="1" customWidth="1"/>
    <col min="5" max="5" width="27.5703125" customWidth="1"/>
    <col min="6" max="6" width="14.85546875" style="8" customWidth="1"/>
    <col min="7" max="7" width="12.140625" style="8" customWidth="1"/>
    <col min="8" max="8" width="14.5703125" style="8" customWidth="1"/>
    <col min="9" max="9" width="13.140625" style="8" customWidth="1"/>
    <col min="10" max="10" width="14.85546875" style="8" customWidth="1"/>
    <col min="11" max="11" width="13.140625" style="8" customWidth="1"/>
  </cols>
  <sheetData>
    <row r="1" spans="1:11" x14ac:dyDescent="0.25">
      <c r="A1" s="6" t="s">
        <v>571</v>
      </c>
      <c r="B1"/>
      <c r="F1" s="8" t="s">
        <v>130</v>
      </c>
    </row>
    <row r="2" spans="1:11" x14ac:dyDescent="0.25">
      <c r="A2" s="6" t="s">
        <v>79</v>
      </c>
      <c r="B2" s="9">
        <f>Revenue!B2</f>
        <v>0</v>
      </c>
    </row>
    <row r="3" spans="1:11" x14ac:dyDescent="0.25">
      <c r="A3" s="6" t="s">
        <v>116</v>
      </c>
      <c r="B3" s="7">
        <f>Revenue!B3</f>
        <v>0</v>
      </c>
    </row>
    <row r="4" spans="1:11" x14ac:dyDescent="0.25">
      <c r="A4" s="5"/>
      <c r="B4"/>
    </row>
    <row r="5" spans="1:11" s="3" customFormat="1" x14ac:dyDescent="0.25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25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25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25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25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25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25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25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25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25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25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25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25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25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25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25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25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25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25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25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25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25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25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25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25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25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25">
      <c r="A42">
        <f>Revenue!B3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25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8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28"/>
  <sheetViews>
    <sheetView zoomScaleNormal="100" workbookViewId="0">
      <selection activeCell="H29" sqref="H29"/>
    </sheetView>
  </sheetViews>
  <sheetFormatPr defaultColWidth="9.140625" defaultRowHeight="15" customHeight="1" x14ac:dyDescent="0.2"/>
  <cols>
    <col min="1" max="1" width="38.140625" style="102" customWidth="1"/>
    <col min="2" max="10" width="21.85546875" style="102" customWidth="1"/>
    <col min="11" max="16384" width="9.140625" style="102"/>
  </cols>
  <sheetData>
    <row r="1" spans="1:16" ht="20.100000000000001" customHeight="1" x14ac:dyDescent="0.25">
      <c r="A1" s="96" t="s">
        <v>131</v>
      </c>
      <c r="B1" s="97"/>
      <c r="C1" s="97"/>
      <c r="D1" s="97"/>
      <c r="E1" s="97"/>
      <c r="F1" s="96" t="s">
        <v>79</v>
      </c>
      <c r="G1" s="99">
        <f>Revenue!B2</f>
        <v>0</v>
      </c>
      <c r="H1" s="100"/>
      <c r="I1" s="101"/>
      <c r="J1" s="97"/>
      <c r="K1" s="98"/>
      <c r="L1" s="98"/>
      <c r="M1" s="98"/>
      <c r="N1" s="98"/>
      <c r="O1" s="98"/>
      <c r="P1" s="98"/>
    </row>
    <row r="2" spans="1:16" ht="20.100000000000001" customHeight="1" thickBot="1" x14ac:dyDescent="0.3">
      <c r="A2" s="96" t="s">
        <v>322</v>
      </c>
      <c r="B2" s="97"/>
      <c r="C2" s="97"/>
      <c r="D2" s="97"/>
      <c r="E2" s="97"/>
      <c r="F2" s="96"/>
      <c r="G2" s="104"/>
      <c r="H2" s="104"/>
      <c r="I2" s="105"/>
      <c r="J2" s="96"/>
      <c r="K2" s="98"/>
      <c r="L2" s="98"/>
      <c r="M2" s="98"/>
      <c r="N2" s="98"/>
      <c r="O2" s="98"/>
      <c r="P2" s="98"/>
    </row>
    <row r="3" spans="1:16" ht="20.100000000000001" customHeight="1" thickBot="1" x14ac:dyDescent="0.3">
      <c r="A3" s="106" t="s">
        <v>323</v>
      </c>
      <c r="B3" s="571" t="s">
        <v>570</v>
      </c>
      <c r="C3" s="572"/>
      <c r="D3" s="572"/>
      <c r="E3" s="572"/>
      <c r="F3" s="572"/>
      <c r="G3" s="572"/>
      <c r="H3" s="572"/>
      <c r="I3" s="572"/>
      <c r="J3" s="573"/>
      <c r="K3" s="98"/>
      <c r="L3" s="98"/>
      <c r="M3" s="98"/>
      <c r="N3" s="98"/>
      <c r="O3" s="98"/>
      <c r="P3" s="98"/>
    </row>
    <row r="4" spans="1:16" ht="15" customHeight="1" thickTop="1" x14ac:dyDescent="0.2">
      <c r="A4" s="586" t="s">
        <v>324</v>
      </c>
      <c r="B4" s="592" t="s">
        <v>536</v>
      </c>
      <c r="C4" s="574" t="s">
        <v>538</v>
      </c>
      <c r="D4" s="574" t="s">
        <v>339</v>
      </c>
      <c r="E4" s="574" t="s">
        <v>349</v>
      </c>
      <c r="F4" s="574" t="s">
        <v>340</v>
      </c>
      <c r="G4" s="577" t="s">
        <v>350</v>
      </c>
      <c r="H4" s="574" t="s">
        <v>343</v>
      </c>
      <c r="I4" s="580" t="s">
        <v>537</v>
      </c>
      <c r="J4" s="583" t="s">
        <v>302</v>
      </c>
    </row>
    <row r="5" spans="1:16" ht="15" customHeight="1" x14ac:dyDescent="0.2">
      <c r="A5" s="587"/>
      <c r="B5" s="593"/>
      <c r="C5" s="575"/>
      <c r="D5" s="575"/>
      <c r="E5" s="575"/>
      <c r="F5" s="575"/>
      <c r="G5" s="578"/>
      <c r="H5" s="575"/>
      <c r="I5" s="581"/>
      <c r="J5" s="584"/>
    </row>
    <row r="6" spans="1:16" ht="15" customHeight="1" thickBot="1" x14ac:dyDescent="0.25">
      <c r="A6" s="588"/>
      <c r="B6" s="594"/>
      <c r="C6" s="576"/>
      <c r="D6" s="576"/>
      <c r="E6" s="576"/>
      <c r="F6" s="576"/>
      <c r="G6" s="579"/>
      <c r="H6" s="576"/>
      <c r="I6" s="582"/>
      <c r="J6" s="585"/>
    </row>
    <row r="7" spans="1:16" ht="15" customHeight="1" x14ac:dyDescent="0.2">
      <c r="A7" s="108" t="s">
        <v>326</v>
      </c>
      <c r="B7" s="232">
        <f>Athletics!E30</f>
        <v>0</v>
      </c>
      <c r="C7" s="255">
        <f>Athletics!H30</f>
        <v>0</v>
      </c>
      <c r="D7" s="255">
        <f>Athletics!K30</f>
        <v>0</v>
      </c>
      <c r="E7" s="255">
        <f>Athletics!N30</f>
        <v>0</v>
      </c>
      <c r="F7" s="255">
        <f>Athletics!Q30</f>
        <v>0</v>
      </c>
      <c r="G7" s="255">
        <f>Athletics!T30</f>
        <v>0</v>
      </c>
      <c r="H7" s="255">
        <f>Athletics!W30</f>
        <v>0</v>
      </c>
      <c r="I7" s="255">
        <f>Athletics!Z30</f>
        <v>0</v>
      </c>
      <c r="J7" s="511">
        <f t="shared" ref="J7:J21" si="0">SUM(B7:I7)</f>
        <v>0</v>
      </c>
    </row>
    <row r="8" spans="1:16" ht="15" customHeight="1" x14ac:dyDescent="0.2">
      <c r="A8" s="112" t="s">
        <v>104</v>
      </c>
      <c r="B8" s="113">
        <f>Athletics!E31</f>
        <v>0</v>
      </c>
      <c r="C8" s="114">
        <f>Athletics!H31</f>
        <v>0</v>
      </c>
      <c r="D8" s="114">
        <f>Athletics!K31</f>
        <v>0</v>
      </c>
      <c r="E8" s="255">
        <f>Athletics!N31</f>
        <v>0</v>
      </c>
      <c r="F8" s="114">
        <f>Athletics!Q31</f>
        <v>0</v>
      </c>
      <c r="G8" s="114">
        <f>Athletics!T31</f>
        <v>0</v>
      </c>
      <c r="H8" s="114">
        <f>Athletics!W31</f>
        <v>0</v>
      </c>
      <c r="I8" s="114">
        <f>Athletics!Z31</f>
        <v>0</v>
      </c>
      <c r="J8" s="115">
        <f t="shared" si="0"/>
        <v>0</v>
      </c>
    </row>
    <row r="9" spans="1:16" ht="15" customHeight="1" x14ac:dyDescent="0.2">
      <c r="A9" s="112" t="s">
        <v>105</v>
      </c>
      <c r="B9" s="113">
        <f>Athletics!E32</f>
        <v>0</v>
      </c>
      <c r="C9" s="114">
        <f>Athletics!H32</f>
        <v>0</v>
      </c>
      <c r="D9" s="114">
        <f>Athletics!K32</f>
        <v>0</v>
      </c>
      <c r="E9" s="255">
        <f>Athletics!N32</f>
        <v>0</v>
      </c>
      <c r="F9" s="114">
        <f>Athletics!Q32</f>
        <v>0</v>
      </c>
      <c r="G9" s="114">
        <f>Athletics!T32</f>
        <v>0</v>
      </c>
      <c r="H9" s="114">
        <f>Athletics!W32</f>
        <v>0</v>
      </c>
      <c r="I9" s="114">
        <f>Athletics!Z32</f>
        <v>0</v>
      </c>
      <c r="J9" s="115">
        <f t="shared" si="0"/>
        <v>0</v>
      </c>
    </row>
    <row r="10" spans="1:16" ht="15" customHeight="1" x14ac:dyDescent="0.2">
      <c r="A10" s="112" t="s">
        <v>106</v>
      </c>
      <c r="B10" s="113">
        <f>Athletics!E33</f>
        <v>0</v>
      </c>
      <c r="C10" s="114" t="s">
        <v>312</v>
      </c>
      <c r="D10" s="114" t="s">
        <v>327</v>
      </c>
      <c r="E10" s="114" t="s">
        <v>327</v>
      </c>
      <c r="F10" s="114" t="s">
        <v>327</v>
      </c>
      <c r="G10" s="114" t="s">
        <v>327</v>
      </c>
      <c r="H10" s="114" t="s">
        <v>327</v>
      </c>
      <c r="I10" s="114">
        <f>Athletics!Z33</f>
        <v>0</v>
      </c>
      <c r="J10" s="115">
        <f t="shared" si="0"/>
        <v>0</v>
      </c>
      <c r="K10" s="102" t="s">
        <v>117</v>
      </c>
    </row>
    <row r="11" spans="1:16" ht="15" customHeight="1" x14ac:dyDescent="0.2">
      <c r="A11" s="112" t="s">
        <v>57</v>
      </c>
      <c r="B11" s="113" t="s">
        <v>328</v>
      </c>
      <c r="C11" s="114">
        <f>Athletics!H34</f>
        <v>0</v>
      </c>
      <c r="D11" s="114">
        <f>Athletics!K34</f>
        <v>0</v>
      </c>
      <c r="E11" s="114">
        <f>Athletics!N34</f>
        <v>0</v>
      </c>
      <c r="F11" s="114">
        <f>Athletics!Q34</f>
        <v>0</v>
      </c>
      <c r="G11" s="114">
        <f>Athletics!T34</f>
        <v>0</v>
      </c>
      <c r="H11" s="114">
        <f>Athletics!W34</f>
        <v>0</v>
      </c>
      <c r="I11" s="114">
        <f>Athletics!Z34</f>
        <v>0</v>
      </c>
      <c r="J11" s="115">
        <f t="shared" si="0"/>
        <v>0</v>
      </c>
      <c r="K11" s="102" t="s">
        <v>117</v>
      </c>
    </row>
    <row r="12" spans="1:16" ht="15" customHeight="1" x14ac:dyDescent="0.2">
      <c r="A12" s="112" t="s">
        <v>107</v>
      </c>
      <c r="B12" s="113" t="s">
        <v>328</v>
      </c>
      <c r="C12" s="114">
        <f>Athletics!H35</f>
        <v>0</v>
      </c>
      <c r="D12" s="114">
        <f>Athletics!K35</f>
        <v>0</v>
      </c>
      <c r="E12" s="114">
        <f>Athletics!N35</f>
        <v>0</v>
      </c>
      <c r="F12" s="114">
        <f>Athletics!Q35</f>
        <v>0</v>
      </c>
      <c r="G12" s="114">
        <f>Athletics!T35</f>
        <v>0</v>
      </c>
      <c r="H12" s="114">
        <f>Athletics!W35</f>
        <v>0</v>
      </c>
      <c r="I12" s="114">
        <f>Athletics!Z35</f>
        <v>0</v>
      </c>
      <c r="J12" s="115">
        <f t="shared" si="0"/>
        <v>0</v>
      </c>
      <c r="K12" s="102" t="s">
        <v>117</v>
      </c>
    </row>
    <row r="13" spans="1:16" ht="15" customHeight="1" x14ac:dyDescent="0.2">
      <c r="A13" s="112" t="s">
        <v>329</v>
      </c>
      <c r="B13" s="113">
        <f>Athletics!E36</f>
        <v>0</v>
      </c>
      <c r="C13" s="114">
        <f>Athletics!H36</f>
        <v>0</v>
      </c>
      <c r="D13" s="114">
        <f>Athletics!K36</f>
        <v>0</v>
      </c>
      <c r="E13" s="114">
        <f>Athletics!N36</f>
        <v>0</v>
      </c>
      <c r="F13" s="114">
        <f>Athletics!Q36</f>
        <v>0</v>
      </c>
      <c r="G13" s="114">
        <f>Athletics!T36</f>
        <v>0</v>
      </c>
      <c r="H13" s="114">
        <f>Athletics!W36</f>
        <v>0</v>
      </c>
      <c r="I13" s="114">
        <f>Athletics!Z36</f>
        <v>0</v>
      </c>
      <c r="J13" s="115">
        <f t="shared" si="0"/>
        <v>0</v>
      </c>
      <c r="K13" s="102" t="s">
        <v>117</v>
      </c>
    </row>
    <row r="14" spans="1:16" ht="15" customHeight="1" x14ac:dyDescent="0.2">
      <c r="A14" s="112" t="s">
        <v>84</v>
      </c>
      <c r="B14" s="113">
        <f>Athletics!E37</f>
        <v>0</v>
      </c>
      <c r="C14" s="114">
        <f>Athletics!H37</f>
        <v>0</v>
      </c>
      <c r="D14" s="114">
        <f>Athletics!K37</f>
        <v>0</v>
      </c>
      <c r="E14" s="114">
        <f>Athletics!N37</f>
        <v>0</v>
      </c>
      <c r="F14" s="114">
        <f>Athletics!Q37</f>
        <v>0</v>
      </c>
      <c r="G14" s="114">
        <f>Athletics!T37</f>
        <v>0</v>
      </c>
      <c r="H14" s="114">
        <f>Athletics!W37</f>
        <v>0</v>
      </c>
      <c r="I14" s="114">
        <f>Athletics!Z37</f>
        <v>0</v>
      </c>
      <c r="J14" s="115">
        <f t="shared" si="0"/>
        <v>0</v>
      </c>
      <c r="K14" s="102" t="s">
        <v>117</v>
      </c>
    </row>
    <row r="15" spans="1:16" ht="15" customHeight="1" x14ac:dyDescent="0.2">
      <c r="A15" s="112" t="s">
        <v>109</v>
      </c>
      <c r="B15" s="113">
        <f>Athletics!E38</f>
        <v>0</v>
      </c>
      <c r="C15" s="114">
        <f>Athletics!H38</f>
        <v>0</v>
      </c>
      <c r="D15" s="114">
        <f>Athletics!K38</f>
        <v>0</v>
      </c>
      <c r="E15" s="114">
        <f>Athletics!N38</f>
        <v>0</v>
      </c>
      <c r="F15" s="114">
        <f>Athletics!Q38</f>
        <v>0</v>
      </c>
      <c r="G15" s="114">
        <f>Athletics!T38</f>
        <v>0</v>
      </c>
      <c r="H15" s="114">
        <f>Athletics!W38</f>
        <v>0</v>
      </c>
      <c r="I15" s="114">
        <f>Athletics!Z38</f>
        <v>0</v>
      </c>
      <c r="J15" s="115">
        <f t="shared" si="0"/>
        <v>0</v>
      </c>
      <c r="K15" s="102" t="s">
        <v>117</v>
      </c>
    </row>
    <row r="16" spans="1:16" ht="15" customHeight="1" x14ac:dyDescent="0.2">
      <c r="A16" s="112" t="s">
        <v>85</v>
      </c>
      <c r="B16" s="113">
        <f>Athletics!E39</f>
        <v>0</v>
      </c>
      <c r="C16" s="114">
        <f>Athletics!H39</f>
        <v>0</v>
      </c>
      <c r="D16" s="114">
        <f>Athletics!K39</f>
        <v>0</v>
      </c>
      <c r="E16" s="114">
        <f>Athletics!N39</f>
        <v>0</v>
      </c>
      <c r="F16" s="114">
        <f>Athletics!Q39</f>
        <v>0</v>
      </c>
      <c r="G16" s="114">
        <f>Athletics!T39</f>
        <v>0</v>
      </c>
      <c r="H16" s="114">
        <f>Athletics!W39</f>
        <v>0</v>
      </c>
      <c r="I16" s="114">
        <f>Athletics!Z39</f>
        <v>0</v>
      </c>
      <c r="J16" s="115">
        <f t="shared" si="0"/>
        <v>0</v>
      </c>
      <c r="K16" s="102" t="s">
        <v>117</v>
      </c>
    </row>
    <row r="17" spans="1:11" ht="15" customHeight="1" x14ac:dyDescent="0.2">
      <c r="A17" s="112" t="s">
        <v>110</v>
      </c>
      <c r="B17" s="113">
        <f>Athletics!E40</f>
        <v>0</v>
      </c>
      <c r="C17" s="114">
        <f>Athletics!H40</f>
        <v>0</v>
      </c>
      <c r="D17" s="114">
        <f>Athletics!K40</f>
        <v>0</v>
      </c>
      <c r="E17" s="114">
        <f>Athletics!N40</f>
        <v>0</v>
      </c>
      <c r="F17" s="114">
        <f>Athletics!Q40</f>
        <v>0</v>
      </c>
      <c r="G17" s="114">
        <f>Athletics!T40</f>
        <v>0</v>
      </c>
      <c r="H17" s="114">
        <f>Athletics!W40</f>
        <v>0</v>
      </c>
      <c r="I17" s="114">
        <f>Athletics!Z40</f>
        <v>0</v>
      </c>
      <c r="J17" s="115">
        <f t="shared" si="0"/>
        <v>0</v>
      </c>
    </row>
    <row r="18" spans="1:11" ht="15" customHeight="1" x14ac:dyDescent="0.2">
      <c r="A18" s="112" t="s">
        <v>101</v>
      </c>
      <c r="B18" s="113">
        <f>Athletics!E44</f>
        <v>0</v>
      </c>
      <c r="C18" s="114" t="s">
        <v>312</v>
      </c>
      <c r="D18" s="114" t="s">
        <v>312</v>
      </c>
      <c r="E18" s="114" t="s">
        <v>312</v>
      </c>
      <c r="F18" s="114" t="s">
        <v>327</v>
      </c>
      <c r="G18" s="114" t="s">
        <v>327</v>
      </c>
      <c r="H18" s="114" t="s">
        <v>327</v>
      </c>
      <c r="I18" s="114">
        <f>Athletics!Z44</f>
        <v>0</v>
      </c>
      <c r="J18" s="115">
        <f t="shared" si="0"/>
        <v>0</v>
      </c>
      <c r="K18" s="102" t="s">
        <v>117</v>
      </c>
    </row>
    <row r="19" spans="1:11" ht="15" customHeight="1" x14ac:dyDescent="0.2">
      <c r="A19" s="112" t="s">
        <v>330</v>
      </c>
      <c r="B19" s="113">
        <f>Athletics!E41</f>
        <v>0</v>
      </c>
      <c r="C19" s="114">
        <f>Athletics!H41</f>
        <v>0</v>
      </c>
      <c r="D19" s="114">
        <f>Athletics!K41</f>
        <v>0</v>
      </c>
      <c r="E19" s="114">
        <f>Athletics!N41</f>
        <v>0</v>
      </c>
      <c r="F19" s="114">
        <f>Athletics!Q41</f>
        <v>0</v>
      </c>
      <c r="G19" s="114">
        <f>Athletics!T41</f>
        <v>0</v>
      </c>
      <c r="H19" s="114">
        <f>Athletics!W41</f>
        <v>0</v>
      </c>
      <c r="I19" s="114">
        <f>Athletics!Z41</f>
        <v>0</v>
      </c>
      <c r="J19" s="115">
        <f t="shared" si="0"/>
        <v>0</v>
      </c>
      <c r="K19" s="102" t="s">
        <v>117</v>
      </c>
    </row>
    <row r="20" spans="1:11" ht="15" customHeight="1" x14ac:dyDescent="0.2">
      <c r="A20" s="112" t="s">
        <v>112</v>
      </c>
      <c r="B20" s="113">
        <f>Athletics!E42</f>
        <v>0</v>
      </c>
      <c r="C20" s="114">
        <f>Athletics!H42</f>
        <v>0</v>
      </c>
      <c r="D20" s="114">
        <f>Athletics!K42</f>
        <v>0</v>
      </c>
      <c r="E20" s="114">
        <f>Athletics!N42</f>
        <v>0</v>
      </c>
      <c r="F20" s="114">
        <f>Athletics!Q42</f>
        <v>0</v>
      </c>
      <c r="G20" s="114">
        <f>Athletics!T42</f>
        <v>0</v>
      </c>
      <c r="H20" s="114">
        <f>Athletics!W42</f>
        <v>0</v>
      </c>
      <c r="I20" s="114">
        <f>Athletics!Z42</f>
        <v>0</v>
      </c>
      <c r="J20" s="115">
        <f t="shared" si="0"/>
        <v>0</v>
      </c>
      <c r="K20" s="102" t="s">
        <v>236</v>
      </c>
    </row>
    <row r="21" spans="1:11" ht="15" customHeight="1" x14ac:dyDescent="0.2">
      <c r="A21" s="112" t="s">
        <v>331</v>
      </c>
      <c r="B21" s="113">
        <f>Athletics!E43</f>
        <v>0</v>
      </c>
      <c r="C21" s="114">
        <f>Athletics!H43</f>
        <v>0</v>
      </c>
      <c r="D21" s="114">
        <f>Athletics!K43</f>
        <v>0</v>
      </c>
      <c r="E21" s="114">
        <f>Athletics!N43</f>
        <v>0</v>
      </c>
      <c r="F21" s="114">
        <f>Athletics!Q43</f>
        <v>0</v>
      </c>
      <c r="G21" s="114">
        <f>Athletics!T43</f>
        <v>0</v>
      </c>
      <c r="H21" s="114">
        <f>Athletics!W43</f>
        <v>0</v>
      </c>
      <c r="I21" s="114">
        <f>Athletics!Z43</f>
        <v>0</v>
      </c>
      <c r="J21" s="115">
        <f t="shared" si="0"/>
        <v>0</v>
      </c>
      <c r="K21" s="102" t="s">
        <v>117</v>
      </c>
    </row>
    <row r="22" spans="1:11" ht="15" customHeight="1" thickBot="1" x14ac:dyDescent="0.25">
      <c r="A22" s="116" t="s">
        <v>573</v>
      </c>
      <c r="B22" s="113">
        <f>Athletics!E45</f>
        <v>0</v>
      </c>
      <c r="C22" s="114">
        <f>Athletics!H45</f>
        <v>0</v>
      </c>
      <c r="D22" s="114">
        <f>Athletics!K45</f>
        <v>0</v>
      </c>
      <c r="E22" s="114">
        <f>Athletics!N45</f>
        <v>0</v>
      </c>
      <c r="F22" s="114">
        <f>Athletics!Q45</f>
        <v>0</v>
      </c>
      <c r="G22" s="114">
        <f>Athletics!T45</f>
        <v>0</v>
      </c>
      <c r="H22" s="114">
        <f>Athletics!W45</f>
        <v>0</v>
      </c>
      <c r="I22" s="114">
        <f>Athletics!Z45</f>
        <v>0</v>
      </c>
      <c r="J22" s="117">
        <f t="shared" ref="J22" si="1">SUM(B22:I22)</f>
        <v>0</v>
      </c>
    </row>
    <row r="23" spans="1:11" ht="15" customHeight="1" thickBot="1" x14ac:dyDescent="0.25">
      <c r="A23" s="118" t="s">
        <v>332</v>
      </c>
      <c r="B23" s="119">
        <f>SUM(B7:B22)</f>
        <v>0</v>
      </c>
      <c r="C23" s="120">
        <f>SUM(C7:C22)</f>
        <v>0</v>
      </c>
      <c r="D23" s="120">
        <f t="shared" ref="D23:J23" si="2">SUM(D7:D22)</f>
        <v>0</v>
      </c>
      <c r="E23" s="120">
        <f t="shared" si="2"/>
        <v>0</v>
      </c>
      <c r="F23" s="120">
        <f t="shared" si="2"/>
        <v>0</v>
      </c>
      <c r="G23" s="120">
        <f t="shared" si="2"/>
        <v>0</v>
      </c>
      <c r="H23" s="120">
        <f t="shared" si="2"/>
        <v>0</v>
      </c>
      <c r="I23" s="120">
        <f t="shared" si="2"/>
        <v>0</v>
      </c>
      <c r="J23" s="121">
        <f t="shared" si="2"/>
        <v>0</v>
      </c>
      <c r="K23" s="102" t="s">
        <v>117</v>
      </c>
    </row>
    <row r="24" spans="1:11" ht="15" customHeight="1" thickTop="1" x14ac:dyDescent="0.2">
      <c r="K24" s="102" t="s">
        <v>117</v>
      </c>
    </row>
    <row r="25" spans="1:11" ht="15" customHeight="1" x14ac:dyDescent="0.2">
      <c r="K25" s="102" t="s">
        <v>117</v>
      </c>
    </row>
    <row r="26" spans="1:11" ht="15" customHeight="1" x14ac:dyDescent="0.2">
      <c r="K26" s="102" t="s">
        <v>117</v>
      </c>
    </row>
    <row r="27" spans="1:11" ht="15" customHeight="1" x14ac:dyDescent="0.2">
      <c r="K27" s="102" t="s">
        <v>117</v>
      </c>
    </row>
    <row r="28" spans="1:11" ht="15" customHeight="1" x14ac:dyDescent="0.2">
      <c r="K28" s="102" t="s">
        <v>117</v>
      </c>
    </row>
  </sheetData>
  <mergeCells count="11">
    <mergeCell ref="A4:A6"/>
    <mergeCell ref="B3:J3"/>
    <mergeCell ref="B4:B6"/>
    <mergeCell ref="C4:C6"/>
    <mergeCell ref="D4:D6"/>
    <mergeCell ref="F4:F6"/>
    <mergeCell ref="G4:G6"/>
    <mergeCell ref="H4:H6"/>
    <mergeCell ref="I4:I6"/>
    <mergeCell ref="J4:J6"/>
    <mergeCell ref="E4:E6"/>
  </mergeCells>
  <printOptions horizontalCentered="1"/>
  <pageMargins left="0.45" right="0.45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A2" sqref="A2"/>
    </sheetView>
  </sheetViews>
  <sheetFormatPr defaultRowHeight="15" x14ac:dyDescent="0.25"/>
  <cols>
    <col min="1" max="1" width="11" customWidth="1"/>
    <col min="2" max="2" width="13.5703125" style="1" customWidth="1"/>
    <col min="3" max="3" width="38.42578125" customWidth="1"/>
    <col min="4" max="4" width="10.140625" style="1" customWidth="1"/>
    <col min="5" max="5" width="34.140625" customWidth="1"/>
    <col min="6" max="6" width="14.85546875" style="8" customWidth="1"/>
    <col min="7" max="7" width="12.140625" style="8" customWidth="1"/>
    <col min="8" max="8" width="14.85546875" style="8" customWidth="1"/>
    <col min="9" max="9" width="13.140625" style="8" customWidth="1"/>
    <col min="10" max="10" width="16.140625" style="8" customWidth="1"/>
    <col min="11" max="11" width="13.140625" style="8" customWidth="1"/>
  </cols>
  <sheetData>
    <row r="1" spans="1:11" x14ac:dyDescent="0.25">
      <c r="A1" s="6" t="s">
        <v>549</v>
      </c>
      <c r="B1"/>
      <c r="F1" s="8" t="s">
        <v>130</v>
      </c>
    </row>
    <row r="2" spans="1:11" x14ac:dyDescent="0.25">
      <c r="A2" s="6" t="s">
        <v>79</v>
      </c>
      <c r="B2" s="9">
        <f>Revenue!B2</f>
        <v>0</v>
      </c>
    </row>
    <row r="3" spans="1:11" x14ac:dyDescent="0.25">
      <c r="A3" s="6" t="s">
        <v>116</v>
      </c>
      <c r="B3" s="7">
        <f>Revenue!B3</f>
        <v>0</v>
      </c>
    </row>
    <row r="5" spans="1:11" s="3" customFormat="1" x14ac:dyDescent="0.25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25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25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25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25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25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25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25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25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25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25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25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25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25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25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25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25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25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25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25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25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25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25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25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25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25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25">
      <c r="A42">
        <f>Revenue!B3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25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4"/>
  <sheetViews>
    <sheetView zoomScale="85" zoomScaleNormal="85" workbookViewId="0">
      <pane xSplit="5" ySplit="6" topLeftCell="F7" activePane="bottomRight" state="frozen"/>
      <selection pane="topRight" activeCell="F1" sqref="F1"/>
      <selection pane="bottomLeft" activeCell="A10" sqref="A10"/>
      <selection pane="bottomRight" activeCell="A2" sqref="A2"/>
    </sheetView>
  </sheetViews>
  <sheetFormatPr defaultRowHeight="15" x14ac:dyDescent="0.25"/>
  <cols>
    <col min="1" max="1" width="11" customWidth="1"/>
    <col min="2" max="2" width="13.5703125" style="1" customWidth="1"/>
    <col min="3" max="3" width="38.42578125" customWidth="1"/>
    <col min="4" max="4" width="10.140625" style="1" customWidth="1"/>
    <col min="5" max="5" width="34.140625" customWidth="1"/>
    <col min="6" max="6" width="14.85546875" style="8" customWidth="1"/>
    <col min="7" max="7" width="12.140625" style="8" customWidth="1"/>
    <col min="8" max="11" width="13.140625" style="8" customWidth="1"/>
  </cols>
  <sheetData>
    <row r="1" spans="1:11" x14ac:dyDescent="0.25">
      <c r="A1" s="6" t="s">
        <v>550</v>
      </c>
      <c r="B1"/>
      <c r="F1" s="8" t="s">
        <v>130</v>
      </c>
    </row>
    <row r="2" spans="1:11" x14ac:dyDescent="0.25">
      <c r="A2" s="6" t="s">
        <v>79</v>
      </c>
      <c r="B2" s="9">
        <f>Revenue!B2</f>
        <v>0</v>
      </c>
    </row>
    <row r="3" spans="1:11" x14ac:dyDescent="0.25">
      <c r="A3" s="6" t="s">
        <v>116</v>
      </c>
      <c r="B3" s="7">
        <f>Revenue!B3</f>
        <v>0</v>
      </c>
    </row>
    <row r="5" spans="1:11" s="3" customFormat="1" x14ac:dyDescent="0.25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25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25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25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25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25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25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25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25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25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25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25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25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25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25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25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25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25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25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25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25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2" x14ac:dyDescent="0.25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2" x14ac:dyDescent="0.25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2" x14ac:dyDescent="0.25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2" x14ac:dyDescent="0.25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2" x14ac:dyDescent="0.25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2" x14ac:dyDescent="0.25">
      <c r="A42">
        <f>Revenue!B3</f>
        <v>0</v>
      </c>
      <c r="B42" s="1">
        <v>900</v>
      </c>
      <c r="C42" t="s">
        <v>114</v>
      </c>
      <c r="D42" s="1">
        <v>901</v>
      </c>
      <c r="E42" t="s">
        <v>114</v>
      </c>
      <c r="L42" s="8"/>
    </row>
    <row r="44" spans="1:12" x14ac:dyDescent="0.25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A2" sqref="A2"/>
    </sheetView>
  </sheetViews>
  <sheetFormatPr defaultRowHeight="15" x14ac:dyDescent="0.25"/>
  <cols>
    <col min="1" max="1" width="11" customWidth="1"/>
    <col min="2" max="2" width="13.5703125" style="1" customWidth="1"/>
    <col min="3" max="3" width="38.42578125" customWidth="1"/>
    <col min="4" max="4" width="10.140625" style="1" customWidth="1"/>
    <col min="5" max="5" width="34.140625" customWidth="1"/>
    <col min="6" max="6" width="14.85546875" style="8" customWidth="1"/>
    <col min="7" max="7" width="12.140625" style="8" customWidth="1"/>
    <col min="8" max="11" width="13.140625" style="8" customWidth="1"/>
  </cols>
  <sheetData>
    <row r="1" spans="1:11" x14ac:dyDescent="0.25">
      <c r="A1" s="6" t="s">
        <v>551</v>
      </c>
      <c r="B1"/>
      <c r="F1" s="8" t="s">
        <v>130</v>
      </c>
    </row>
    <row r="2" spans="1:11" x14ac:dyDescent="0.25">
      <c r="A2" s="6" t="s">
        <v>79</v>
      </c>
      <c r="B2" s="9">
        <f>Revenue!B2</f>
        <v>0</v>
      </c>
    </row>
    <row r="3" spans="1:11" x14ac:dyDescent="0.25">
      <c r="A3" s="6" t="s">
        <v>116</v>
      </c>
      <c r="B3" s="7">
        <f>Revenue!B3</f>
        <v>0</v>
      </c>
    </row>
    <row r="5" spans="1:11" s="3" customFormat="1" x14ac:dyDescent="0.25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25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25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25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25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25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25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25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25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25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25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25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25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25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25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25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25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25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25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25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25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25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25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25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25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25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25">
      <c r="A42">
        <f>Revenue!B3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25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A2" sqref="A2"/>
    </sheetView>
  </sheetViews>
  <sheetFormatPr defaultRowHeight="15" x14ac:dyDescent="0.25"/>
  <cols>
    <col min="1" max="1" width="14.28515625" customWidth="1"/>
    <col min="2" max="2" width="13.5703125" style="1" customWidth="1"/>
    <col min="3" max="3" width="38.42578125" customWidth="1"/>
    <col min="4" max="4" width="10.140625" style="1" customWidth="1"/>
    <col min="5" max="5" width="34.140625" customWidth="1"/>
    <col min="6" max="6" width="14.85546875" style="8" customWidth="1"/>
    <col min="7" max="7" width="12.140625" style="8" customWidth="1"/>
    <col min="8" max="11" width="13.140625" style="8" customWidth="1"/>
  </cols>
  <sheetData>
    <row r="1" spans="1:11" x14ac:dyDescent="0.25">
      <c r="A1" s="6" t="s">
        <v>552</v>
      </c>
      <c r="B1"/>
      <c r="F1" s="8" t="s">
        <v>130</v>
      </c>
    </row>
    <row r="2" spans="1:11" x14ac:dyDescent="0.25">
      <c r="A2" s="6" t="s">
        <v>79</v>
      </c>
      <c r="B2" s="9">
        <f>Revenue!B2</f>
        <v>0</v>
      </c>
    </row>
    <row r="3" spans="1:11" x14ac:dyDescent="0.25">
      <c r="A3" s="6" t="s">
        <v>116</v>
      </c>
      <c r="B3" s="7">
        <f>Revenue!B3</f>
        <v>0</v>
      </c>
    </row>
    <row r="5" spans="1:11" s="3" customFormat="1" x14ac:dyDescent="0.25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25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25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25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25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25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25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25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25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25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25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25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25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25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25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25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25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25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25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25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25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25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25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25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25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25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25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25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A2" sqref="A2"/>
    </sheetView>
  </sheetViews>
  <sheetFormatPr defaultRowHeight="15" x14ac:dyDescent="0.25"/>
  <cols>
    <col min="1" max="1" width="11" customWidth="1"/>
    <col min="2" max="2" width="13.5703125" style="1" customWidth="1"/>
    <col min="3" max="3" width="38.42578125" customWidth="1"/>
    <col min="4" max="4" width="10.140625" style="1" customWidth="1"/>
    <col min="5" max="5" width="34.140625" customWidth="1"/>
    <col min="6" max="6" width="14.85546875" style="8" customWidth="1"/>
    <col min="7" max="7" width="12.140625" style="8" customWidth="1"/>
    <col min="8" max="11" width="13.140625" style="8" customWidth="1"/>
  </cols>
  <sheetData>
    <row r="1" spans="1:11" x14ac:dyDescent="0.25">
      <c r="A1" s="6" t="s">
        <v>553</v>
      </c>
      <c r="B1"/>
      <c r="F1" s="8" t="s">
        <v>130</v>
      </c>
    </row>
    <row r="2" spans="1:11" x14ac:dyDescent="0.25">
      <c r="A2" s="6" t="s">
        <v>79</v>
      </c>
      <c r="B2" s="9">
        <f>Revenue!B2</f>
        <v>0</v>
      </c>
    </row>
    <row r="3" spans="1:11" x14ac:dyDescent="0.25">
      <c r="A3" s="6" t="s">
        <v>116</v>
      </c>
      <c r="B3" s="7">
        <f>Revenue!B3</f>
        <v>0</v>
      </c>
    </row>
    <row r="5" spans="1:11" s="3" customFormat="1" x14ac:dyDescent="0.25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25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25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25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25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25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25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25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25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25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25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25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25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25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25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25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25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25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25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25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25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25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25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25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25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25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25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25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A2" sqref="A2"/>
    </sheetView>
  </sheetViews>
  <sheetFormatPr defaultRowHeight="15" x14ac:dyDescent="0.25"/>
  <cols>
    <col min="1" max="1" width="11" customWidth="1"/>
    <col min="2" max="2" width="13.5703125" style="1" customWidth="1"/>
    <col min="3" max="3" width="38.42578125" customWidth="1"/>
    <col min="4" max="4" width="10.140625" style="1" customWidth="1"/>
    <col min="5" max="5" width="34.140625" customWidth="1"/>
    <col min="6" max="6" width="14.85546875" style="8" customWidth="1"/>
    <col min="7" max="7" width="12.140625" style="8" customWidth="1"/>
    <col min="8" max="11" width="13.140625" style="8" customWidth="1"/>
  </cols>
  <sheetData>
    <row r="1" spans="1:11" x14ac:dyDescent="0.25">
      <c r="A1" s="6" t="s">
        <v>554</v>
      </c>
      <c r="B1"/>
      <c r="F1" s="8" t="s">
        <v>130</v>
      </c>
    </row>
    <row r="2" spans="1:11" x14ac:dyDescent="0.25">
      <c r="A2" s="6" t="s">
        <v>79</v>
      </c>
      <c r="B2" s="9">
        <f>Revenue!B2</f>
        <v>0</v>
      </c>
    </row>
    <row r="3" spans="1:11" x14ac:dyDescent="0.25">
      <c r="A3" s="6" t="s">
        <v>116</v>
      </c>
      <c r="B3" s="7">
        <f>Revenue!B3</f>
        <v>0</v>
      </c>
    </row>
    <row r="5" spans="1:11" s="3" customFormat="1" x14ac:dyDescent="0.25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25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25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25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25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25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25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25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25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25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25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25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25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25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25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25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25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25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25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25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25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25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25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25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25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25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25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25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25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42</vt:i4>
      </vt:variant>
    </vt:vector>
  </HeadingPairs>
  <TitlesOfParts>
    <vt:vector size="72" baseType="lpstr">
      <vt:lpstr>Mandated Costs</vt:lpstr>
      <vt:lpstr>Revenue</vt:lpstr>
      <vt:lpstr>Instruction</vt:lpstr>
      <vt:lpstr>Research</vt:lpstr>
      <vt:lpstr>Public Service</vt:lpstr>
      <vt:lpstr>Academic Supp</vt:lpstr>
      <vt:lpstr>Student Services</vt:lpstr>
      <vt:lpstr>Institutional Supp</vt:lpstr>
      <vt:lpstr>Scholarships</vt:lpstr>
      <vt:lpstr>OP&amp;M</vt:lpstr>
      <vt:lpstr>Hospitals</vt:lpstr>
      <vt:lpstr>Transfers</vt:lpstr>
      <vt:lpstr>Athletics</vt:lpstr>
      <vt:lpstr>Other</vt:lpstr>
      <vt:lpstr>NOTES</vt:lpstr>
      <vt:lpstr>BOR-1</vt:lpstr>
      <vt:lpstr>BOR-2</vt:lpstr>
      <vt:lpstr>BOR-3 Budgeted</vt:lpstr>
      <vt:lpstr>BOR-3 Actual</vt:lpstr>
      <vt:lpstr>BOR-3A Other Rev</vt:lpstr>
      <vt:lpstr>BOR-4</vt:lpstr>
      <vt:lpstr>BOR-5</vt:lpstr>
      <vt:lpstr>BOR-5A</vt:lpstr>
      <vt:lpstr>BOR-6</vt:lpstr>
      <vt:lpstr>ATH-1 Actual</vt:lpstr>
      <vt:lpstr>ATH-2-Actual</vt:lpstr>
      <vt:lpstr>ATH-1 24-25 Bgt</vt:lpstr>
      <vt:lpstr>ATH-2 24-25 Bgt</vt:lpstr>
      <vt:lpstr>ATH-1 25-26 Bgt</vt:lpstr>
      <vt:lpstr>ATH-2 25-26 Bgt</vt:lpstr>
      <vt:lpstr>'Academic Supp'!Print_Area</vt:lpstr>
      <vt:lpstr>'ATH-1 Actual'!Print_Area</vt:lpstr>
      <vt:lpstr>'ATH-2 24-25 Bgt'!Print_Area</vt:lpstr>
      <vt:lpstr>'ATH-2 25-26 Bgt'!Print_Area</vt:lpstr>
      <vt:lpstr>'ATH-2-Actual'!Print_Area</vt:lpstr>
      <vt:lpstr>Athletics!Print_Area</vt:lpstr>
      <vt:lpstr>'BOR-1'!Print_Area</vt:lpstr>
      <vt:lpstr>'BOR-2'!Print_Area</vt:lpstr>
      <vt:lpstr>'BOR-3 Actual'!Print_Area</vt:lpstr>
      <vt:lpstr>'BOR-3 Budgeted'!Print_Area</vt:lpstr>
      <vt:lpstr>'BOR-3A Other Rev'!Print_Area</vt:lpstr>
      <vt:lpstr>'BOR-4'!Print_Area</vt:lpstr>
      <vt:lpstr>'BOR-5A'!Print_Area</vt:lpstr>
      <vt:lpstr>'BOR-6'!Print_Area</vt:lpstr>
      <vt:lpstr>Hospitals!Print_Area</vt:lpstr>
      <vt:lpstr>'Institutional Supp'!Print_Area</vt:lpstr>
      <vt:lpstr>Instruction!Print_Area</vt:lpstr>
      <vt:lpstr>'Mandated Costs'!Print_Area</vt:lpstr>
      <vt:lpstr>NOTES!Print_Area</vt:lpstr>
      <vt:lpstr>'OP&amp;M'!Print_Area</vt:lpstr>
      <vt:lpstr>Other!Print_Area</vt:lpstr>
      <vt:lpstr>'Public Service'!Print_Area</vt:lpstr>
      <vt:lpstr>Scholarships!Print_Area</vt:lpstr>
      <vt:lpstr>'Student Services'!Print_Area</vt:lpstr>
      <vt:lpstr>Transfers!Print_Area</vt:lpstr>
      <vt:lpstr>Print_Area</vt:lpstr>
      <vt:lpstr>'Academic Supp'!Print_Titles</vt:lpstr>
      <vt:lpstr>Athletics!Print_Titles</vt:lpstr>
      <vt:lpstr>'BOR-3A Other Rev'!Print_Titles</vt:lpstr>
      <vt:lpstr>'BOR-5'!Print_Titles</vt:lpstr>
      <vt:lpstr>Hospitals!Print_Titles</vt:lpstr>
      <vt:lpstr>'Institutional Supp'!Print_Titles</vt:lpstr>
      <vt:lpstr>Instruction!Print_Titles</vt:lpstr>
      <vt:lpstr>NOTES!Print_Titles</vt:lpstr>
      <vt:lpstr>'OP&amp;M'!Print_Titles</vt:lpstr>
      <vt:lpstr>Other!Print_Titles</vt:lpstr>
      <vt:lpstr>'Public Service'!Print_Titles</vt:lpstr>
      <vt:lpstr>Research!Print_Titles</vt:lpstr>
      <vt:lpstr>Revenue!Print_Titles</vt:lpstr>
      <vt:lpstr>Scholarships!Print_Titles</vt:lpstr>
      <vt:lpstr>'Student Services'!Print_Titles</vt:lpstr>
      <vt:lpstr>Transfers!Print_Titles</vt:lpstr>
    </vt:vector>
  </TitlesOfParts>
  <Company>Louisiana Board of Regents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2022-07-08T13:58:54Z</cp:lastPrinted>
  <dcterms:created xsi:type="dcterms:W3CDTF">2010-02-11T21:59:50Z</dcterms:created>
  <dcterms:modified xsi:type="dcterms:W3CDTF">2025-07-31T15:29:24Z</dcterms:modified>
</cp:coreProperties>
</file>